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S200" i="371"/>
  <c r="V200" i="371" s="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S196" i="371"/>
  <c r="V196" i="371" s="1"/>
  <c r="R196" i="371"/>
  <c r="Q196" i="371"/>
  <c r="V195" i="371"/>
  <c r="U195" i="371"/>
  <c r="T195" i="371"/>
  <c r="S195" i="371"/>
  <c r="R195" i="371"/>
  <c r="Q195" i="371"/>
  <c r="T194" i="371"/>
  <c r="S194" i="371"/>
  <c r="V194" i="371" s="1"/>
  <c r="R194" i="371"/>
  <c r="Q194" i="371"/>
  <c r="U193" i="371"/>
  <c r="T193" i="371"/>
  <c r="V193" i="371" s="1"/>
  <c r="S193" i="371"/>
  <c r="R193" i="371"/>
  <c r="Q193" i="371"/>
  <c r="T192" i="371"/>
  <c r="S192" i="371"/>
  <c r="V192" i="371" s="1"/>
  <c r="R192" i="371"/>
  <c r="Q192" i="371"/>
  <c r="U191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U189" i="371"/>
  <c r="T189" i="371"/>
  <c r="V189" i="371" s="1"/>
  <c r="S189" i="371"/>
  <c r="R189" i="371"/>
  <c r="Q189" i="371"/>
  <c r="T188" i="371"/>
  <c r="S188" i="371"/>
  <c r="V188" i="371" s="1"/>
  <c r="R188" i="371"/>
  <c r="Q188" i="371"/>
  <c r="U187" i="371"/>
  <c r="T187" i="371"/>
  <c r="V187" i="371" s="1"/>
  <c r="S187" i="371"/>
  <c r="R187" i="371"/>
  <c r="Q187" i="371"/>
  <c r="T186" i="371"/>
  <c r="S186" i="371"/>
  <c r="V186" i="371" s="1"/>
  <c r="R186" i="371"/>
  <c r="Q186" i="371"/>
  <c r="U185" i="371"/>
  <c r="T185" i="371"/>
  <c r="V185" i="371" s="1"/>
  <c r="S185" i="371"/>
  <c r="R185" i="371"/>
  <c r="Q185" i="371"/>
  <c r="T184" i="371"/>
  <c r="S184" i="371"/>
  <c r="V184" i="371" s="1"/>
  <c r="R184" i="371"/>
  <c r="Q184" i="371"/>
  <c r="U183" i="371"/>
  <c r="T183" i="371"/>
  <c r="V183" i="371" s="1"/>
  <c r="S183" i="371"/>
  <c r="R183" i="371"/>
  <c r="Q183" i="371"/>
  <c r="T182" i="371"/>
  <c r="S182" i="371"/>
  <c r="V182" i="371" s="1"/>
  <c r="R182" i="371"/>
  <c r="Q182" i="371"/>
  <c r="U181" i="371"/>
  <c r="T181" i="371"/>
  <c r="V181" i="371" s="1"/>
  <c r="S181" i="371"/>
  <c r="R181" i="371"/>
  <c r="Q181" i="371"/>
  <c r="T180" i="371"/>
  <c r="S180" i="371"/>
  <c r="V180" i="371" s="1"/>
  <c r="R180" i="371"/>
  <c r="Q180" i="371"/>
  <c r="U179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U169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U167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U163" i="371"/>
  <c r="T163" i="371"/>
  <c r="V163" i="371" s="1"/>
  <c r="S163" i="371"/>
  <c r="R163" i="371"/>
  <c r="Q163" i="371"/>
  <c r="T162" i="371"/>
  <c r="S162" i="371"/>
  <c r="V162" i="371" s="1"/>
  <c r="R162" i="371"/>
  <c r="Q162" i="371"/>
  <c r="U161" i="371"/>
  <c r="T161" i="371"/>
  <c r="V161" i="371" s="1"/>
  <c r="S161" i="371"/>
  <c r="R161" i="371"/>
  <c r="Q161" i="371"/>
  <c r="T160" i="371"/>
  <c r="S160" i="371"/>
  <c r="V160" i="371" s="1"/>
  <c r="R160" i="371"/>
  <c r="Q160" i="371"/>
  <c r="U159" i="371"/>
  <c r="T159" i="371"/>
  <c r="V159" i="371" s="1"/>
  <c r="S159" i="371"/>
  <c r="R159" i="371"/>
  <c r="Q159" i="371"/>
  <c r="T158" i="371"/>
  <c r="S158" i="371"/>
  <c r="V158" i="371" s="1"/>
  <c r="R158" i="371"/>
  <c r="Q158" i="371"/>
  <c r="U157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T152" i="371"/>
  <c r="S152" i="371"/>
  <c r="V152" i="371" s="1"/>
  <c r="R152" i="371"/>
  <c r="Q152" i="371"/>
  <c r="V151" i="371"/>
  <c r="U151" i="371"/>
  <c r="T151" i="371"/>
  <c r="S151" i="371"/>
  <c r="R151" i="371"/>
  <c r="Q151" i="371"/>
  <c r="T150" i="371"/>
  <c r="S150" i="371"/>
  <c r="V150" i="371" s="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V147" i="371"/>
  <c r="U147" i="371"/>
  <c r="T147" i="371"/>
  <c r="S147" i="371"/>
  <c r="R147" i="371"/>
  <c r="Q147" i="371"/>
  <c r="T146" i="371"/>
  <c r="S146" i="371"/>
  <c r="V146" i="371" s="1"/>
  <c r="R146" i="371"/>
  <c r="Q146" i="371"/>
  <c r="U145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U143" i="371"/>
  <c r="T143" i="371"/>
  <c r="V143" i="371" s="1"/>
  <c r="S143" i="371"/>
  <c r="R143" i="371"/>
  <c r="Q143" i="371"/>
  <c r="T142" i="371"/>
  <c r="S142" i="371"/>
  <c r="V142" i="371" s="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V131" i="371"/>
  <c r="U131" i="371"/>
  <c r="T131" i="371"/>
  <c r="S131" i="371"/>
  <c r="R131" i="371"/>
  <c r="Q131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U123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S120" i="371"/>
  <c r="V120" i="371" s="1"/>
  <c r="R120" i="371"/>
  <c r="Q120" i="371"/>
  <c r="V119" i="371"/>
  <c r="U119" i="371"/>
  <c r="T119" i="371"/>
  <c r="S119" i="371"/>
  <c r="R119" i="371"/>
  <c r="Q119" i="371"/>
  <c r="T118" i="371"/>
  <c r="S118" i="371"/>
  <c r="V118" i="371" s="1"/>
  <c r="R118" i="371"/>
  <c r="Q118" i="371"/>
  <c r="V117" i="371"/>
  <c r="U117" i="371"/>
  <c r="T117" i="371"/>
  <c r="S117" i="371"/>
  <c r="R117" i="371"/>
  <c r="Q117" i="371"/>
  <c r="T116" i="371"/>
  <c r="S116" i="371"/>
  <c r="V116" i="371" s="1"/>
  <c r="R116" i="371"/>
  <c r="Q116" i="371"/>
  <c r="V115" i="371"/>
  <c r="U115" i="371"/>
  <c r="T115" i="37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T110" i="371"/>
  <c r="S110" i="371"/>
  <c r="V110" i="371" s="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V103" i="371"/>
  <c r="U103" i="371"/>
  <c r="T103" i="37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T88" i="371"/>
  <c r="S88" i="371"/>
  <c r="V88" i="371" s="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V68" i="371"/>
  <c r="U68" i="371"/>
  <c r="T68" i="371"/>
  <c r="S68" i="37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V27" i="371"/>
  <c r="U27" i="371"/>
  <c r="T27" i="37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14" i="371" l="1"/>
  <c r="U16" i="371"/>
  <c r="U18" i="371"/>
  <c r="U22" i="371"/>
  <c r="U24" i="371"/>
  <c r="U26" i="371"/>
  <c r="U28" i="371"/>
  <c r="U32" i="371"/>
  <c r="U34" i="371"/>
  <c r="U36" i="371"/>
  <c r="U38" i="371"/>
  <c r="U42" i="371"/>
  <c r="U44" i="371"/>
  <c r="U46" i="371"/>
  <c r="U48" i="371"/>
  <c r="U50" i="371"/>
  <c r="U52" i="371"/>
  <c r="U60" i="371"/>
  <c r="U62" i="371"/>
  <c r="U64" i="371"/>
  <c r="U70" i="371"/>
  <c r="U74" i="371"/>
  <c r="U76" i="371"/>
  <c r="U78" i="371"/>
  <c r="U80" i="371"/>
  <c r="U82" i="371"/>
  <c r="U84" i="371"/>
  <c r="U86" i="371"/>
  <c r="U88" i="371"/>
  <c r="U90" i="371"/>
  <c r="U92" i="371"/>
  <c r="U94" i="371"/>
  <c r="U96" i="371"/>
  <c r="U98" i="371"/>
  <c r="U100" i="371"/>
  <c r="U102" i="371"/>
  <c r="U104" i="371"/>
  <c r="U106" i="371"/>
  <c r="U108" i="371"/>
  <c r="U110" i="371"/>
  <c r="U112" i="371"/>
  <c r="U114" i="371"/>
  <c r="U116" i="371"/>
  <c r="U118" i="371"/>
  <c r="U120" i="371"/>
  <c r="U124" i="371"/>
  <c r="U130" i="371"/>
  <c r="U132" i="371"/>
  <c r="U134" i="371"/>
  <c r="U136" i="371"/>
  <c r="U142" i="371"/>
  <c r="U146" i="371"/>
  <c r="U148" i="371"/>
  <c r="U150" i="371"/>
  <c r="U152" i="371"/>
  <c r="U154" i="371"/>
  <c r="U158" i="371"/>
  <c r="U160" i="371"/>
  <c r="U162" i="371"/>
  <c r="U174" i="371"/>
  <c r="U180" i="371"/>
  <c r="U182" i="371"/>
  <c r="U184" i="371"/>
  <c r="U186" i="371"/>
  <c r="U188" i="371"/>
  <c r="U192" i="371"/>
  <c r="U194" i="371"/>
  <c r="U196" i="371"/>
  <c r="U200" i="371"/>
  <c r="U8" i="371"/>
  <c r="U10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<sst xmlns="http://schemas.openxmlformats.org/spreadsheetml/2006/main" count="52628" uniqueCount="9775">
  <si>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</si>
  <si>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</si>
  <si>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</si>
  <si>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</si>
  <si>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</si>
  <si>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</si>
  <si>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</si>
  <si>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</si>
  <si>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</si>
  <si>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</si>
  <si>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</si>
  <si>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</si>
  <si>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</si>
  <si>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</si>
  <si>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</si>
  <si>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</si>
  <si>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</si>
  <si>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</si>
  <si>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</si>
  <si>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</si>
  <si>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</si>
  <si>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</si>
  <si>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</si>
  <si>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</si>
  <si>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</si>
  <si>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</si>
  <si>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</si>
  <si>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</si>
  <si>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</si>
  <si>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</si>
  <si>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</si>
  <si>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</si>
  <si>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</si>
  <si>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</si>
  <si>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</si>
  <si>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</si>
  <si>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</si>
  <si>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</si>
  <si>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</si>
  <si>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</si>
  <si>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</si>
  <si>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</si>
  <si>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</si>
  <si>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</si>
  <si>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</si>
  <si>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</si>
  <si>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</si>
  <si>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</si>
  <si>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</si>
  <si>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</si>
  <si>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</si>
  <si>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</si>
  <si>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</si>
  <si>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</si>
  <si>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</si>
  <si>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</si>
  <si>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</si>
  <si>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</si>
  <si>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</si>
  <si>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</si>
  <si>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</si>
  <si>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</si>
  <si>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</si>
  <si>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</si>
  <si>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</si>
  <si>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</si>
  <si>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</si>
  <si>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</si>
  <si>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</si>
  <si>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</si>
  <si>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</si>
  <si>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</si>
  <si>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</si>
  <si>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</si>
  <si>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</si>
  <si>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</si>
  <si>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</si>
  <si>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</si>
  <si>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</si>
  <si>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</si>
  <si>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</si>
  <si>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</si>
  <si>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</si>
  <si>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</si>
  <si>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</si>
  <si>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</si>
  <si>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</si>
  <si>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</si>
  <si>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</si>
  <si>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</si>
  <si>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</si>
  <si>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</si>
  <si>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</si>
  <si>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</si>
  <si>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</si>
  <si>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</si>
  <si>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</si>
  <si>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</si>
  <si>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</si>
  <si>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</si>
  <si>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</si>
  <si>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</si>
  <si>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</si>
  <si>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</si>
  <si>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</si>
  <si>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</si>
  <si>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</si>
  <si>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</si>
  <si>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</si>
  <si>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</si>
  <si>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</si>
  <si>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</si>
  <si>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</si>
  <si>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</si>
  <si>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</si>
  <si>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</si>
  <si>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</si>
  <si>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</si>
  <si>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</si>
  <si>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</si>
  <si>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</si>
  <si>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</si>
  <si>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</si>
  <si>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</si>
  <si>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</si>
  <si>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</si>
  <si>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</si>
  <si>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</si>
  <si>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</si>
  <si>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</si>
  <si>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</si>
  <si>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</si>
  <si>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</si>
  <si>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</si>
  <si>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</si>
  <si>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</si>
  <si>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</si>
  <si>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</si>
  <si>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</si>
  <si>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</si>
  <si>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</si>
  <si>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</si>
  <si>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</si>
  <si>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</si>
  <si>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</si>
  <si>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</si>
  <si>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</si>
  <si>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</si>
  <si>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</si>
  <si>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</si>
  <si>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</si>
  <si>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</si>
  <si>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</si>
  <si>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</si>
  <si>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</si>
  <si>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</si>
  <si>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</si>
  <si>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</si>
  <si>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</si>
  <si>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</si>
  <si>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</si>
  <si>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</si>
  <si>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</si>
  <si>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</si>
  <si>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</si>
  <si>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</si>
  <si>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</si>
  <si>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</si>
  <si>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</si>
  <si>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</si>
  <si>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</si>
  <si>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</si>
  <si>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</si>
  <si>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</si>
  <si>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</si>
  <si>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</si>
  <si>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</si>
  <si>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</si>
  <si>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</si>
  <si>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</si>
  <si>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</si>
  <si>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</si>
  <si>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</si>
  <si>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</si>
  <si>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</si>
  <si>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</si>
  <si>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</si>
  <si>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</si>
  <si>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</si>
  <si>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</si>
  <si>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</si>
  <si>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</si>
  <si>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</si>
  <si>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</si>
  <si>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</si>
  <si>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</si>
  <si>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</si>
  <si>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</si>
  <si>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</si>
  <si>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</si>
  <si>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</si>
  <si>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</si>
  <si>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</si>
  <si>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</si>
  <si>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</si>
  <si>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</si>
  <si>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</si>
  <si>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</si>
  <si>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</si>
  <si>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</si>
  <si>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</si>
  <si>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</si>
  <si>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</si>
  <si>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</si>
  <si>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</si>
  <si>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</si>
  <si>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</si>
  <si>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</si>
  <si>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</si>
  <si>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</si>
  <si>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</si>
  <si>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</si>
  <si>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</si>
  <si>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</si>
  <si>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</si>
  <si>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</si>
  <si>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</si>
  <si>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</si>
  <si>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</si>
  <si>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</si>
  <si>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</si>
  <si>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</si>
  <si>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</si>
  <si>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</si>
  <si>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</si>
  <si>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</si>
  <si>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</si>
  <si>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</si>
  <si>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</si>
  <si>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</si>
  <si>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</si>
  <si>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</si>
  <si>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</si>
  <si>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</si>
  <si>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</si>
  <si>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</si>
  <si>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</si>
  <si>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</si>
  <si>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</si>
  <si>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</si>
  <si>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</si>
  <si>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</si>
  <si>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</si>
  <si>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</si>
  <si>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</si>
  <si>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</si>
  <si>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</si>
  <si>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</si>
  <si>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</si>
  <si>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</si>
  <si>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</si>
  <si>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</si>
  <si>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</si>
  <si>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</si>
  <si>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</si>
  <si>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</si>
  <si>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</si>
  <si>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</si>
  <si>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</si>
  <si>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</si>
  <si>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</si>
  <si>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</si>
  <si>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</si>
  <si>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</si>
  <si>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</si>
  <si>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</si>
  <si>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</si>
  <si>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</si>
  <si>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</si>
  <si>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</si>
  <si>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</si>
  <si>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</si>
  <si>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</si>
  <si>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</si>
  <si>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</si>
  <si>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</si>
  <si>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</si>
  <si>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</si>
  <si>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</si>
  <si>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</si>
  <si>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</si>
  <si>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</si>
  <si>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</si>
  <si>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</si>
  <si>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</si>
  <si>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</si>
  <si>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</si>
  <si>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</si>
  <si>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</si>
  <si>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</si>
  <si>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</si>
  <si>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</si>
  <si>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</si>
  <si>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</si>
  <si>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</si>
  <si>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</si>
  <si>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</si>
  <si>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</si>
  <si>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</si>
  <si>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</si>
  <si>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</si>
  <si>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</si>
  <si>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</si>
  <si>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</si>
  <si>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</si>
  <si>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</si>
  <si>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</si>
  <si>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</si>
  <si>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</si>
  <si>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</si>
  <si>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</si>
  <si>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</si>
  <si>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</si>
  <si>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</si>
  <si>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</si>
  <si>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</si>
  <si>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</si>
  <si>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</si>
  <si>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</si>
  <si>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</si>
  <si>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</si>
  <si>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</si>
  <si>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</si>
  <si>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</si>
  <si>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</si>
  <si>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</si>
  <si>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</si>
  <si>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</si>
  <si>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</si>
  <si>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</si>
  <si>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</si>
  <si>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</si>
  <si>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</si>
  <si>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</si>
  <si>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</si>
  <si>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</si>
  <si>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</si>
  <si>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</si>
  <si>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</si>
  <si>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</si>
  <si>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</si>
  <si>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</si>
  <si>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</si>
  <si>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</si>
  <si>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</si>
  <si>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</si>
  <si>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</si>
  <si>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</si>
  <si>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</si>
  <si>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</si>
  <si>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</si>
  <si>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</si>
  <si>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</si>
  <si>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</si>
  <si>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</si>
  <si>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</si>
  <si>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</si>
  <si>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</si>
  <si>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</si>
  <si>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</si>
  <si>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</si>
  <si>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</si>
  <si>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</si>
  <si>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</si>
  <si>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</si>
  <si>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</si>
  <si>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</si>
  <si>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</si>
  <si>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</si>
  <si>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</si>
  <si>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</si>
  <si>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</si>
  <si>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</si>
  <si>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</si>
  <si>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</si>
  <si>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</si>
  <si>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</si>
  <si>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</si>
  <si>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</si>
  <si>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</si>
  <si>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</si>
  <si>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</si>
  <si>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</si>
  <si>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</si>
  <si>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</si>
  <si>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</si>
  <si>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</si>
  <si>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</si>
  <si>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</si>
  <si>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</si>
  <si>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</si>
  <si>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</si>
  <si>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</si>
  <si>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</si>
  <si>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</si>
  <si>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</si>
  <si>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</si>
  <si>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</si>
  <si>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</si>
  <si>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</si>
  <si>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</si>
  <si>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</si>
  <si>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</si>
  <si>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</si>
  <si>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</si>
  <si>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</si>
  <si>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</si>
  <si>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</si>
  <si>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</si>
  <si>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</si>
  <si>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</si>
  <si>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</si>
  <si>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</si>
  <si>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</si>
  <si>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</si>
  <si>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</si>
  <si>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</si>
  <si>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</si>
  <si>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</si>
  <si>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</si>
  <si>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</si>
  <si>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</si>
  <si>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</si>
  <si>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</si>
  <si>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</si>
  <si>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</si>
  <si>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</si>
  <si>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</si>
  <si>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</si>
  <si>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</si>
  <si>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</si>
  <si>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</si>
  <si>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</si>
  <si>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</si>
  <si>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</si>
  <si>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</si>
  <si>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</si>
  <si>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</si>
  <si>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</si>
  <si>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</si>
  <si>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</si>
  <si>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</si>
  <si>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</si>
  <si>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</si>
  <si>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</si>
  <si>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</si>
  <si>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</si>
  <si>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</si>
  <si>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</si>
  <si>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</si>
  <si>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</si>
  <si>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</si>
  <si>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</si>
  <si>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</si>
  <si>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</si>
  <si>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</si>
  <si>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</si>
  <si>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</si>
  <si>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</si>
  <si>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</si>
  <si>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</si>
  <si>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</si>
  <si>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</si>
  <si>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</si>
  <si>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</si>
  <si>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</si>
  <si>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</si>
  <si>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</si>
  <si>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</si>
  <si>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</si>
  <si>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</si>
  <si>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</si>
  <si>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</si>
  <si>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</si>
  <si>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</si>
  <si>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</si>
  <si>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</si>
  <si>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</si>
  <si>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</si>
  <si>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</si>
  <si>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</si>
  <si>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</si>
  <si>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</si>
  <si>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</si>
  <si>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</si>
  <si>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</si>
  <si>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</si>
  <si>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</si>
  <si>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</si>
  <si>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</si>
  <si>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</si>
  <si>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</si>
  <si>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</si>
  <si>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</si>
  <si>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</si>
  <si>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</si>
  <si>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</si>
  <si>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</si>
  <si>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</si>
  <si>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</si>
  <si>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</si>
  <si>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</si>
  <si>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</si>
  <si>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</si>
  <si>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</si>
  <si>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</si>
  <si>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</si>
  <si>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</si>
  <si>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</si>
  <si>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</si>
  <si>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</si>
  <si>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</si>
  <si>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</si>
  <si>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</si>
  <si>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</si>
  <si>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</si>
  <si>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</si>
  <si>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</si>
  <si>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</si>
  <si>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</si>
  <si>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</si>
  <si>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</si>
  <si>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</si>
  <si>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</si>
  <si>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</si>
  <si>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</si>
  <si>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</si>
  <si>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</si>
  <si>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</si>
  <si>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</si>
  <si>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</si>
  <si>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</si>
  <si>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</si>
  <si>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</si>
  <si>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</si>
  <si>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</si>
  <si>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</si>
  <si>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</si>
  <si>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</si>
  <si>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</si>
  <si>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</si>
  <si>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</si>
  <si>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</si>
  <si>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</si>
  <si>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</si>
  <si>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</si>
  <si>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</si>
  <si>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</si>
  <si>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</si>
  <si>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</si>
  <si>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</si>
  <si>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</si>
  <si>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</si>
  <si>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</si>
  <si>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</si>
  <si>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</si>
  <si>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</si>
  <si>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</si>
  <si>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</si>
  <si>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</si>
  <si>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</si>
  <si>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</si>
  <si>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</si>
  <si>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</si>
  <si>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</si>
  <si>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</si>
  <si>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</si>
  <si>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</si>
  <si>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</si>
  <si>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</si>
  <si>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</si>
  <si>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</si>
  <si>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</si>
  <si>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</si>
  <si>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</si>
  <si>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</si>
  <si>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</si>
  <si>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</si>
  <si>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</si>
  <si>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</si>
  <si>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</si>
  <si>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</si>
  <si>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103822</t>
  </si>
  <si>
    <t>3822</t>
  </si>
  <si>
    <t>CONCOR COR 5 MG</t>
  </si>
  <si>
    <t>TBL OBD 28X5MG</t>
  </si>
  <si>
    <t>185526</t>
  </si>
  <si>
    <t>85526</t>
  </si>
  <si>
    <t>SUFENTA FORTE I.V.</t>
  </si>
  <si>
    <t>INJ 5X1ML/0.05MG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</si>
  <si>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</si>
  <si>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</si>
  <si>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</si>
  <si>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</si>
  <si>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</si>
  <si>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</si>
  <si>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</si>
  <si>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</si>
  <si>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</si>
  <si>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</si>
  <si>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</si>
  <si>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</si>
  <si>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</si>
  <si>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</si>
  <si>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</si>
  <si>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</si>
  <si>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</si>
  <si>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</si>
  <si>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</si>
  <si>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</si>
  <si>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</si>
  <si>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</si>
  <si>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</si>
  <si>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</si>
  <si>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</si>
  <si>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</si>
  <si>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</si>
  <si>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</si>
  <si>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</si>
  <si>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</si>
  <si>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</si>
  <si>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</si>
  <si>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</si>
  <si>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</si>
  <si>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</si>
  <si>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</si>
  <si>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</si>
  <si>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</si>
  <si>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</si>
  <si>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</si>
  <si>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</si>
  <si>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</si>
  <si>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</si>
  <si>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</si>
  <si>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</si>
  <si>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</si>
  <si>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</si>
  <si>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</si>
  <si>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</si>
  <si>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</si>
  <si>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</si>
  <si>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</si>
  <si>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</si>
  <si>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</si>
  <si>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</si>
  <si>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</si>
  <si>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</si>
  <si>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</si>
  <si>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</si>
  <si>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</si>
  <si>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</si>
  <si>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</si>
  <si>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</si>
  <si>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</si>
  <si>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</si>
  <si>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</si>
  <si>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</si>
  <si>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</si>
  <si>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</si>
  <si>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</si>
  <si>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</si>
  <si>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</si>
  <si>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</si>
  <si>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</si>
  <si>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</si>
  <si>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</si>
  <si>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</si>
  <si>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</si>
  <si>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</si>
  <si>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</si>
  <si>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</si>
  <si>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</si>
  <si>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</si>
  <si>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</si>
  <si>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</si>
  <si>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</si>
  <si>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</si>
  <si>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</si>
  <si>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</si>
  <si>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</si>
  <si>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</si>
  <si>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</si>
  <si>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</si>
  <si>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</si>
  <si>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</si>
  <si>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</si>
  <si>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</si>
  <si>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</si>
  <si>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</si>
  <si>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</si>
  <si>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</si>
  <si>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</si>
  <si>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</si>
  <si>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</si>
  <si>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</si>
  <si>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</si>
  <si>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</si>
  <si>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</si>
  <si>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</si>
  <si>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</si>
  <si>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</si>
  <si>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</si>
  <si>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</si>
  <si>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</si>
  <si>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</si>
  <si>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</si>
  <si>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</si>
  <si>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</si>
  <si>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</si>
  <si>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</si>
  <si>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</si>
  <si>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</si>
  <si>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</si>
  <si>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</si>
  <si>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</si>
  <si>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</si>
  <si>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</si>
  <si>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</si>
  <si>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</si>
  <si>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</si>
  <si>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</si>
  <si>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</si>
  <si>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</si>
  <si>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</si>
  <si>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</si>
  <si>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</si>
  <si>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</si>
  <si>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</si>
  <si>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</si>
  <si>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132917</t>
  </si>
  <si>
    <t>32917</t>
  </si>
  <si>
    <t>PREDUCTAL MR</t>
  </si>
  <si>
    <t>POR TBL RET 60X35MG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</si>
  <si>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</si>
  <si>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</si>
  <si>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</si>
  <si>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</si>
  <si>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</si>
  <si>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</si>
  <si>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</si>
  <si>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</si>
  <si>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</si>
  <si>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</si>
  <si>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</si>
  <si>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</si>
  <si>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</si>
  <si>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</si>
  <si>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</si>
  <si>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</si>
  <si>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</si>
  <si>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</si>
  <si>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</si>
  <si>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</si>
  <si>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</si>
  <si>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</si>
  <si>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</si>
  <si>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</si>
  <si>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</si>
  <si>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</si>
  <si>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</si>
  <si>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</si>
  <si>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</si>
  <si>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</si>
  <si>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</si>
  <si>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</si>
  <si>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</si>
  <si>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</si>
  <si>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</si>
  <si>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</si>
  <si>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</si>
  <si>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</si>
  <si>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</si>
  <si>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</si>
  <si>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</si>
  <si>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</si>
  <si>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</si>
  <si>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</si>
  <si>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</si>
  <si>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</si>
  <si>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</si>
  <si>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</si>
  <si>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</si>
  <si>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</si>
  <si>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</si>
  <si>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</si>
  <si>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</si>
  <si>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</si>
  <si>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</si>
  <si>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</si>
  <si>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</si>
  <si>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</si>
  <si>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</si>
  <si>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</si>
  <si>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</si>
  <si>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</si>
  <si>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</si>
  <si>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</si>
  <si>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</si>
  <si>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</si>
  <si>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</si>
  <si>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</si>
  <si>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</si>
  <si>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</si>
  <si>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</si>
  <si>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</si>
  <si>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</si>
  <si>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</si>
  <si>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</si>
  <si>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</si>
  <si>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</si>
  <si>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</si>
  <si>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</si>
  <si>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</si>
  <si>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</si>
  <si>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</si>
  <si>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</si>
  <si>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</si>
  <si>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</si>
  <si>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</si>
  <si>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</si>
  <si>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</si>
  <si>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</si>
  <si>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</si>
  <si>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</si>
  <si>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</si>
  <si>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</si>
  <si>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</si>
  <si>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</si>
  <si>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</si>
  <si>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</si>
  <si>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</si>
  <si>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</si>
  <si>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</si>
  <si>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</si>
  <si>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</si>
  <si>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</si>
  <si>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</si>
  <si>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</si>
  <si>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</si>
  <si>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</si>
  <si>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</si>
  <si>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</si>
  <si>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</si>
  <si>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</si>
  <si>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</si>
  <si>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</si>
  <si>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</si>
  <si>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</si>
  <si>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</si>
  <si>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</si>
  <si>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</si>
  <si>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</si>
  <si>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</si>
  <si>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</si>
  <si>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</si>
  <si>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</si>
  <si>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</si>
  <si>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</si>
  <si>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</si>
  <si>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</si>
  <si>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</si>
  <si>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</si>
  <si>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</si>
  <si>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</si>
  <si>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</si>
  <si>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</si>
  <si>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</si>
  <si>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</si>
  <si>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</si>
  <si>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</si>
  <si>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</si>
  <si>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</si>
  <si>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</si>
  <si>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</si>
  <si>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</si>
  <si>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</si>
  <si>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</si>
  <si>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</si>
  <si>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</si>
  <si>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</si>
  <si>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</si>
  <si>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</si>
  <si>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</si>
  <si>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</si>
  <si>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</si>
  <si>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</si>
  <si>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</si>
  <si>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</si>
  <si>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</si>
  <si>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</si>
  <si>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</si>
  <si>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</si>
  <si>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</si>
  <si>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</si>
  <si>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</si>
  <si>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</si>
  <si>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</si>
  <si>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</si>
  <si>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</si>
  <si>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</si>
  <si>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</si>
  <si>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</si>
  <si>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</si>
  <si>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</si>
  <si>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</si>
  <si>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</si>
  <si>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</si>
  <si>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</si>
  <si>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</si>
  <si>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</si>
  <si>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</si>
  <si>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</si>
  <si>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</si>
  <si>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</si>
  <si>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</si>
  <si>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</si>
  <si>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</si>
  <si>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</si>
  <si>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</si>
  <si>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</si>
  <si>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</si>
  <si>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</si>
  <si>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</si>
  <si>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</si>
  <si>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</si>
  <si>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</si>
  <si>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</si>
  <si>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</si>
  <si>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</si>
  <si>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</si>
  <si>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</si>
  <si>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</si>
  <si>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</si>
  <si>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</si>
  <si>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</si>
  <si>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</si>
  <si>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</si>
  <si>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</si>
  <si>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</si>
  <si>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</si>
  <si>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</si>
  <si>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</si>
  <si>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</si>
  <si>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</si>
  <si>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</si>
  <si>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</si>
  <si>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</si>
  <si>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</si>
  <si>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</si>
  <si>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</si>
  <si>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</si>
  <si>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</si>
  <si>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</si>
  <si>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</si>
  <si>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</si>
  <si>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</si>
  <si>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</si>
  <si>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</si>
  <si>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</si>
  <si>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</si>
  <si>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</si>
  <si>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</si>
  <si>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</si>
  <si>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</si>
  <si>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</si>
  <si>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</si>
  <si>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</si>
  <si>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</si>
  <si>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</si>
  <si>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</si>
  <si>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</si>
  <si>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</si>
  <si>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</si>
  <si>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</si>
  <si>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</si>
  <si>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</si>
  <si>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</si>
  <si>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</si>
  <si>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</si>
  <si>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</si>
  <si>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</si>
  <si>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</si>
  <si>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</si>
  <si>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</si>
  <si>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</si>
  <si>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</si>
  <si>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</si>
  <si>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</si>
  <si>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</si>
  <si>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</si>
  <si>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</si>
  <si>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</si>
  <si>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</si>
  <si>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</si>
  <si>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</si>
  <si>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118305</t>
  </si>
  <si>
    <t>18305</t>
  </si>
  <si>
    <t>RINGERFUNDIN B.BRAUN</t>
  </si>
  <si>
    <t>INF SOL10X1000ML PE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</si>
  <si>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</si>
  <si>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</si>
  <si>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</si>
  <si>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</si>
  <si>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</si>
  <si>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</si>
  <si>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</si>
  <si>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</si>
  <si>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128216</t>
  </si>
  <si>
    <t>28216</t>
  </si>
  <si>
    <t>LYRICA 75 MG</t>
  </si>
  <si>
    <t>POR CPSDUR14X75MG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</si>
  <si>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</si>
  <si>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</si>
  <si>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</si>
  <si>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</si>
  <si>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</si>
  <si>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</si>
  <si>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</si>
  <si>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</si>
  <si>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146991</t>
  </si>
  <si>
    <t>46991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</si>
  <si>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</si>
  <si>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</si>
  <si>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</si>
  <si>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</si>
  <si>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</si>
  <si>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</si>
  <si>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</si>
  <si>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</si>
  <si>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175124</t>
  </si>
  <si>
    <t>75124</t>
  </si>
  <si>
    <t>TEBOKAN</t>
  </si>
  <si>
    <t>TBL OBD 50X40MG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</si>
  <si>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</si>
  <si>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</si>
  <si>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</si>
  <si>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</si>
  <si>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</si>
  <si>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</si>
  <si>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</si>
  <si>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</si>
  <si>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</si>
  <si>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</si>
  <si>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</si>
  <si>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</si>
  <si>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</si>
  <si>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</si>
  <si>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</si>
  <si>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394130</t>
  </si>
  <si>
    <t>B-komplex Zentiva 30drg</t>
  </si>
  <si>
    <t>845329</t>
  </si>
  <si>
    <t>Biopron9 tob.60</t>
  </si>
  <si>
    <t>846023</t>
  </si>
  <si>
    <t>125266</t>
  </si>
  <si>
    <t>DOLGIT KRÉM</t>
  </si>
  <si>
    <t>DRM CRM 1X150GM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</si>
  <si>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</si>
  <si>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</si>
  <si>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</si>
  <si>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</si>
  <si>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</si>
  <si>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</si>
  <si>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</si>
  <si>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</si>
  <si>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</si>
  <si>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</si>
  <si>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</si>
  <si>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</si>
  <si>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</si>
  <si>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</si>
  <si>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</si>
  <si>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</si>
  <si>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</si>
  <si>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</si>
  <si>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</si>
  <si>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</si>
  <si>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104071</t>
  </si>
  <si>
    <t>4071</t>
  </si>
  <si>
    <t>INJ 10X2ML</t>
  </si>
  <si>
    <t>920170</t>
  </si>
  <si>
    <t>DZ TRIXO 500 ML</t>
  </si>
  <si>
    <t>47706</t>
  </si>
  <si>
    <t>GLUKÓZA 20 BRAUN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</si>
  <si>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</si>
  <si>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</si>
  <si>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</si>
  <si>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</si>
  <si>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</si>
  <si>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</si>
  <si>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</si>
  <si>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</si>
  <si>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194916</t>
  </si>
  <si>
    <t>94916</t>
  </si>
  <si>
    <t>INJ 5X2ML/15MG</t>
  </si>
  <si>
    <t>841544</t>
  </si>
  <si>
    <t>KL ETHER 130G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</si>
  <si>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</si>
  <si>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</si>
  <si>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</si>
  <si>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</si>
  <si>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</si>
  <si>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</si>
  <si>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</si>
  <si>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</si>
  <si>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</si>
  <si>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100641</t>
  </si>
  <si>
    <t>641</t>
  </si>
  <si>
    <t>VITAMIN B12 LECIVA 300RG</t>
  </si>
  <si>
    <t>INJ 5X1ML/300RG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</si>
  <si>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</si>
  <si>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</si>
  <si>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</si>
  <si>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</si>
  <si>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</si>
  <si>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</si>
  <si>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</si>
  <si>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</si>
  <si>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</si>
  <si>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</si>
  <si>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</si>
  <si>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</si>
  <si>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</si>
  <si>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</si>
  <si>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</si>
  <si>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</si>
  <si>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</si>
  <si>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</si>
  <si>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</si>
  <si>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</si>
  <si>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</si>
  <si>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</si>
  <si>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</si>
  <si>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</si>
  <si>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</si>
  <si>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</si>
  <si>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</si>
  <si>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</si>
  <si>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 1X500ML 0.2%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</si>
  <si>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</si>
  <si>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</si>
  <si>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</si>
  <si>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</si>
  <si>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</si>
  <si>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</si>
  <si>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</si>
  <si>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</si>
  <si>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</si>
  <si>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</si>
  <si>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</si>
  <si>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</si>
  <si>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</si>
  <si>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</si>
  <si>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</si>
  <si>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</si>
  <si>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</si>
  <si>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</si>
  <si>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</si>
  <si>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</si>
  <si>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</si>
  <si>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</si>
  <si>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</si>
  <si>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</si>
  <si>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</si>
  <si>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</si>
  <si>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</si>
  <si>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</si>
  <si>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</si>
  <si>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</si>
  <si>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</si>
  <si>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</si>
  <si>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117166</t>
  </si>
  <si>
    <t>17166</t>
  </si>
  <si>
    <t>BELOSALIC</t>
  </si>
  <si>
    <t>DRM UNG 1X30GM</t>
  </si>
  <si>
    <t>120401</t>
  </si>
  <si>
    <t>20401</t>
  </si>
  <si>
    <t>IBALGIN GEL 50G</t>
  </si>
  <si>
    <t>DRM GEL 1X50GM</t>
  </si>
  <si>
    <t>147271</t>
  </si>
  <si>
    <t>47271</t>
  </si>
  <si>
    <t>MOTILIUM</t>
  </si>
  <si>
    <t>TBL OBD 30X10MG</t>
  </si>
  <si>
    <t>159358</t>
  </si>
  <si>
    <t>59358</t>
  </si>
  <si>
    <t>RINGERUV ROZTOK BRAUN</t>
  </si>
  <si>
    <t>INF 10X1000ML(LDPE)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</si>
  <si>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</si>
  <si>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</si>
  <si>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</si>
  <si>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</si>
  <si>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</si>
  <si>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</si>
  <si>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</si>
  <si>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900406</t>
  </si>
  <si>
    <t>KL SOL.NOVIKOV 10G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</si>
  <si>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</si>
  <si>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</si>
  <si>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</si>
  <si>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</si>
  <si>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</si>
  <si>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</si>
  <si>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</si>
  <si>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</si>
  <si>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162390</t>
  </si>
  <si>
    <t>CHAMOMILLA TEVA</t>
  </si>
  <si>
    <t>162047</t>
  </si>
  <si>
    <t>62047</t>
  </si>
  <si>
    <t>LOCOID LIPOCREAM</t>
  </si>
  <si>
    <t>CRM 1X30GM 0.1%</t>
  </si>
  <si>
    <t>176400</t>
  </si>
  <si>
    <t>76400</t>
  </si>
  <si>
    <t>SORBIMON 20MG</t>
  </si>
  <si>
    <t>TBL 20X20MG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</si>
  <si>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</si>
  <si>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</si>
  <si>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</si>
  <si>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</si>
  <si>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</si>
  <si>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</si>
  <si>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</si>
  <si>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</si>
  <si>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394072</t>
  </si>
  <si>
    <t>KL KAPSLE</t>
  </si>
  <si>
    <t>840155</t>
  </si>
  <si>
    <t>Vincentka nosní sprej  25ml (30ml)</t>
  </si>
  <si>
    <t>845813</t>
  </si>
  <si>
    <t>Deca durabolin 50mg amp.1x1ml - MIMOŘÁDNÝ DOVOZ!!</t>
  </si>
  <si>
    <t>848352</t>
  </si>
  <si>
    <t>130172</t>
  </si>
  <si>
    <t>APO-VENLAFAXIN PROLONG 75 MG</t>
  </si>
  <si>
    <t>POR CPS PRO 30X75MG</t>
  </si>
  <si>
    <t>900881</t>
  </si>
  <si>
    <t>KL BALS.VISNEVSKI 100G</t>
  </si>
  <si>
    <t>921542</t>
  </si>
  <si>
    <t>KL UNG.LENIENS, 300G</t>
  </si>
  <si>
    <t>158654</t>
  </si>
  <si>
    <t>58654</t>
  </si>
  <si>
    <t>CLOTRIMAZOL AL 200</t>
  </si>
  <si>
    <t>TBL VAG 3X200MG+APL</t>
  </si>
  <si>
    <t>921483</t>
  </si>
  <si>
    <t>KL UNG.HYDROC.0,3G,LENIENS AD 300G</t>
  </si>
  <si>
    <t>140274</t>
  </si>
  <si>
    <t>40274</t>
  </si>
  <si>
    <t>BACLOFEN</t>
  </si>
  <si>
    <t>TBL 50X10MG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</si>
  <si>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</si>
  <si>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</si>
  <si>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</si>
  <si>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</si>
  <si>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</si>
  <si>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</si>
  <si>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</si>
  <si>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</si>
  <si>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</si>
  <si>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</si>
  <si>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</si>
  <si>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</si>
  <si>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</si>
  <si>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86148</t>
  </si>
  <si>
    <t>AUGMENTIN 625 MG</t>
  </si>
  <si>
    <t>POR TBL FLM 21X625MG+SÁ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</si>
  <si>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</si>
  <si>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</si>
  <si>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</si>
  <si>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</si>
  <si>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</si>
  <si>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</si>
  <si>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</si>
  <si>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111243</t>
  </si>
  <si>
    <t>11243</t>
  </si>
  <si>
    <t>TBL OBD 100X1200MG</t>
  </si>
  <si>
    <t>142476</t>
  </si>
  <si>
    <t>42476</t>
  </si>
  <si>
    <t>MILGAMMA</t>
  </si>
  <si>
    <t>POR TBL OBD 50</t>
  </si>
  <si>
    <t>175280</t>
  </si>
  <si>
    <t>CANOCORD 16 MG</t>
  </si>
  <si>
    <t>POR TBL NOB 28X16MG</t>
  </si>
  <si>
    <t>147862</t>
  </si>
  <si>
    <t>47862</t>
  </si>
  <si>
    <t>FAMOSAN 20 MG</t>
  </si>
  <si>
    <t>POR TBL FLM100X20MG</t>
  </si>
  <si>
    <t>191763</t>
  </si>
  <si>
    <t>91763</t>
  </si>
  <si>
    <t>ZINERYT</t>
  </si>
  <si>
    <t>LOT 1X30ML</t>
  </si>
  <si>
    <t>850053</t>
  </si>
  <si>
    <t>162694</t>
  </si>
  <si>
    <t>EPILAN D GEROT</t>
  </si>
  <si>
    <t>POR TBL NOB 100X100MG</t>
  </si>
  <si>
    <t>900007</t>
  </si>
  <si>
    <t>KL SOL.HYD.PEROX.3% 100G</t>
  </si>
  <si>
    <t>113814</t>
  </si>
  <si>
    <t>13814</t>
  </si>
  <si>
    <t>POR CPS MOL 20</t>
  </si>
  <si>
    <t>103761</t>
  </si>
  <si>
    <t>3761</t>
  </si>
  <si>
    <t>CHIROCAINE 5 MG/ML</t>
  </si>
  <si>
    <t>INJ CNC SOL 10X10ML</t>
  </si>
  <si>
    <t>500396</t>
  </si>
  <si>
    <t>Diffusil H forte B85 150ml</t>
  </si>
  <si>
    <t>911930</t>
  </si>
  <si>
    <t>KL KAL.PERMANGANAS 5 G</t>
  </si>
  <si>
    <t>142848</t>
  </si>
  <si>
    <t>42848</t>
  </si>
  <si>
    <t>HIPRES 5</t>
  </si>
  <si>
    <t>176188</t>
  </si>
  <si>
    <t>76188</t>
  </si>
  <si>
    <t>CELASKON</t>
  </si>
  <si>
    <t>TBL 40X100MG</t>
  </si>
  <si>
    <t>921319</t>
  </si>
  <si>
    <t>KL SUPPOSITORIA</t>
  </si>
  <si>
    <t>116051</t>
  </si>
  <si>
    <t>16051</t>
  </si>
  <si>
    <t>SIRDALUD 2 MG</t>
  </si>
  <si>
    <t>POR TBL NOB 30X2MG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</si>
  <si>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</si>
  <si>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</si>
  <si>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</si>
  <si>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</si>
  <si>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</si>
  <si>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</si>
  <si>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</si>
  <si>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</si>
  <si>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</si>
  <si>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</si>
  <si>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</si>
  <si>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</si>
  <si>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</si>
  <si>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</si>
  <si>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</si>
  <si>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</si>
  <si>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</si>
  <si>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</si>
  <si>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</si>
  <si>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</si>
  <si>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</si>
  <si>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159982</t>
  </si>
  <si>
    <t>59982</t>
  </si>
  <si>
    <t>ICHTOXYL</t>
  </si>
  <si>
    <t>921393</t>
  </si>
  <si>
    <t>KL SUPP.PREDNISON 0,001G,PAPAVERIN 0,02G</t>
  </si>
  <si>
    <t>30KS</t>
  </si>
  <si>
    <t>184114</t>
  </si>
  <si>
    <t>84114</t>
  </si>
  <si>
    <t>FASTUM GEL</t>
  </si>
  <si>
    <t>GEL 50GM</t>
  </si>
  <si>
    <t>900513</t>
  </si>
  <si>
    <t>KL ETHANOL.C.BENZINO 75G</t>
  </si>
  <si>
    <t>159595</t>
  </si>
  <si>
    <t>59595</t>
  </si>
  <si>
    <t>TBL OBD 50X20MG</t>
  </si>
  <si>
    <t>163754</t>
  </si>
  <si>
    <t>NEUROTOP RETARD 300</t>
  </si>
  <si>
    <t>POR TBL PRO 50X300MG</t>
  </si>
  <si>
    <t>120159</t>
  </si>
  <si>
    <t>20159</t>
  </si>
  <si>
    <t>MONOTAB 20</t>
  </si>
  <si>
    <t>POR TBL NOB 20X20MG</t>
  </si>
  <si>
    <t>850093</t>
  </si>
  <si>
    <t>125121</t>
  </si>
  <si>
    <t>APO-DICLO SR 100</t>
  </si>
  <si>
    <t>POR TBL RET 30X100MG</t>
  </si>
  <si>
    <t>175603</t>
  </si>
  <si>
    <t>75603</t>
  </si>
  <si>
    <t>DICLOFENAC AL 25</t>
  </si>
  <si>
    <t>TBL OBD 20X25MG</t>
  </si>
  <si>
    <t>118778</t>
  </si>
  <si>
    <t>TREXAN 2,5 MG</t>
  </si>
  <si>
    <t>POR TBL NOB 30X2.5MG</t>
  </si>
  <si>
    <t>183212</t>
  </si>
  <si>
    <t>83212</t>
  </si>
  <si>
    <t>LOCOID CRELO 0.1%</t>
  </si>
  <si>
    <t>LOT 1X30GM</t>
  </si>
  <si>
    <t>849920</t>
  </si>
  <si>
    <t>144615</t>
  </si>
  <si>
    <t>UNILAT 50 MIKROGRAMŮ/ML, OČNÍ KAPKY, ROZTOK</t>
  </si>
  <si>
    <t>OPH GTT SOL 1X2.5ML</t>
  </si>
  <si>
    <t>621117</t>
  </si>
  <si>
    <t>107458</t>
  </si>
  <si>
    <t>SET PRO APLIKACI LAREV - DÁVKA CCA 300 LAREV</t>
  </si>
  <si>
    <t>BIOKNIFE 300 (LZE VYKÁZAT POUZ</t>
  </si>
  <si>
    <t>175633</t>
  </si>
  <si>
    <t>75633</t>
  </si>
  <si>
    <t>DICLOFENAC AL RETARD</t>
  </si>
  <si>
    <t>TBL OBD 100X100MG</t>
  </si>
  <si>
    <t>382090</t>
  </si>
  <si>
    <t>82090</t>
  </si>
  <si>
    <t>KRYTÍ S HYALURONANEM  BIONECT KRÉM</t>
  </si>
  <si>
    <t>30G, 1KS</t>
  </si>
  <si>
    <t>116593</t>
  </si>
  <si>
    <t>16593</t>
  </si>
  <si>
    <t>MALTOFER FOL TABLETY</t>
  </si>
  <si>
    <t>POR TBL MND 30</t>
  </si>
  <si>
    <t>107678</t>
  </si>
  <si>
    <t>KALIUMCHLORID 7.45% BRAUN</t>
  </si>
  <si>
    <t>INF CNC SOL 20X20ML</t>
  </si>
  <si>
    <t>123794</t>
  </si>
  <si>
    <t>23794</t>
  </si>
  <si>
    <t>GLUCOPHAGE 850 MG</t>
  </si>
  <si>
    <t>POR TBL FLM30X850MG</t>
  </si>
  <si>
    <t>176954</t>
  </si>
  <si>
    <t>ALGIFEN NEO</t>
  </si>
  <si>
    <t>POR GTT SOL 1X50ML</t>
  </si>
  <si>
    <t>200863</t>
  </si>
  <si>
    <t>OPH GTT SOL 1X10ML PLAST</t>
  </si>
  <si>
    <t>395712</t>
  </si>
  <si>
    <t>HBF Calcium panthotenát mast 30g</t>
  </si>
  <si>
    <t>115562</t>
  </si>
  <si>
    <t>VENLAFAXIN MYLAN 150 MG</t>
  </si>
  <si>
    <t>POR CPS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</si>
  <si>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</si>
  <si>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</si>
  <si>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</si>
  <si>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</si>
  <si>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</si>
  <si>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</si>
  <si>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</si>
  <si>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202924</t>
  </si>
  <si>
    <t>POR TBL FLM 10X250MG</t>
  </si>
  <si>
    <t>187416</t>
  </si>
  <si>
    <t>SPERSADEX COMP.</t>
  </si>
  <si>
    <t>23987</t>
  </si>
  <si>
    <t>DZ OCTENISEPT drm. sol. 250 ml</t>
  </si>
  <si>
    <t>DRM SOL 1X250ML</t>
  </si>
  <si>
    <t>920235</t>
  </si>
  <si>
    <t>15880</t>
  </si>
  <si>
    <t>DZ BRAUNOL 500 ML</t>
  </si>
  <si>
    <t>115529</t>
  </si>
  <si>
    <t>15529</t>
  </si>
  <si>
    <t>SINECOD</t>
  </si>
  <si>
    <t>PORSIR1X200ML/300MG</t>
  </si>
  <si>
    <t>988837</t>
  </si>
  <si>
    <t>Calcium pantothenicum krém Generica  30g</t>
  </si>
  <si>
    <t>201703</t>
  </si>
  <si>
    <t>FLUCINAR</t>
  </si>
  <si>
    <t>DRM UNG 1X15GM 0.025%</t>
  </si>
  <si>
    <t>214619</t>
  </si>
  <si>
    <t>TRENTAL 400</t>
  </si>
  <si>
    <t>POR TBL RET 100X400MG</t>
  </si>
  <si>
    <t>214593</t>
  </si>
  <si>
    <t>ERCEFURYL 200 MG CPS.</t>
  </si>
  <si>
    <t>POR CPS DUR 14X200MG</t>
  </si>
  <si>
    <t>94933</t>
  </si>
  <si>
    <t>AUGMENTIN 1 G</t>
  </si>
  <si>
    <t>POR TBL FLM 14X1GM+SÁČ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</si>
  <si>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</si>
  <si>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</si>
  <si>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</si>
  <si>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</si>
  <si>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</si>
  <si>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</si>
  <si>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</si>
  <si>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</si>
  <si>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</si>
  <si>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</si>
  <si>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</si>
  <si>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</si>
  <si>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</si>
  <si>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</si>
  <si>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</si>
  <si>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</si>
  <si>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</si>
  <si>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</si>
  <si>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</si>
  <si>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</si>
  <si>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</si>
  <si>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</si>
  <si>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</si>
  <si>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</si>
  <si>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</si>
  <si>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</si>
  <si>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</si>
  <si>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</si>
  <si>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</si>
  <si>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</si>
  <si>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</si>
  <si>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</si>
  <si>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</si>
  <si>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</si>
  <si>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</si>
  <si>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</si>
  <si>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</si>
  <si>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</si>
  <si>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</si>
  <si>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</si>
  <si>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</si>
  <si>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</si>
  <si>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</si>
  <si>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</si>
  <si>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</si>
  <si>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</si>
  <si>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</si>
  <si>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</si>
  <si>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</si>
  <si>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</si>
  <si>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</si>
  <si>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</si>
  <si>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</si>
  <si>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</si>
  <si>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</si>
  <si>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</si>
  <si>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</si>
  <si>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</si>
  <si>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</si>
  <si>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</si>
  <si>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</si>
  <si>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</si>
  <si>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</si>
  <si>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</si>
  <si>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</si>
  <si>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</si>
  <si>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</si>
  <si>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</si>
  <si>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</si>
  <si>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</si>
  <si>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</si>
  <si>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</si>
  <si>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</si>
  <si>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</si>
  <si>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</si>
  <si>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</si>
  <si>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</si>
  <si>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</si>
  <si>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</si>
  <si>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</si>
  <si>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</si>
  <si>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</si>
  <si>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</si>
  <si>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</si>
  <si>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</si>
  <si>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</si>
  <si>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</si>
  <si>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</si>
  <si>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</si>
  <si>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</si>
  <si>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</si>
  <si>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</si>
  <si>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</si>
  <si>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</si>
  <si>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</si>
  <si>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</si>
  <si>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</si>
  <si>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</si>
  <si>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</si>
  <si>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</si>
  <si>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</si>
  <si>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</si>
  <si>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</si>
  <si>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</si>
  <si>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</si>
  <si>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</si>
  <si>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</si>
  <si>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</si>
  <si>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</si>
  <si>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</si>
  <si>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</si>
  <si>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</si>
  <si>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</si>
  <si>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</si>
  <si>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</si>
  <si>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</si>
  <si>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</si>
  <si>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</si>
  <si>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</si>
  <si>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</si>
  <si>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</si>
  <si>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</si>
  <si>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</si>
  <si>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</si>
  <si>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</si>
  <si>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</si>
  <si>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</si>
  <si>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</si>
  <si>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</si>
  <si>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</si>
  <si>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</si>
  <si>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</si>
  <si>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</si>
  <si>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142546</t>
  </si>
  <si>
    <t>42546</t>
  </si>
  <si>
    <t>POR SIR 1X200ML</t>
  </si>
  <si>
    <t>169189</t>
  </si>
  <si>
    <t>69189</t>
  </si>
  <si>
    <t>EUTHYROX 50</t>
  </si>
  <si>
    <t>TBL 100X50RG</t>
  </si>
  <si>
    <t>844377</t>
  </si>
  <si>
    <t>102684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</si>
  <si>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</si>
  <si>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</si>
  <si>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</si>
  <si>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</si>
  <si>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</si>
  <si>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</si>
  <si>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848947</t>
  </si>
  <si>
    <t>135928</t>
  </si>
  <si>
    <t>ESOPREX 10 MG</t>
  </si>
  <si>
    <t>849187</t>
  </si>
  <si>
    <t>111902</t>
  </si>
  <si>
    <t>NITRESAN 20 MG</t>
  </si>
  <si>
    <t>193015</t>
  </si>
  <si>
    <t>93015</t>
  </si>
  <si>
    <t>SORTIS 10 MG</t>
  </si>
  <si>
    <t>POR TBL FLM100X10MG</t>
  </si>
  <si>
    <t>846823</t>
  </si>
  <si>
    <t>124101</t>
  </si>
  <si>
    <t>PRESTANCE 5 MG/10 MG</t>
  </si>
  <si>
    <t>POR TBL NOB 30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</si>
  <si>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</si>
  <si>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</si>
  <si>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</si>
  <si>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</si>
  <si>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</si>
  <si>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</si>
  <si>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</si>
  <si>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</si>
  <si>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119220</t>
  </si>
  <si>
    <t>MONTELUKAST TEVA 10 MG</t>
  </si>
  <si>
    <t>POR TBL FLM 28X10MG</t>
  </si>
  <si>
    <t>169191</t>
  </si>
  <si>
    <t>69191</t>
  </si>
  <si>
    <t>EUTHYROX 150</t>
  </si>
  <si>
    <t>TBL 100X150RG</t>
  </si>
  <si>
    <t>844243</t>
  </si>
  <si>
    <t>112561</t>
  </si>
  <si>
    <t>RECOXA 15</t>
  </si>
  <si>
    <t>POR TBL NOB 30X15MG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</si>
  <si>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</si>
  <si>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</si>
  <si>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</si>
  <si>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</si>
  <si>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</si>
  <si>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</si>
  <si>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</si>
  <si>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INJ SOL 10X5ML</t>
  </si>
  <si>
    <t>214427</t>
  </si>
  <si>
    <t>CONTROLOC I.V.</t>
  </si>
  <si>
    <t>INJ PLV SOL 1X40MG</t>
  </si>
  <si>
    <t>50113006</t>
  </si>
  <si>
    <t>841761</t>
  </si>
  <si>
    <t>PreOp 4x200ml</t>
  </si>
  <si>
    <t>33847</t>
  </si>
  <si>
    <t>NUTRIDRINK S PŘÍCHUTÍ VANILKOVOU</t>
  </si>
  <si>
    <t>POR SOL 4X200ML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</si>
  <si>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</si>
  <si>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</si>
  <si>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</si>
  <si>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</si>
  <si>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</si>
  <si>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</si>
  <si>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</si>
  <si>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</si>
  <si>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</si>
  <si>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</si>
  <si>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</si>
  <si>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</si>
  <si>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</si>
  <si>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</si>
  <si>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</si>
  <si>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</si>
  <si>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201954</t>
  </si>
  <si>
    <t>BITAMMON 1 G/0,5 G</t>
  </si>
  <si>
    <t>INJ+INF PLV SOL 10X1.5GM</t>
  </si>
  <si>
    <t>201967</t>
  </si>
  <si>
    <t>VULMIZOLIN 1,0</t>
  </si>
  <si>
    <t>INJ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</si>
  <si>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</si>
  <si>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</si>
  <si>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</si>
  <si>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</si>
  <si>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</si>
  <si>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</si>
  <si>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</si>
  <si>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</si>
  <si>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</si>
  <si>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</si>
  <si>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</si>
  <si>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</si>
  <si>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</si>
  <si>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</si>
  <si>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</si>
  <si>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</si>
  <si>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</si>
  <si>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</si>
  <si>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</si>
  <si>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</si>
  <si>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</si>
  <si>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</si>
  <si>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</si>
  <si>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</si>
  <si>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</si>
  <si>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</si>
  <si>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</si>
  <si>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</si>
  <si>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POR TBL FLM 14X500MG</t>
  </si>
  <si>
    <t>155636</t>
  </si>
  <si>
    <t>55636</t>
  </si>
  <si>
    <t>OFLOXIN 200</t>
  </si>
  <si>
    <t>TBL OBD 10X200MG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</si>
  <si>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</si>
  <si>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</si>
  <si>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</si>
  <si>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</si>
  <si>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</si>
  <si>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</si>
  <si>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</si>
  <si>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</si>
  <si>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</si>
  <si>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</si>
  <si>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</si>
  <si>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</si>
  <si>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</si>
  <si>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</si>
  <si>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</si>
  <si>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</si>
  <si>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</si>
  <si>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</si>
  <si>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</si>
  <si>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</si>
  <si>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</si>
  <si>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</si>
  <si>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</si>
  <si>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145996</t>
  </si>
  <si>
    <t>45996</t>
  </si>
  <si>
    <t>OSPEN 500</t>
  </si>
  <si>
    <t>POR TBLFLM30X500KU</t>
  </si>
  <si>
    <t>846019</t>
  </si>
  <si>
    <t>107744</t>
  </si>
  <si>
    <t>MACMIROR COMPLEX</t>
  </si>
  <si>
    <t>VAG UNG 1X30GM+APL</t>
  </si>
  <si>
    <t>149549</t>
  </si>
  <si>
    <t>49549</t>
  </si>
  <si>
    <t>OSPEN 400MG</t>
  </si>
  <si>
    <t>SIR 1X150ML</t>
  </si>
  <si>
    <t>132954</t>
  </si>
  <si>
    <t>32954</t>
  </si>
  <si>
    <t>DOXYHEXAL TABS</t>
  </si>
  <si>
    <t>POR TBL NOB 20X100MG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</si>
  <si>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</si>
  <si>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</si>
  <si>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</si>
  <si>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</si>
  <si>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</si>
  <si>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</si>
  <si>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</si>
  <si>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</si>
  <si>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</si>
  <si>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</si>
  <si>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</si>
  <si>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</si>
  <si>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</si>
  <si>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</si>
  <si>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</si>
  <si>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</si>
  <si>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</si>
  <si>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131654</t>
  </si>
  <si>
    <t>CEFTAZIDIM KABI 1 GM</t>
  </si>
  <si>
    <t>158092</t>
  </si>
  <si>
    <t>58092</t>
  </si>
  <si>
    <t>CEFAZOLIN SANDOZ 1 G</t>
  </si>
  <si>
    <t>INJ SIC 10X1GM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</si>
  <si>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</si>
  <si>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</si>
  <si>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</si>
  <si>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</si>
  <si>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</si>
  <si>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</si>
  <si>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</si>
  <si>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</si>
  <si>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</si>
  <si>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</si>
  <si>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</si>
  <si>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</si>
  <si>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</si>
  <si>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</si>
  <si>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</si>
  <si>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</si>
  <si>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</si>
  <si>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</si>
  <si>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</si>
  <si>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</si>
  <si>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</si>
  <si>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</si>
  <si>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</si>
  <si>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</si>
  <si>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</si>
  <si>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</si>
  <si>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</si>
  <si>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</si>
  <si>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</si>
  <si>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</si>
  <si>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</si>
  <si>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</si>
  <si>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</si>
  <si>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</si>
  <si>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</si>
  <si>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</si>
  <si>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</si>
  <si>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</si>
  <si>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</si>
  <si>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</si>
  <si>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</si>
  <si>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</si>
  <si>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</si>
  <si>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</si>
  <si>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</si>
  <si>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</si>
  <si>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</si>
  <si>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151458</t>
  </si>
  <si>
    <t>CEFUROXIM KABI 1500 MG</t>
  </si>
  <si>
    <t>166265</t>
  </si>
  <si>
    <t>VANCOMYCIN MYLAN 500 MG</t>
  </si>
  <si>
    <t>INF PLV SOL 1X500MG</t>
  </si>
  <si>
    <t>166269</t>
  </si>
  <si>
    <t>VANCOMYCIN MYLAN 1000 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</si>
  <si>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</si>
  <si>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</si>
  <si>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</si>
  <si>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</si>
  <si>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</si>
  <si>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</si>
  <si>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</si>
  <si>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</si>
  <si>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</si>
  <si>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</si>
  <si>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</si>
  <si>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</si>
  <si>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</si>
  <si>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</si>
  <si>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</si>
  <si>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</si>
  <si>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</si>
  <si>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</si>
  <si>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</si>
  <si>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172927</t>
  </si>
  <si>
    <t>72927</t>
  </si>
  <si>
    <t>EXODERIL</t>
  </si>
  <si>
    <t>CRM 1X15GM</t>
  </si>
  <si>
    <t>164401</t>
  </si>
  <si>
    <t>FLUCONAZOL KABI 2 MG/ML</t>
  </si>
  <si>
    <t>INF SOL 10X100ML/200MG</t>
  </si>
  <si>
    <t>50113008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</si>
  <si>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</si>
  <si>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</si>
  <si>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</si>
  <si>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</si>
  <si>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</si>
  <si>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</si>
  <si>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</si>
  <si>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50113011</t>
  </si>
  <si>
    <t>0203317</t>
  </si>
  <si>
    <t>IMMUNATE STIM PLUS 1000 IU FVIII/750 IU VWF</t>
  </si>
  <si>
    <t>INJ PSO LQF 1+1X10ML</t>
  </si>
  <si>
    <t>0203319</t>
  </si>
  <si>
    <t>IMMUNATE STIM PLUS 500 IU FVIII/375 IU VWF</t>
  </si>
  <si>
    <t>INJ PSO LQF 1+1X5ML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</si>
  <si>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</si>
  <si>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</si>
  <si>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</si>
  <si>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</si>
  <si>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</si>
  <si>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</si>
  <si>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</si>
  <si>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</si>
  <si>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</si>
  <si>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</si>
  <si>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</si>
  <si>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</si>
  <si>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</si>
  <si>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116337</t>
  </si>
  <si>
    <t>16337</t>
  </si>
  <si>
    <t>LIPOPLUS 20%</t>
  </si>
  <si>
    <t>INFEML10X250ML-SKLO</t>
  </si>
  <si>
    <t>900441</t>
  </si>
  <si>
    <t>KL ETHER  LÉKOPISNÝ 1000 ml Fagron, Kulich</t>
  </si>
  <si>
    <t>jednotka 1 ks   UN 1155</t>
  </si>
  <si>
    <t>2684</t>
  </si>
  <si>
    <t>GEL 1X20GM</t>
  </si>
  <si>
    <t>156926</t>
  </si>
  <si>
    <t>56926</t>
  </si>
  <si>
    <t>AQUA PRO INJECTIONE BRAUN</t>
  </si>
  <si>
    <t>INJ SOL 20X10ML-PLA</t>
  </si>
  <si>
    <t>921251</t>
  </si>
  <si>
    <t>KL SOL.NOVIKOV 20G</t>
  </si>
  <si>
    <t>798615</t>
  </si>
  <si>
    <t>CRYOS SPRAY</t>
  </si>
  <si>
    <t>921459</t>
  </si>
  <si>
    <t>KL ZASYP NA RANY 100G</t>
  </si>
  <si>
    <t>4269</t>
  </si>
  <si>
    <t>IRUXOL MONO</t>
  </si>
  <si>
    <t>DRM UNG 1X10GM</t>
  </si>
  <si>
    <t>500979</t>
  </si>
  <si>
    <t>KL MS HYDROG.PEROX. 3% 500g</t>
  </si>
  <si>
    <t>192143</t>
  </si>
  <si>
    <t>DIPROPHOS</t>
  </si>
  <si>
    <t>INJ SUS 5X1ML/7MG</t>
  </si>
  <si>
    <t>201452</t>
  </si>
  <si>
    <t>OPHTAL</t>
  </si>
  <si>
    <t>OPH AQA 4X25ML PLAST</t>
  </si>
  <si>
    <t>16326</t>
  </si>
  <si>
    <t>BRAUNOVIDON GÁZA S MASTÍ</t>
  </si>
  <si>
    <t>DRM LIG IPR 10X7.5X10CM</t>
  </si>
  <si>
    <t>846007</t>
  </si>
  <si>
    <t>80809</t>
  </si>
  <si>
    <t>Hypro-sorb R hemostat.obvaz 20x25mm 6ks</t>
  </si>
  <si>
    <t>110680</t>
  </si>
  <si>
    <t>10680</t>
  </si>
  <si>
    <t>CORYOL 12,5</t>
  </si>
  <si>
    <t>POR TBLNOB30X12.5MG</t>
  </si>
  <si>
    <t>110820</t>
  </si>
  <si>
    <t>10820</t>
  </si>
  <si>
    <t>ZOFRAN</t>
  </si>
  <si>
    <t>INJ SOL 5X4ML/8MG</t>
  </si>
  <si>
    <t>47249</t>
  </si>
  <si>
    <t>INF SOL 10X250ML-PE</t>
  </si>
  <si>
    <t>47256</t>
  </si>
  <si>
    <t>INF SOL 20X100ML-PE</t>
  </si>
  <si>
    <t>100499</t>
  </si>
  <si>
    <t>499</t>
  </si>
  <si>
    <t>INJ 5X10ML 20%</t>
  </si>
  <si>
    <t>102477</t>
  </si>
  <si>
    <t>2477</t>
  </si>
  <si>
    <t>TBL 20X5MG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</si>
  <si>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</si>
  <si>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</si>
  <si>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</si>
  <si>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</si>
  <si>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</si>
  <si>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</si>
  <si>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</si>
  <si>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</si>
  <si>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104307</t>
  </si>
  <si>
    <t>4307</t>
  </si>
  <si>
    <t>NITRO POHL INFUS.</t>
  </si>
  <si>
    <t>INF 10X10ML/10MG</t>
  </si>
  <si>
    <t>110151</t>
  </si>
  <si>
    <t>10151</t>
  </si>
  <si>
    <t>POR CPS DUR 10X2MG</t>
  </si>
  <si>
    <t>114773</t>
  </si>
  <si>
    <t>1055525</t>
  </si>
  <si>
    <t>ISUPREL inj.</t>
  </si>
  <si>
    <t>5x1 ml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</si>
  <si>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</si>
  <si>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</si>
  <si>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</si>
  <si>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</si>
  <si>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</si>
  <si>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</si>
  <si>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</si>
  <si>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131215</t>
  </si>
  <si>
    <t>31215</t>
  </si>
  <si>
    <t>TBL 30X25MG</t>
  </si>
  <si>
    <t>132225</t>
  </si>
  <si>
    <t>32225</t>
  </si>
  <si>
    <t>BETALOC ZOK 25 MG</t>
  </si>
  <si>
    <t>TBL RET 28X25MG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</si>
  <si>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</si>
  <si>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</si>
  <si>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</si>
  <si>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</si>
  <si>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</si>
  <si>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</si>
  <si>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</si>
  <si>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</si>
  <si>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154150</t>
  </si>
  <si>
    <t>54150</t>
  </si>
  <si>
    <t>EGILOK 25 MG</t>
  </si>
  <si>
    <t>TBL 60X25MG</t>
  </si>
  <si>
    <t>156807</t>
  </si>
  <si>
    <t>56807</t>
  </si>
  <si>
    <t>FURORESE 125</t>
  </si>
  <si>
    <t>TBL 30X125MG</t>
  </si>
  <si>
    <t>158037</t>
  </si>
  <si>
    <t>58037</t>
  </si>
  <si>
    <t>BETALOC ZOK 50MG</t>
  </si>
  <si>
    <t>TBL RET 30X50MG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</si>
  <si>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</si>
  <si>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</si>
  <si>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</si>
  <si>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</si>
  <si>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</si>
  <si>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</si>
  <si>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</si>
  <si>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</si>
  <si>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</si>
  <si>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</si>
  <si>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</si>
  <si>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</si>
  <si>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</si>
  <si>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</si>
  <si>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</si>
  <si>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</si>
  <si>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</si>
  <si>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</si>
  <si>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</si>
  <si>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</si>
  <si>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</si>
  <si>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</si>
  <si>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192351</t>
  </si>
  <si>
    <t>92351</t>
  </si>
  <si>
    <t>ATROVENT 0.025%</t>
  </si>
  <si>
    <t>INH SOL 1X20ML</t>
  </si>
  <si>
    <t>194804</t>
  </si>
  <si>
    <t>94804</t>
  </si>
  <si>
    <t>MODURETIC</t>
  </si>
  <si>
    <t>196635</t>
  </si>
  <si>
    <t>96635</t>
  </si>
  <si>
    <t>MAGNE B6</t>
  </si>
  <si>
    <t>DRG 50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</si>
  <si>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</si>
  <si>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</si>
  <si>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</si>
  <si>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</si>
  <si>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</si>
  <si>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</si>
  <si>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</si>
  <si>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840220</t>
  </si>
  <si>
    <t>Lactobacillus acidophil.cps.75 bez laktózy</t>
  </si>
  <si>
    <t>844831</t>
  </si>
  <si>
    <t>DIGOXIN ORION INJ.-MIMOŘÁDNÝ DOVOZ!!</t>
  </si>
  <si>
    <t>INJ SOL 25X1ML/0.25MG</t>
  </si>
  <si>
    <t>845758</t>
  </si>
  <si>
    <t>280</t>
  </si>
  <si>
    <t>PYRIDOXIN LÉČIVA TBL</t>
  </si>
  <si>
    <t xml:space="preserve">POR TBL NOB 20X20MG </t>
  </si>
  <si>
    <t>847713</t>
  </si>
  <si>
    <t>125526</t>
  </si>
  <si>
    <t>POR TBL FLM 100X400MG</t>
  </si>
  <si>
    <t>848950</t>
  </si>
  <si>
    <t>155148</t>
  </si>
  <si>
    <t>POR TBL NOB 12X500MG</t>
  </si>
  <si>
    <t>849559</t>
  </si>
  <si>
    <t>125066</t>
  </si>
  <si>
    <t>POR TBL NOB 100X5MG</t>
  </si>
  <si>
    <t>849713</t>
  </si>
  <si>
    <t>125046</t>
  </si>
  <si>
    <t>APO-AMLO 10</t>
  </si>
  <si>
    <t>51384</t>
  </si>
  <si>
    <t>INF SOL 10X1000MLPLAH</t>
  </si>
  <si>
    <t>53761</t>
  </si>
  <si>
    <t>NEBILET</t>
  </si>
  <si>
    <t>POR TBL NOB 28X5MG</t>
  </si>
  <si>
    <t>104380</t>
  </si>
  <si>
    <t>4380</t>
  </si>
  <si>
    <t>TENSAMIN</t>
  </si>
  <si>
    <t>111337</t>
  </si>
  <si>
    <t>52421</t>
  </si>
  <si>
    <t>GERATAM 3 G</t>
  </si>
  <si>
    <t>INJ SOL 4X15ML/3GM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</si>
  <si>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</si>
  <si>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</si>
  <si>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</si>
  <si>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</si>
  <si>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</si>
  <si>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</si>
  <si>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</si>
  <si>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</si>
  <si>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</si>
  <si>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</si>
  <si>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</si>
  <si>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</si>
  <si>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</si>
  <si>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</si>
  <si>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</si>
  <si>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</si>
  <si>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</si>
  <si>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</si>
  <si>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</si>
  <si>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184530</t>
  </si>
  <si>
    <t>200207</t>
  </si>
  <si>
    <t>MONOPRIL 20 MG</t>
  </si>
  <si>
    <t>POR TBL NOB 28X20MG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</si>
  <si>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</si>
  <si>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</si>
  <si>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</si>
  <si>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</si>
  <si>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</si>
  <si>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</si>
  <si>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</si>
  <si>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</si>
  <si>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</si>
  <si>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</si>
  <si>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</si>
  <si>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</si>
  <si>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</si>
  <si>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</si>
  <si>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</si>
  <si>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841541</t>
  </si>
  <si>
    <t>MENALIND Mycí emulze 500ml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</si>
  <si>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</si>
  <si>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</si>
  <si>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</si>
  <si>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</si>
  <si>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</si>
  <si>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</si>
  <si>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</si>
  <si>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</si>
  <si>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</si>
  <si>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</si>
  <si>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</si>
  <si>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</si>
  <si>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</si>
  <si>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</si>
  <si>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</si>
  <si>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</si>
  <si>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</si>
  <si>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</si>
  <si>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</si>
  <si>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</si>
  <si>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</si>
  <si>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</si>
  <si>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</si>
  <si>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</si>
  <si>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</si>
  <si>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</si>
  <si>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</si>
  <si>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</si>
  <si>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</si>
  <si>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</si>
  <si>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</si>
  <si>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</si>
  <si>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</si>
  <si>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</si>
  <si>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</si>
  <si>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</si>
  <si>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SOL 5X10ML/50MG</t>
  </si>
  <si>
    <t>194852</t>
  </si>
  <si>
    <t>94852</t>
  </si>
  <si>
    <t>SOLUVIT N PRO INFUS.</t>
  </si>
  <si>
    <t>INJ SIC 10</t>
  </si>
  <si>
    <t>162317</t>
  </si>
  <si>
    <t>62317</t>
  </si>
  <si>
    <t>LIQ 1X1000ML</t>
  </si>
  <si>
    <t>116551</t>
  </si>
  <si>
    <t>16551</t>
  </si>
  <si>
    <t>ANEXATE</t>
  </si>
  <si>
    <t>INJ 5X5ML/0.5MG</t>
  </si>
  <si>
    <t>846813</t>
  </si>
  <si>
    <t>137120</t>
  </si>
  <si>
    <t>MAGNESIUM 250 MG PHARMAVIT</t>
  </si>
  <si>
    <t>POR TBL EFF 20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</si>
  <si>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</si>
  <si>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</si>
  <si>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</si>
  <si>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</si>
  <si>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</si>
  <si>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</si>
  <si>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</si>
  <si>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</si>
  <si>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157351</t>
  </si>
  <si>
    <t>57351</t>
  </si>
  <si>
    <t>OXANTIL</t>
  </si>
  <si>
    <t>192489</t>
  </si>
  <si>
    <t>92489</t>
  </si>
  <si>
    <t>SOL 10X67.5ML</t>
  </si>
  <si>
    <t>703722</t>
  </si>
  <si>
    <t>MENALIND Olejový spray na ochranu kůže</t>
  </si>
  <si>
    <t>799062</t>
  </si>
  <si>
    <t>MENALIND Ošetřující olej 500ml</t>
  </si>
  <si>
    <t>841543</t>
  </si>
  <si>
    <t>MENALIND Krém na ruce 200ml</t>
  </si>
  <si>
    <t>845265</t>
  </si>
  <si>
    <t>107935</t>
  </si>
  <si>
    <t>GLYVENOL 400</t>
  </si>
  <si>
    <t>POR CPS MOL 60X400MG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</si>
  <si>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</si>
  <si>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</si>
  <si>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</si>
  <si>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</si>
  <si>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</si>
  <si>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</si>
  <si>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</si>
  <si>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</si>
  <si>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110803</t>
  </si>
  <si>
    <t>10803</t>
  </si>
  <si>
    <t>INJ SOL 5X2ML/4MG</t>
  </si>
  <si>
    <t>159392</t>
  </si>
  <si>
    <t>59392</t>
  </si>
  <si>
    <t>BROMHEXIN - EGIS</t>
  </si>
  <si>
    <t>SOL 1X60ML/120MG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</si>
  <si>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</si>
  <si>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</si>
  <si>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</si>
  <si>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</si>
  <si>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</si>
  <si>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</si>
  <si>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</si>
  <si>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</si>
  <si>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</si>
  <si>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</si>
  <si>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</si>
  <si>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</si>
  <si>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</si>
  <si>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</si>
  <si>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</si>
  <si>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</si>
  <si>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</si>
  <si>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</si>
  <si>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849390</t>
  </si>
  <si>
    <t>163314</t>
  </si>
  <si>
    <t>ATROPIN-POS 0,5% gtt.</t>
  </si>
  <si>
    <t>GTT. OPh .1 x 10 ml</t>
  </si>
  <si>
    <t>102547</t>
  </si>
  <si>
    <t>2547</t>
  </si>
  <si>
    <t>MAXITROL</t>
  </si>
  <si>
    <t>UNG OPH 1X3.5GM</t>
  </si>
  <si>
    <t>127953</t>
  </si>
  <si>
    <t>27953</t>
  </si>
  <si>
    <t>LANTUS 100 JEDNOTEK/ML SOLOSTAR</t>
  </si>
  <si>
    <t xml:space="preserve">SDR INJ SOL 5X3ML </t>
  </si>
  <si>
    <t>147712</t>
  </si>
  <si>
    <t>47712</t>
  </si>
  <si>
    <t>SALAZOPYRIN EN</t>
  </si>
  <si>
    <t>POR TBLENT100X500MG</t>
  </si>
  <si>
    <t>187111</t>
  </si>
  <si>
    <t>87111</t>
  </si>
  <si>
    <t>BROMHEXIN 8-SIRUP KM</t>
  </si>
  <si>
    <t>SIR 1X100ML</t>
  </si>
  <si>
    <t>187167</t>
  </si>
  <si>
    <t>87167</t>
  </si>
  <si>
    <t>AMITRIPTYLIN SLOVAKOFARMA</t>
  </si>
  <si>
    <t>TBL OBD 50X28.3MG</t>
  </si>
  <si>
    <t>98901</t>
  </si>
  <si>
    <t>GLUKÓZA 5% VIAFLO</t>
  </si>
  <si>
    <t>INF SOL 20X500ML</t>
  </si>
  <si>
    <t>106091</t>
  </si>
  <si>
    <t>6091</t>
  </si>
  <si>
    <t>GUTRON 2.5MG</t>
  </si>
  <si>
    <t>TBL 20X2.5MG</t>
  </si>
  <si>
    <t>841314</t>
  </si>
  <si>
    <t>MENALIND Ochranná pěna 100ml</t>
  </si>
  <si>
    <t>125364</t>
  </si>
  <si>
    <t>25364</t>
  </si>
  <si>
    <t>POR CPS ETD 14X20MG</t>
  </si>
  <si>
    <t>621272</t>
  </si>
  <si>
    <t>DZ STERILIUM CLASSIC PURE 100ML</t>
  </si>
  <si>
    <t>UN 1987</t>
  </si>
  <si>
    <t>144982</t>
  </si>
  <si>
    <t>44982</t>
  </si>
  <si>
    <t>BETOPTIC S</t>
  </si>
  <si>
    <t>SUS OPH 1X5ML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</si>
  <si>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</si>
  <si>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</si>
  <si>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</si>
  <si>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</si>
  <si>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</si>
  <si>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</si>
  <si>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</si>
  <si>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</si>
  <si>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</si>
  <si>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</si>
  <si>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192204</t>
  </si>
  <si>
    <t>DRM UNG 1X15GM 0.1%</t>
  </si>
  <si>
    <t>844242</t>
  </si>
  <si>
    <t>105937</t>
  </si>
  <si>
    <t>TETRASPAN 6%</t>
  </si>
  <si>
    <t>447</t>
  </si>
  <si>
    <t>EPHEDRIN BIOTIKA</t>
  </si>
  <si>
    <t>INJ SOL 10X1ML/50MG</t>
  </si>
  <si>
    <t>396473</t>
  </si>
  <si>
    <t>99130</t>
  </si>
  <si>
    <t>ARDEAOSMOSOL MA 20 (Mannitol)</t>
  </si>
  <si>
    <t>INF 1X100 ML</t>
  </si>
  <si>
    <t>178576</t>
  </si>
  <si>
    <t>PIRAMIL COMBI 5 MG/5 MG</t>
  </si>
  <si>
    <t>POR CPS DUR 30</t>
  </si>
  <si>
    <t>130508</t>
  </si>
  <si>
    <t>30508</t>
  </si>
  <si>
    <t>ARGOFAN 75 SR</t>
  </si>
  <si>
    <t>POR TBL PRO 30X75MG</t>
  </si>
  <si>
    <t>380759</t>
  </si>
  <si>
    <t>169469</t>
  </si>
  <si>
    <t>OPSITE SPRAY 240 ML</t>
  </si>
  <si>
    <t>TRANSPARENTNÍ FILM</t>
  </si>
  <si>
    <t>395211</t>
  </si>
  <si>
    <t>Aqua Touch Jelly 25x11ml</t>
  </si>
  <si>
    <t>187825</t>
  </si>
  <si>
    <t>87825</t>
  </si>
  <si>
    <t>ARDEAELYTOSOL NA.HYDR.CARB.8.4%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</si>
  <si>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</si>
  <si>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</si>
  <si>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</si>
  <si>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</si>
  <si>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</si>
  <si>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</si>
  <si>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</si>
  <si>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</si>
  <si>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</si>
  <si>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</si>
  <si>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</si>
  <si>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382099</t>
  </si>
  <si>
    <t>82099</t>
  </si>
  <si>
    <t>KRYTÍ GELOVÉ HEMAGEL 5G</t>
  </si>
  <si>
    <t>HEMAGEL V TUBĚ O OBSAHU 5G</t>
  </si>
  <si>
    <t>121856</t>
  </si>
  <si>
    <t>21856</t>
  </si>
  <si>
    <t>CORYOL 3.125</t>
  </si>
  <si>
    <t>PORTBLNOB30X3.125MG</t>
  </si>
  <si>
    <t>843581</t>
  </si>
  <si>
    <t>OCUflash gtt. 2x10ml</t>
  </si>
  <si>
    <t>116459</t>
  </si>
  <si>
    <t>16459</t>
  </si>
  <si>
    <t>ARICEPT 10 MG</t>
  </si>
  <si>
    <t>TBL OBD 28X10MG</t>
  </si>
  <si>
    <t>136089</t>
  </si>
  <si>
    <t>QUETIAPIN TEVA 25 MG POTAHOVANÉ TABLETY</t>
  </si>
  <si>
    <t>POR TBL FLM 30X25MG</t>
  </si>
  <si>
    <t>131036</t>
  </si>
  <si>
    <t>31036</t>
  </si>
  <si>
    <t>JUMEX</t>
  </si>
  <si>
    <t>TBL 50X5MG</t>
  </si>
  <si>
    <t>136097</t>
  </si>
  <si>
    <t>QUETIAPIN TEVA 100 MG POTAHOVANÉ TABLETY</t>
  </si>
  <si>
    <t>POR TBL FLM 30X100MG</t>
  </si>
  <si>
    <t>847204</t>
  </si>
  <si>
    <t>Listerine Freshmint 500ml</t>
  </si>
  <si>
    <t>162319</t>
  </si>
  <si>
    <t>62319</t>
  </si>
  <si>
    <t>BETADINE (CHIRURG.) - hnědá</t>
  </si>
  <si>
    <t>157871</t>
  </si>
  <si>
    <t>PARACETAMOL KABI 10 MG/ML</t>
  </si>
  <si>
    <t>INF SOL 10X50ML/500MG</t>
  </si>
  <si>
    <t>280863</t>
  </si>
  <si>
    <t>80863</t>
  </si>
  <si>
    <t>CAVILON NSBF-SPRAY</t>
  </si>
  <si>
    <t>28ML PRO OŠETŘENÍ RAN</t>
  </si>
  <si>
    <t>847638</t>
  </si>
  <si>
    <t>Listerine Total Care 500ml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</si>
  <si>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</si>
  <si>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</si>
  <si>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</si>
  <si>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</si>
  <si>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</si>
  <si>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</si>
  <si>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</si>
  <si>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83538</t>
  </si>
  <si>
    <t>NITRO POHL</t>
  </si>
  <si>
    <t>INF SOL 1X50ML/50MG</t>
  </si>
  <si>
    <t>187158</t>
  </si>
  <si>
    <t>ANESIA 10 MG/ML INJ/INF EML.</t>
  </si>
  <si>
    <t>INJ+INF EML 5X20ML/200MG</t>
  </si>
  <si>
    <t>990036</t>
  </si>
  <si>
    <t>Vazelína bílá kosmetic.Valinka 200ml</t>
  </si>
  <si>
    <t>150660</t>
  </si>
  <si>
    <t>CEREBROLYSIN</t>
  </si>
  <si>
    <t>INJ SOL 5X10ML</t>
  </si>
  <si>
    <t>987860</t>
  </si>
  <si>
    <t>Biopron9 tob.60+20 ZDARMA VÁNOČNÍ BALENÍ 2012</t>
  </si>
  <si>
    <t>160111</t>
  </si>
  <si>
    <t>60111</t>
  </si>
  <si>
    <t>PERSEN FORTE</t>
  </si>
  <si>
    <t>CPS 20</t>
  </si>
  <si>
    <t>990413</t>
  </si>
  <si>
    <t>Catapresan inj.10x1ml/0.15mg</t>
  </si>
  <si>
    <t>192202</t>
  </si>
  <si>
    <t>DRM CRM 1X30GM 0.1%</t>
  </si>
  <si>
    <t>215476</t>
  </si>
  <si>
    <t>EBRANTIL 30 RETARD</t>
  </si>
  <si>
    <t>POR CPS PRO 50X30MG</t>
  </si>
  <si>
    <t>120028</t>
  </si>
  <si>
    <t>20028</t>
  </si>
  <si>
    <t>AGAPURIN SR 400</t>
  </si>
  <si>
    <t>POR TBL PRO 100X400MG</t>
  </si>
  <si>
    <t>215473</t>
  </si>
  <si>
    <t>EBRANTIL I.V. 25</t>
  </si>
  <si>
    <t>INJ SOL 5X5ML/25MG</t>
  </si>
  <si>
    <t>115318</t>
  </si>
  <si>
    <t>56972</t>
  </si>
  <si>
    <t>TRITACE 1,25 MG</t>
  </si>
  <si>
    <t>POR TBL NOB 20X1.25MG</t>
  </si>
  <si>
    <t>56976</t>
  </si>
  <si>
    <t>TRITACE 2,5 MG</t>
  </si>
  <si>
    <t>POR TBL NOB 20X2.5MG</t>
  </si>
  <si>
    <t>147144</t>
  </si>
  <si>
    <t>47144</t>
  </si>
  <si>
    <t>LETROX 100</t>
  </si>
  <si>
    <t>POR TBL NOB 100X100RG II</t>
  </si>
  <si>
    <t>147741</t>
  </si>
  <si>
    <t>47741</t>
  </si>
  <si>
    <t>RIVOCOR 10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</si>
  <si>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</si>
  <si>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</si>
  <si>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</si>
  <si>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</si>
  <si>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</si>
  <si>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</si>
  <si>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</si>
  <si>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</si>
  <si>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</si>
  <si>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</si>
  <si>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</si>
  <si>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</si>
  <si>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</si>
  <si>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</si>
  <si>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</si>
  <si>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</si>
  <si>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</si>
  <si>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</si>
  <si>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</si>
  <si>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</si>
  <si>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845796</t>
  </si>
  <si>
    <t>126031</t>
  </si>
  <si>
    <t>PRENEWEL 4 MG/1,25 MG</t>
  </si>
  <si>
    <t>846338</t>
  </si>
  <si>
    <t>122685</t>
  </si>
  <si>
    <t>PRESTARIUM NEO COMBI 5mg/1,25mg</t>
  </si>
  <si>
    <t>848765</t>
  </si>
  <si>
    <t>107938</t>
  </si>
  <si>
    <t>INJ SOL 6X3ML/150MG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</si>
  <si>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</si>
  <si>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</si>
  <si>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</si>
  <si>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</si>
  <si>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</si>
  <si>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</si>
  <si>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</si>
  <si>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</si>
  <si>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</si>
  <si>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</si>
  <si>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</si>
  <si>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POR TBL NOB 30X4MG</t>
  </si>
  <si>
    <t>113281</t>
  </si>
  <si>
    <t>13281</t>
  </si>
  <si>
    <t>POR TBL NOB20X15MG</t>
  </si>
  <si>
    <t>126786</t>
  </si>
  <si>
    <t>26786</t>
  </si>
  <si>
    <t>NOVORAPID 100 U/ML</t>
  </si>
  <si>
    <t>INJ SOL 1X10ML</t>
  </si>
  <si>
    <t>149531</t>
  </si>
  <si>
    <t>49531</t>
  </si>
  <si>
    <t>192587</t>
  </si>
  <si>
    <t>92587</t>
  </si>
  <si>
    <t>DEPAKINE CHRONO 500MG(PULENE)</t>
  </si>
  <si>
    <t>TBL RET 30X500MG</t>
  </si>
  <si>
    <t>845493</t>
  </si>
  <si>
    <t>105844</t>
  </si>
  <si>
    <t>MIRTAZAPIN ORION 15 MG</t>
  </si>
  <si>
    <t>POR TBL DIS 30X15MG</t>
  </si>
  <si>
    <t>28151</t>
  </si>
  <si>
    <t>LEVEMIR 100 U/ML (FLEXPEN)</t>
  </si>
  <si>
    <t>INJ SOL 5X3ML</t>
  </si>
  <si>
    <t>115245</t>
  </si>
  <si>
    <t>15245</t>
  </si>
  <si>
    <t>SANDOSTATIN 0.1 MG/ML</t>
  </si>
  <si>
    <t>INJ SOL 5X1ML/0.1MG</t>
  </si>
  <si>
    <t>187804</t>
  </si>
  <si>
    <t>TONARSSA 8 MG/5 MG</t>
  </si>
  <si>
    <t>849054</t>
  </si>
  <si>
    <t>107847</t>
  </si>
  <si>
    <t>APO-PAROX</t>
  </si>
  <si>
    <t>121088</t>
  </si>
  <si>
    <t>21088</t>
  </si>
  <si>
    <t>SUFENTANIL TORREX 50 MCG/ML</t>
  </si>
  <si>
    <t>INJ SOL 5X5ML/250RG</t>
  </si>
  <si>
    <t>849266</t>
  </si>
  <si>
    <t>162444</t>
  </si>
  <si>
    <t xml:space="preserve">SUFENTANIL TORREX 5 MCG/ML </t>
  </si>
  <si>
    <t>INJ SOL 5X2ML/10RG</t>
  </si>
  <si>
    <t>113601</t>
  </si>
  <si>
    <t>13601</t>
  </si>
  <si>
    <t>LODOZ 2,5 MG</t>
  </si>
  <si>
    <t>849578</t>
  </si>
  <si>
    <t>149480</t>
  </si>
  <si>
    <t>ZYLLT 75 MG</t>
  </si>
  <si>
    <t>POR TBL FLM 28X75MG</t>
  </si>
  <si>
    <t>186176</t>
  </si>
  <si>
    <t>LEFLUNOPHARM 20 MG POTAHOVANÉ TABLETY</t>
  </si>
  <si>
    <t>841569</t>
  </si>
  <si>
    <t>Fresubin hepa 15x500ml</t>
  </si>
  <si>
    <t>988740</t>
  </si>
  <si>
    <t>Nutrison Advanced Diason 1000ml</t>
  </si>
  <si>
    <t>33527</t>
  </si>
  <si>
    <t>NUTRISON</t>
  </si>
  <si>
    <t>POR SOL 1X500ML</t>
  </si>
  <si>
    <t>33526</t>
  </si>
  <si>
    <t>POR SOL 1X1000ML</t>
  </si>
  <si>
    <t>33858</t>
  </si>
  <si>
    <t>NUTRIDRINK JUICE STYLE S PŘÍCHUTÍ JAHODOVOU</t>
  </si>
  <si>
    <t>201030</t>
  </si>
  <si>
    <t>SEFOTAK 1 G</t>
  </si>
  <si>
    <t>185482</t>
  </si>
  <si>
    <t>EDICIN 1 G</t>
  </si>
  <si>
    <t>INF PLV SOL 10X1GM</t>
  </si>
  <si>
    <t>207116</t>
  </si>
  <si>
    <t>INF SOL 10X100ML</t>
  </si>
  <si>
    <t>183417</t>
  </si>
  <si>
    <t>83417</t>
  </si>
  <si>
    <t>MERONEM</t>
  </si>
  <si>
    <t>147977</t>
  </si>
  <si>
    <t>MEROPENEM HOSPIRA 1 G</t>
  </si>
  <si>
    <t>186264</t>
  </si>
  <si>
    <t>86264</t>
  </si>
  <si>
    <t>TOBREX</t>
  </si>
  <si>
    <t>GTT OPH 5ML 3MG/1ML</t>
  </si>
  <si>
    <t>183817</t>
  </si>
  <si>
    <t>ARCHIFAR 1 G</t>
  </si>
  <si>
    <t>120605</t>
  </si>
  <si>
    <t>20605</t>
  </si>
  <si>
    <t>COLOMYCIN INJEKCE 1000000 IU</t>
  </si>
  <si>
    <t>INJ PLV SOL 10X1MU</t>
  </si>
  <si>
    <t>137499</t>
  </si>
  <si>
    <t>KLACID I.V.</t>
  </si>
  <si>
    <t>164407</t>
  </si>
  <si>
    <t>INF SOL 10X200ML/400MG</t>
  </si>
  <si>
    <t>0062464</t>
  </si>
  <si>
    <t>Haemocomplettan P 1000mg</t>
  </si>
  <si>
    <t>103513</t>
  </si>
  <si>
    <t>3513</t>
  </si>
  <si>
    <t>NUTRIFLEX BASAL</t>
  </si>
  <si>
    <t>110996</t>
  </si>
  <si>
    <t>10996</t>
  </si>
  <si>
    <t>NUTRIFLEX PLUS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</si>
  <si>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</si>
  <si>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</si>
  <si>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</si>
  <si>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</si>
  <si>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</si>
  <si>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</si>
  <si>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</si>
  <si>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</si>
  <si>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</si>
  <si>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</si>
  <si>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3111 - Traumatologické oddělení, lůžkové oddělení 27</t>
  </si>
  <si>
    <t>3131 - Traumatologické oddělení, JIP 27</t>
  </si>
  <si>
    <t>3121 - Traumatologické oddělení, ambulance</t>
  </si>
  <si>
    <t>J01FF01 - Klindamycin</t>
  </si>
  <si>
    <t>J01CR01 - Ampicilin a enzymový inhibitor</t>
  </si>
  <si>
    <t>J01DB04 - Cefazolin</t>
  </si>
  <si>
    <t>N01AH03 - Sufentanyl</t>
  </si>
  <si>
    <t>J01DH02 - Meropenem</t>
  </si>
  <si>
    <t>J01GB03 - Gentamicin</t>
  </si>
  <si>
    <t>J01MA02 - Ciprofloxacin</t>
  </si>
  <si>
    <t>J01DC02 - Cefuroxim</t>
  </si>
  <si>
    <t>J01DD01 - Cefotaxim</t>
  </si>
  <si>
    <t>J02AC01 - Flukonazol</t>
  </si>
  <si>
    <t>J01XD01 - Metronidazol</t>
  </si>
  <si>
    <t>M01AX17 - Nimesulid</t>
  </si>
  <si>
    <t>N01AX10 - Propofol</t>
  </si>
  <si>
    <t>J01MA01 - Ofloxacin</t>
  </si>
  <si>
    <t>N06AX11 - Mirtazapin</t>
  </si>
  <si>
    <t>J01CR02 - Amoxicilin a enzymový inhibitor</t>
  </si>
  <si>
    <t>N05AH04 - Kvetiapin</t>
  </si>
  <si>
    <t>C08DA01 - Verapamil</t>
  </si>
  <si>
    <t>C07AB07 - Bisoprolol</t>
  </si>
  <si>
    <t>C07AG02 - Karvedilol</t>
  </si>
  <si>
    <t>N03AG01 - Kyselina valproová</t>
  </si>
  <si>
    <t>J01GB06 - Amikacin</t>
  </si>
  <si>
    <t>J01FA09 - Klarithromycin</t>
  </si>
  <si>
    <t>C09BA04 - Perindopril a diuretika</t>
  </si>
  <si>
    <t>C09AA05 - Ramipril</t>
  </si>
  <si>
    <t>J01XB01 - Kolistin</t>
  </si>
  <si>
    <t>C09BB04 - Perindopril a amlodipin</t>
  </si>
  <si>
    <t>R06AE07 - Cetirizin</t>
  </si>
  <si>
    <t>C09CA01 - Losartan</t>
  </si>
  <si>
    <t>A10AB05 - Inzulin aspart</t>
  </si>
  <si>
    <t>C09DA01 - Losartan a diuretika</t>
  </si>
  <si>
    <t>A10BA02 - Metformin</t>
  </si>
  <si>
    <t>C10AA05 - Atorvastatin</t>
  </si>
  <si>
    <t>C09AA04 - Perindopril</t>
  </si>
  <si>
    <t>C10AA07 - Rosuvastatin</t>
  </si>
  <si>
    <t>C07BB07 - Bisoprolol a thiazidy</t>
  </si>
  <si>
    <t>C10AB05 - Fenofibrát</t>
  </si>
  <si>
    <t>C08CA08 - Nitrendipin</t>
  </si>
  <si>
    <t>G04CA02 - Tamsulosin</t>
  </si>
  <si>
    <t>V06XX - Potraviny pro zvláštní lékařské účely (PZLÚ)</t>
  </si>
  <si>
    <t>H01CB02 - Oktreotid</t>
  </si>
  <si>
    <t>J01FA10 - Azithromycin</t>
  </si>
  <si>
    <t>H02AB04 - Methylprednisolon</t>
  </si>
  <si>
    <t>A10AE05 - Inzulin detemir</t>
  </si>
  <si>
    <t>H03AA01 - Levothyroxin, sodná sůl</t>
  </si>
  <si>
    <t>C02AC05 - Moxonidin</t>
  </si>
  <si>
    <t>J01CA01 - Ampicilin</t>
  </si>
  <si>
    <t>J01XA01 - Vankomycin</t>
  </si>
  <si>
    <t>A02BC02 - Pantoprazol</t>
  </si>
  <si>
    <t>C07AB05 - Betaxolol</t>
  </si>
  <si>
    <t>J01XX08 - Linezolid</t>
  </si>
  <si>
    <t>L04AA13 - Leflunomid</t>
  </si>
  <si>
    <t>C01BC03 - Propafenon</t>
  </si>
  <si>
    <t>M01AC06 - Meloxikam</t>
  </si>
  <si>
    <t>N03AX16 - Pregabalin</t>
  </si>
  <si>
    <t>A10BB12 - Glimepirid</t>
  </si>
  <si>
    <t>N05BA12 - Alprazolam</t>
  </si>
  <si>
    <t>N02AX02 - Tramadol</t>
  </si>
  <si>
    <t>N06AB05 - Paroxetin</t>
  </si>
  <si>
    <t>N03AX12 - Gabapentin</t>
  </si>
  <si>
    <t>C01BD01 - Amiodaron</t>
  </si>
  <si>
    <t>B01AC04 - Klopidogrel</t>
  </si>
  <si>
    <t>J01CR05 - Piperacilin a enzymový inhibitor</t>
  </si>
  <si>
    <t>N06AB04 - Citalopram</t>
  </si>
  <si>
    <t>A02BC03 - Lansoprazol</t>
  </si>
  <si>
    <t>N06AB10 - Escitalopram</t>
  </si>
  <si>
    <t>A02BA02 - Ranitidin</t>
  </si>
  <si>
    <t>N06BX18 - Vinpocetin</t>
  </si>
  <si>
    <t>N07CA01 - Betahistin</t>
  </si>
  <si>
    <t>R03AC02 - Salbutamol</t>
  </si>
  <si>
    <t>R03DC03 - Montelukast</t>
  </si>
  <si>
    <t>J01DD02 - Ceftazidim</t>
  </si>
  <si>
    <t>R06AE09 - Levocetirizin</t>
  </si>
  <si>
    <t>A06AD11 - Laktulóza</t>
  </si>
  <si>
    <t>B01AB06 - Nadroparin</t>
  </si>
  <si>
    <t>J01DH51 - Imipenem a enzymový inhibitor</t>
  </si>
  <si>
    <t>A02BA02</t>
  </si>
  <si>
    <t>RANITAL 150 MG POTAHOVANÉ TABLETY</t>
  </si>
  <si>
    <t>POR TBL FLM 30X150MG</t>
  </si>
  <si>
    <t>A02BC02</t>
  </si>
  <si>
    <t>A02BC03</t>
  </si>
  <si>
    <t>A06AD11</t>
  </si>
  <si>
    <t>A10BA02</t>
  </si>
  <si>
    <t>A10BB12</t>
  </si>
  <si>
    <t>B01AB06</t>
  </si>
  <si>
    <t>C01BC03</t>
  </si>
  <si>
    <t>POR TBL FLM 50X150MG</t>
  </si>
  <si>
    <t>C01BD01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</si>
  <si>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</si>
  <si>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</si>
  <si>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</si>
  <si>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</si>
  <si>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</si>
  <si>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</si>
  <si>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</si>
  <si>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C08CA08</t>
  </si>
  <si>
    <t>C08DA01</t>
  </si>
  <si>
    <t>C09AA04</t>
  </si>
  <si>
    <t>C09AA05</t>
  </si>
  <si>
    <t>TRITACE 10 MG</t>
  </si>
  <si>
    <t>TRITACE 5 MG</t>
  </si>
  <si>
    <t>C09BA04</t>
  </si>
  <si>
    <t>C09BB04</t>
  </si>
  <si>
    <t>C09CA01</t>
  </si>
  <si>
    <t>POR TBL FLM 30X50MG II</t>
  </si>
  <si>
    <t>C09DA01</t>
  </si>
  <si>
    <t>C10AA05</t>
  </si>
  <si>
    <t>POR TBL FLM 100X20MG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</si>
  <si>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</si>
  <si>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</si>
  <si>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</si>
  <si>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</si>
  <si>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</si>
  <si>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</si>
  <si>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</si>
  <si>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</si>
  <si>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</si>
  <si>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</si>
  <si>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</si>
  <si>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J01CA01</t>
  </si>
  <si>
    <t>J01CR01</t>
  </si>
  <si>
    <t>AMPICILLIN AND SULBACTAM IBI 1 G + 500 MG PRÁŠEK PRO INJEKČNÍ ROZTOK</t>
  </si>
  <si>
    <t>INJ PLV SOL 10 LAH (20 ML)X1.5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</si>
  <si>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</si>
  <si>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</si>
  <si>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</si>
  <si>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</si>
  <si>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</si>
  <si>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</si>
  <si>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</si>
  <si>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IVN INF PLV SOL 10</t>
  </si>
  <si>
    <t>J01DB04</t>
  </si>
  <si>
    <t>IMS+IVN INJ+INF PLV SOL 10X1GM</t>
  </si>
  <si>
    <t>J01DC02</t>
  </si>
  <si>
    <t>IMS+IVN INJ+INF PLV SOL 10X1.5</t>
  </si>
  <si>
    <t>POR TBL FLM 10X500MG</t>
  </si>
  <si>
    <t>J01DD01</t>
  </si>
  <si>
    <t>J01DD02</t>
  </si>
  <si>
    <t>CEFTAZIDIM KABI 2 G</t>
  </si>
  <si>
    <t>IVN INJ+INF PLV SOL 10X2GM</t>
  </si>
  <si>
    <t>J01DH51</t>
  </si>
  <si>
    <t>IVN INF PLV SOL 1X10</t>
  </si>
  <si>
    <t>J01FA09</t>
  </si>
  <si>
    <t>J01FA10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</si>
  <si>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</si>
  <si>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</si>
  <si>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</si>
  <si>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</si>
  <si>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</si>
  <si>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</si>
  <si>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</si>
  <si>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</si>
  <si>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IVN INF SOL 20X80ML</t>
  </si>
  <si>
    <t>INJ+INF SOL 10X2ML/80MG</t>
  </si>
  <si>
    <t>J01GB06</t>
  </si>
  <si>
    <t>AMIKIN 500 MG</t>
  </si>
  <si>
    <t>INJ SOL 1X2ML/500MG</t>
  </si>
  <si>
    <t>J01MA01</t>
  </si>
  <si>
    <t>IVN INF SOL 100ML</t>
  </si>
  <si>
    <t>J01MA02</t>
  </si>
  <si>
    <t>IVN INF SOL 10X200ML</t>
  </si>
  <si>
    <t>J01XA01</t>
  </si>
  <si>
    <t>IVN+POR INF PLV SOL 1X500MG</t>
  </si>
  <si>
    <t>IVN+POR INF PLV SOL 1X1GM</t>
  </si>
  <si>
    <t>J01XD01</t>
  </si>
  <si>
    <t>METRONIDAZOL B. BRAUN 5 MG/ML</t>
  </si>
  <si>
    <t>IVN INF SOL 10X100ML</t>
  </si>
  <si>
    <t>METRONIDAZOLE 0.5%-POLPHARMA</t>
  </si>
  <si>
    <t>J01XX08</t>
  </si>
  <si>
    <t>IVN INF SOL 10X300ML</t>
  </si>
  <si>
    <t>J02AC01</t>
  </si>
  <si>
    <t>MYCOMAX INF</t>
  </si>
  <si>
    <t>M01AC06</t>
  </si>
  <si>
    <t>M01AX17</t>
  </si>
  <si>
    <t>POR TBL NOB 15X100MG</t>
  </si>
  <si>
    <t>N01AH03</t>
  </si>
  <si>
    <t>SUFENTA FORTE</t>
  </si>
  <si>
    <t>IVN+EPD INJ SOL 5X1ML</t>
  </si>
  <si>
    <t>N02AX02</t>
  </si>
  <si>
    <t>POR TBL PRO 10X100MG</t>
  </si>
  <si>
    <t>POR TBL PRO 30X100MG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</si>
  <si>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</si>
  <si>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</si>
  <si>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</si>
  <si>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</si>
  <si>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</si>
  <si>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</si>
  <si>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</si>
  <si>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</si>
  <si>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</si>
  <si>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</si>
  <si>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N06AB04</t>
  </si>
  <si>
    <t>N06AB10</t>
  </si>
  <si>
    <t>N06BX18</t>
  </si>
  <si>
    <t>N07CA01</t>
  </si>
  <si>
    <t>R03DC03</t>
  </si>
  <si>
    <t>R06AE07</t>
  </si>
  <si>
    <t>POR TBL FLM 60X10MG</t>
  </si>
  <si>
    <t>R06AE09</t>
  </si>
  <si>
    <t>V06XX</t>
  </si>
  <si>
    <t>LANZUL 30 MG</t>
  </si>
  <si>
    <t>POR CPS DUR 14X30MG</t>
  </si>
  <si>
    <t>A10AB05</t>
  </si>
  <si>
    <t>SDR+IVN INJ SOL 1X10ML</t>
  </si>
  <si>
    <t>A10AE05</t>
  </si>
  <si>
    <t>LEVEMIR 100 JEDNOTEK/ML</t>
  </si>
  <si>
    <t>INJ SOL PEP 5X3ML FLEXPEN</t>
  </si>
  <si>
    <t>POR TBL FLM 60X500MG</t>
  </si>
  <si>
    <t>POR TBL FLM 60X850MG</t>
  </si>
  <si>
    <t>B01AC04</t>
  </si>
  <si>
    <t>INJ SOL 6X3ML</t>
  </si>
  <si>
    <t>CORYOL 12,5 MG</t>
  </si>
  <si>
    <t>POR TBL NOB 30X12.5MG</t>
  </si>
  <si>
    <t>C07BB07</t>
  </si>
  <si>
    <t>LODOZ 2,5 MG/6,25 MG</t>
  </si>
  <si>
    <t>PRESTARIUM NEO COMBI 5 MG/1,25 MG</t>
  </si>
  <si>
    <t>C10AB05</t>
  </si>
  <si>
    <t>POR CPS DUR 30X267MG</t>
  </si>
  <si>
    <t>H01CB02</t>
  </si>
  <si>
    <t>SANDOSTATIN 0,1 MG/ML</t>
  </si>
  <si>
    <t>INJ SOL+INF CNC SOL5X1ML/0.1MG</t>
  </si>
  <si>
    <t>POR TBL NOB 100X100RG I</t>
  </si>
  <si>
    <t>J01DH02</t>
  </si>
  <si>
    <t>MERONEM 1 G</t>
  </si>
  <si>
    <t>IVN INF PLV SOL 1X500MG</t>
  </si>
  <si>
    <t>J01XB01</t>
  </si>
  <si>
    <t>COLOMYCIN INJEKCE 1 000 000 MEZINÁRODNÍCH JEDNOTEK</t>
  </si>
  <si>
    <t>INJ PLV SOL+INH SOL 10X1MU</t>
  </si>
  <si>
    <t>L04AA13</t>
  </si>
  <si>
    <t>POR TBL NOB 20X15MG</t>
  </si>
  <si>
    <t>SUFENTANIL TORREX 5 MIKROGRAMŮ/ML</t>
  </si>
  <si>
    <t>IVN+EPD INJ SOL 5X2ML</t>
  </si>
  <si>
    <t>SUFENTANIL TORREX 50 MIKROGRAMŮ/ML</t>
  </si>
  <si>
    <t>IVN+EPD INJ SOL 5X5ML</t>
  </si>
  <si>
    <t>N01AX10</t>
  </si>
  <si>
    <t>IVN INJ+INF EML 5X20ML</t>
  </si>
  <si>
    <t>IVN INJ+INF EML 10X100ML</t>
  </si>
  <si>
    <t>ANESIA 10 MG/ML INJEKČNÍ/INFUZNÍ EMULZE</t>
  </si>
  <si>
    <t>N03AG01</t>
  </si>
  <si>
    <t>DEPAKINE CHRONO 500 MG SÉCABLE</t>
  </si>
  <si>
    <t>POR TBL RET 30X500MG</t>
  </si>
  <si>
    <t>N05AH04</t>
  </si>
  <si>
    <t>N06AB05</t>
  </si>
  <si>
    <t>N06AX11</t>
  </si>
  <si>
    <t>R03AC02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</si>
  <si>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</si>
  <si>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</si>
  <si>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</si>
  <si>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</si>
  <si>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</si>
  <si>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</si>
  <si>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</si>
  <si>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</si>
  <si>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</si>
  <si>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</si>
  <si>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</si>
  <si>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</si>
  <si>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</si>
  <si>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</si>
  <si>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</si>
  <si>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</si>
  <si>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</si>
  <si>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</si>
  <si>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</si>
  <si>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</si>
  <si>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</si>
  <si>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</si>
  <si>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</si>
  <si>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</si>
  <si>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</si>
  <si>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</si>
  <si>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</si>
  <si>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</si>
  <si>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</si>
  <si>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</si>
  <si>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</si>
  <si>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</si>
  <si>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</si>
  <si>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Amoxicilin a enzymový inhibitor</t>
  </si>
  <si>
    <t>89852</t>
  </si>
  <si>
    <t>POR TBL FLM 21X625MG</t>
  </si>
  <si>
    <t>Ciprofloxacin</t>
  </si>
  <si>
    <t>15658</t>
  </si>
  <si>
    <t>CIPLOX 500</t>
  </si>
  <si>
    <t>Jodovaný povidon</t>
  </si>
  <si>
    <t>16320</t>
  </si>
  <si>
    <t>BRAUNOVIDON MAST</t>
  </si>
  <si>
    <t>DRM UNG 1X100GM</t>
  </si>
  <si>
    <t>Klindamycin</t>
  </si>
  <si>
    <t>83459</t>
  </si>
  <si>
    <t>POR CPS DUR 100X300MG</t>
  </si>
  <si>
    <t>132671</t>
  </si>
  <si>
    <t>Kyselina acetylsalicylová</t>
  </si>
  <si>
    <t>155780</t>
  </si>
  <si>
    <t>GODASAL 100</t>
  </si>
  <si>
    <t>POR TBL NOB 20</t>
  </si>
  <si>
    <t>Nadroparin</t>
  </si>
  <si>
    <t>32059</t>
  </si>
  <si>
    <t>FRAXIPARINE</t>
  </si>
  <si>
    <t>INJ SOL ISP 10X0.4ML</t>
  </si>
  <si>
    <t>32061</t>
  </si>
  <si>
    <t>INJ SOL ISP 10X0.6ML</t>
  </si>
  <si>
    <t>32063</t>
  </si>
  <si>
    <t>INJ SOL ISP 10X0.8ML</t>
  </si>
  <si>
    <t>Nimesulid</t>
  </si>
  <si>
    <t>12895</t>
  </si>
  <si>
    <t>POR GRA SUS 30X100MG I</t>
  </si>
  <si>
    <t>Sodná sůl metamizolu</t>
  </si>
  <si>
    <t>NOVALGIN TABLETY</t>
  </si>
  <si>
    <t>POR TBL FLM 20X500MG</t>
  </si>
  <si>
    <t>Sultamicilin</t>
  </si>
  <si>
    <t>POR TBL FLM 12X375MG</t>
  </si>
  <si>
    <t>Tramadol</t>
  </si>
  <si>
    <t>12687</t>
  </si>
  <si>
    <t>TRAMAL RETARD TABLETY 100 MG</t>
  </si>
  <si>
    <t>Obvazový materiál, náplasti</t>
  </si>
  <si>
    <t>22441</t>
  </si>
  <si>
    <t>OBINADLO ELASTICKÉ IDEALTEX</t>
  </si>
  <si>
    <t>12CMX5M,1KS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</si>
  <si>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</si>
  <si>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</si>
  <si>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</si>
  <si>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</si>
  <si>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</si>
  <si>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</si>
  <si>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</si>
  <si>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</si>
  <si>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</si>
  <si>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</si>
  <si>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</si>
  <si>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</si>
  <si>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</si>
  <si>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</si>
  <si>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Kompenzační pomůcky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</si>
  <si>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</si>
  <si>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</si>
  <si>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</si>
  <si>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</si>
  <si>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</si>
  <si>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</si>
  <si>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23883</t>
  </si>
  <si>
    <t>NÁSTAVEC NA WC PLASTOVÝ 508 A</t>
  </si>
  <si>
    <t>VÝŠKA 15CM</t>
  </si>
  <si>
    <t>Ambroxol</t>
  </si>
  <si>
    <t>AMBROBENE 30 MG</t>
  </si>
  <si>
    <t>POR TBL NOB 20X30MG</t>
  </si>
  <si>
    <t>Bisoprolol</t>
  </si>
  <si>
    <t>Bromazepam</t>
  </si>
  <si>
    <t>LEXAURIN 1,5</t>
  </si>
  <si>
    <t>POR TBL NOB 30X1.5MG</t>
  </si>
  <si>
    <t>Furosemid</t>
  </si>
  <si>
    <t>13459</t>
  </si>
  <si>
    <t>FUROSEMID - SLOVAKOFARMA FORTE</t>
  </si>
  <si>
    <t>POR TBL NOB 20X250MG</t>
  </si>
  <si>
    <t>Gabapentin</t>
  </si>
  <si>
    <t>Hořčík (různé sole v kombinaci)</t>
  </si>
  <si>
    <t>POR GRA SOL SCC 30X365MG</t>
  </si>
  <si>
    <t>Jiná</t>
  </si>
  <si>
    <t>132575</t>
  </si>
  <si>
    <t>Jiný</t>
  </si>
  <si>
    <t>Jiná kapiláry stabilizující látky</t>
  </si>
  <si>
    <t>POR TBL ENT 30X20MG</t>
  </si>
  <si>
    <t>Magnesium-laktát</t>
  </si>
  <si>
    <t>86393</t>
  </si>
  <si>
    <t>MAGNESII LACTICI 0,5 TBL. MEDICAMENTA</t>
  </si>
  <si>
    <t>POR TBL NOB 50X0.5GM</t>
  </si>
  <si>
    <t>32064</t>
  </si>
  <si>
    <t>INJ SOL ISP 10X1ML</t>
  </si>
  <si>
    <t>Sulodexid</t>
  </si>
  <si>
    <t>96118</t>
  </si>
  <si>
    <t>VESSEL DUE F</t>
  </si>
  <si>
    <t>POR CPS MOL 50X250LSU</t>
  </si>
  <si>
    <t>Theofylin</t>
  </si>
  <si>
    <t>44304</t>
  </si>
  <si>
    <t>POR CPS PRO 20X200MG</t>
  </si>
  <si>
    <t>4306</t>
  </si>
  <si>
    <t>TRAMAL TOBOLKY 50 MG</t>
  </si>
  <si>
    <t>POR CPS DUR 20X50MG I</t>
  </si>
  <si>
    <t>Tramadol, kombinace</t>
  </si>
  <si>
    <t>POR TBL FLM 20X37.5MG/325MG I</t>
  </si>
  <si>
    <t>POR TBL FLM 30X37.5MG/325MG I</t>
  </si>
  <si>
    <t>Vitamin B1 v kombinaci s vitaminem B6 a/nebo B12</t>
  </si>
  <si>
    <t>882</t>
  </si>
  <si>
    <t>OBINADLO ELASTICKÉ IDEAL</t>
  </si>
  <si>
    <t>12CMX5M,PÁSKOVANÁ DO SUPERIORU,1KS</t>
  </si>
  <si>
    <t>11487</t>
  </si>
  <si>
    <t>ORTÉZA KOLENNÍHO KLOUBU OR32</t>
  </si>
  <si>
    <t>LIMITOVANÝ ROZSAH POHYBU, PEVNÝ RÁM</t>
  </si>
  <si>
    <t>62919</t>
  </si>
  <si>
    <t>ORTÉZA KOLENNÍ FIXAČNÍ S FLEXÍ 20.,PANOPFLEX PAN 7</t>
  </si>
  <si>
    <t>ZADNÍ ANATOMICKY TVAROVANÁ DLAHA A DVĚ BOČNÍ DLAHY VE 20.,VEL.XS,S,M,L,XL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</si>
  <si>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</si>
  <si>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</si>
  <si>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</si>
  <si>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</si>
  <si>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</si>
  <si>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</si>
  <si>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</si>
  <si>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</si>
  <si>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</si>
  <si>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</si>
  <si>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</si>
  <si>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</si>
  <si>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Amlodipin</t>
  </si>
  <si>
    <t>2945</t>
  </si>
  <si>
    <t>AGEN 5</t>
  </si>
  <si>
    <t>12494</t>
  </si>
  <si>
    <t>POR TBL FLM 14 I</t>
  </si>
  <si>
    <t>POR TBL FLM 21 II</t>
  </si>
  <si>
    <t>132654</t>
  </si>
  <si>
    <t>Bilastin</t>
  </si>
  <si>
    <t>148675</t>
  </si>
  <si>
    <t>POR TBL NOB 50X20MG</t>
  </si>
  <si>
    <t>Cefuroxim</t>
  </si>
  <si>
    <t>Jiná antiinfektiva</t>
  </si>
  <si>
    <t>802</t>
  </si>
  <si>
    <t>OPH GTT SOL 1X10ML SKLO</t>
  </si>
  <si>
    <t>202701</t>
  </si>
  <si>
    <t>POR TBL ENT 90X20MG</t>
  </si>
  <si>
    <t>Klopidogrel</t>
  </si>
  <si>
    <t>132727</t>
  </si>
  <si>
    <t>TROMBEX 75 MG POTAHOVANÉ TABLETY</t>
  </si>
  <si>
    <t>POR TBL FLM 30X75MG</t>
  </si>
  <si>
    <t>Kombinace různých antibiotik</t>
  </si>
  <si>
    <t>OPH UNG 1X5GM</t>
  </si>
  <si>
    <t>Metoprolol</t>
  </si>
  <si>
    <t>49937</t>
  </si>
  <si>
    <t>BETALOC ZOK 50 MG</t>
  </si>
  <si>
    <t>POR TBL PRO 28X50MG</t>
  </si>
  <si>
    <t>Prednison</t>
  </si>
  <si>
    <t>PREDNISON 20 LÉČIVA</t>
  </si>
  <si>
    <t>Rutosid, kombinace</t>
  </si>
  <si>
    <t>ASCORUTIN</t>
  </si>
  <si>
    <t>POR TBL FLM 50</t>
  </si>
  <si>
    <t>Různé jiné kombinace železa</t>
  </si>
  <si>
    <t>POR TBL FLM 50X320MG/60MG</t>
  </si>
  <si>
    <t>11657</t>
  </si>
  <si>
    <t>ORTÉZA LOKTE S LIMITACÍ PAN 4.02</t>
  </si>
  <si>
    <t>FLEXE A EXTENZE PO 10 ST. VELIKOST S,M,L, UNIV. PRO PRAVOU A LEVOU RUKU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</si>
  <si>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</si>
  <si>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</si>
  <si>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</si>
  <si>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</si>
  <si>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</si>
  <si>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39709</t>
  </si>
  <si>
    <t>DLAHA PRO FIXACI PRSTŮ RUKY TYP A</t>
  </si>
  <si>
    <t>VELIKOST A2</t>
  </si>
  <si>
    <t>23747</t>
  </si>
  <si>
    <t>CHODÍTKO ČTYŘKOLOVÉ S PODPŮRNOU DESKOU 203</t>
  </si>
  <si>
    <t>NASTAVITELNÉ 97-142CM,PODPŮRNÁ DESKA,POLOHOVÁNÍ DRŽADEL</t>
  </si>
  <si>
    <t>85524</t>
  </si>
  <si>
    <t>AMOKSIKLAV 375 MG</t>
  </si>
  <si>
    <t>15646</t>
  </si>
  <si>
    <t>CIPLOX</t>
  </si>
  <si>
    <t>OPH+AUR GTT SOL 5ML</t>
  </si>
  <si>
    <t>Diklofenak</t>
  </si>
  <si>
    <t>Indometacin</t>
  </si>
  <si>
    <t>RCT SUP 10X50MG</t>
  </si>
  <si>
    <t>Sulfamethoxazol a trimethoprim</t>
  </si>
  <si>
    <t>3377</t>
  </si>
  <si>
    <t>POR TBL NOB 20X480MG</t>
  </si>
  <si>
    <t>63742</t>
  </si>
  <si>
    <t>ORTÉZA LOKETNÍ</t>
  </si>
  <si>
    <t>NASTAVITELNÝ ROZSAH POHYBU 0. - 120.</t>
  </si>
  <si>
    <t>140963</t>
  </si>
  <si>
    <t xml:space="preserve">ORTÉZA HLEZENNÍHO KLOUBU LÉČEBNÁ S DLAHAMI-III. A </t>
  </si>
  <si>
    <t>VELIKOST XXS,XS,S,M,L,XL,XXL,XXXL</t>
  </si>
  <si>
    <t>Guajfenesin</t>
  </si>
  <si>
    <t>POR TBL OBD 30X200MG</t>
  </si>
  <si>
    <t>Hydrogenované námelové alkaloidy</t>
  </si>
  <si>
    <t>SECATOXIN FORTE</t>
  </si>
  <si>
    <t>POR GTT SOL 1X25ML</t>
  </si>
  <si>
    <t>Ibuprofen</t>
  </si>
  <si>
    <t>124137</t>
  </si>
  <si>
    <t>IBUPROFEN 400 MG GALMED</t>
  </si>
  <si>
    <t>32018</t>
  </si>
  <si>
    <t>IBUPROFEN AL 400</t>
  </si>
  <si>
    <t>Jiná antibiotika pro lokální aplikaci</t>
  </si>
  <si>
    <t>DRM UNG 10GM</t>
  </si>
  <si>
    <t>Klonazepam</t>
  </si>
  <si>
    <t>14957</t>
  </si>
  <si>
    <t>RIVOTRIL 0,5 MG</t>
  </si>
  <si>
    <t>POR TBL NOB 50X0.5MG</t>
  </si>
  <si>
    <t>Léčiva k terapii onemocnění jater</t>
  </si>
  <si>
    <t>Lisinopril</t>
  </si>
  <si>
    <t>67562</t>
  </si>
  <si>
    <t>DAPRIL 10</t>
  </si>
  <si>
    <t>184525</t>
  </si>
  <si>
    <t>POR TBL NOB 20X0.5GM</t>
  </si>
  <si>
    <t>32058</t>
  </si>
  <si>
    <t>INJ SOL ISP 10X0.3ML</t>
  </si>
  <si>
    <t>17187</t>
  </si>
  <si>
    <t>NIMESIL</t>
  </si>
  <si>
    <t>POR GRA SUS 30X100MG</t>
  </si>
  <si>
    <t>Omeprazol</t>
  </si>
  <si>
    <t>Perindopril</t>
  </si>
  <si>
    <t>Promethazin</t>
  </si>
  <si>
    <t>122197</t>
  </si>
  <si>
    <t>PROTHAZIN</t>
  </si>
  <si>
    <t>POR TBL FLM 20X25MG</t>
  </si>
  <si>
    <t>203954</t>
  </si>
  <si>
    <t>POR TBL NOB 28X480MG</t>
  </si>
  <si>
    <t>12686</t>
  </si>
  <si>
    <t>39710</t>
  </si>
  <si>
    <t>VELIKOST A3</t>
  </si>
  <si>
    <t>93841</t>
  </si>
  <si>
    <t>ORTÉZA HLEZNA EQUALIZER WALKER LOW TOP</t>
  </si>
  <si>
    <t>RIGIDNÍ S FIXAČNÍ VLOŽKOU, SNÍŽENÁ VÝŠKA</t>
  </si>
  <si>
    <t>Linezolid</t>
  </si>
  <si>
    <t>3902</t>
  </si>
  <si>
    <t>ZYVOXID 600 MG POTAHOVANÉ TABLETY</t>
  </si>
  <si>
    <t>POR TBL FLM 10X600MG</t>
  </si>
  <si>
    <t>Metronidazol</t>
  </si>
  <si>
    <t>213490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</si>
  <si>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</si>
  <si>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</si>
  <si>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</si>
  <si>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</si>
  <si>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</si>
  <si>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</si>
  <si>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Ortopedicko protetické pomůcky individuálně zhotovené</t>
  </si>
  <si>
    <t>78575</t>
  </si>
  <si>
    <t>ORTÉZA PÁTEŘE - TYP JEWETT KORZET</t>
  </si>
  <si>
    <t>STAVEBNICE</t>
  </si>
  <si>
    <t>Chlorid draselný</t>
  </si>
  <si>
    <t>17188</t>
  </si>
  <si>
    <t>POR TBL ENT 50X500MG</t>
  </si>
  <si>
    <t>181293</t>
  </si>
  <si>
    <t>ESSENTIALE FORTE 600 MG</t>
  </si>
  <si>
    <t>POR CPS DUR 30X600MG</t>
  </si>
  <si>
    <t>Pentoxifylin</t>
  </si>
  <si>
    <t>155872</t>
  </si>
  <si>
    <t>POR TBL RET 20X400MG</t>
  </si>
  <si>
    <t>Silymarin</t>
  </si>
  <si>
    <t>19570</t>
  </si>
  <si>
    <t>LAGOSA</t>
  </si>
  <si>
    <t>POR TBL OBD 50X150MG</t>
  </si>
  <si>
    <t>Sulfadiazin, stříbrná sůl, kombinace</t>
  </si>
  <si>
    <t>14876</t>
  </si>
  <si>
    <t>IALUGEN PLUS</t>
  </si>
  <si>
    <t>DRM CRM 25GM</t>
  </si>
  <si>
    <t>17927</t>
  </si>
  <si>
    <t>ZALDIAR</t>
  </si>
  <si>
    <t>POR TBL FLM 40</t>
  </si>
  <si>
    <t>11660</t>
  </si>
  <si>
    <t>ORTÉZA ZÁPĚSTÍ DLOUHÁ PAN 5.02</t>
  </si>
  <si>
    <t>S DLAHOU, VELIKOST M,L,XL, PRAVÁ-LEVÁ</t>
  </si>
  <si>
    <t>INJ SOL 5X2ML/15MG</t>
  </si>
  <si>
    <t>Doxycyklin</t>
  </si>
  <si>
    <t>97655</t>
  </si>
  <si>
    <t>DOXYBENE 100 MG</t>
  </si>
  <si>
    <t>POR CPS MOL 20X100MG</t>
  </si>
  <si>
    <t>ANOPYRIN 100 MG</t>
  </si>
  <si>
    <t>POR TBL NOB 2X10X100MG</t>
  </si>
  <si>
    <t>20026</t>
  </si>
  <si>
    <t>POR TBL PRO 20X400MG</t>
  </si>
  <si>
    <t>Tobramycin</t>
  </si>
  <si>
    <t>OPH GTT SOL 1X5ML/15MG</t>
  </si>
  <si>
    <t>138839</t>
  </si>
  <si>
    <t>POR TBL FLM 10X37.5MG/325MG I</t>
  </si>
  <si>
    <t>179325</t>
  </si>
  <si>
    <t>DORETA 75 MG/650 MG</t>
  </si>
  <si>
    <t>POR TBL FLM 10X75MG/650MG I</t>
  </si>
  <si>
    <t>138848</t>
  </si>
  <si>
    <t>POR TBL FLM 100X37.5MG/325MG I</t>
  </si>
  <si>
    <t>179326</t>
  </si>
  <si>
    <t>POR TBL FLM 20X75MG/650MG I</t>
  </si>
  <si>
    <t>63777</t>
  </si>
  <si>
    <t>ORTÉZA HLEZENNÍ VACOACHILL; SOUPRAVA PRO PACIENTA</t>
  </si>
  <si>
    <t>VAKUOVÝ FIXAČNÍ SYSTÉM, NÁHRADA SÁDRY, VELIKOST S, M, L</t>
  </si>
  <si>
    <t>78081</t>
  </si>
  <si>
    <t>ORTÉZA PALCE RUKY OR 10A</t>
  </si>
  <si>
    <t>S DLAHOU</t>
  </si>
  <si>
    <t>Levetiracetam</t>
  </si>
  <si>
    <t>25827</t>
  </si>
  <si>
    <t>KEPPRA 250 MG</t>
  </si>
  <si>
    <t>POR TBL FLM 20X250MG</t>
  </si>
  <si>
    <t>132530</t>
  </si>
  <si>
    <t>HELICID 20</t>
  </si>
  <si>
    <t>Pantoprazol</t>
  </si>
  <si>
    <t>49112</t>
  </si>
  <si>
    <t>CONTROLOC 20 MG</t>
  </si>
  <si>
    <t>POR TBL ENT 14X20MG I</t>
  </si>
  <si>
    <t>17924</t>
  </si>
  <si>
    <t>POR TBL FLM 10</t>
  </si>
  <si>
    <t>17925</t>
  </si>
  <si>
    <t>63749</t>
  </si>
  <si>
    <t>ZÁVĚS RAMENNÍ</t>
  </si>
  <si>
    <t>140716</t>
  </si>
  <si>
    <t>LÍMEC KRČNÍ ANATOMICKÝ VYZTUŽENÝ</t>
  </si>
  <si>
    <t>ORTEX 015D</t>
  </si>
  <si>
    <t>140287</t>
  </si>
  <si>
    <t>DLAHA ABDUKČNÍ - SAS 45</t>
  </si>
  <si>
    <t>ABDUKČNÍ ÚHEL 30. NEBO 45.</t>
  </si>
  <si>
    <t>93851</t>
  </si>
  <si>
    <t>ORTÉZA KOLENNÍHO KLOUBU INNOVATOR COOL</t>
  </si>
  <si>
    <t>S NASTAVITELNÝM ROZSAHEM POHYBU, OBLOUČKOVÁ BANDÁŽ</t>
  </si>
  <si>
    <t>15764</t>
  </si>
  <si>
    <t>BERLE PŘEDLOKETNÍ FRANCOUZSKÁ DURALOVÁ FD 93</t>
  </si>
  <si>
    <t>NOSNOST 150KG</t>
  </si>
  <si>
    <t>Prostředky pro infuzi, transfuzi a dialýzu</t>
  </si>
  <si>
    <t>SET FLEXXICON PEDIATRIC SUBLAV. DLK-4406-6</t>
  </si>
  <si>
    <t>FLEXXICON PEDIATRIC KIT, PEDIATRIC SUBCLAVIAN, 15 CM / 6 IN. LON</t>
  </si>
  <si>
    <t>119672</t>
  </si>
  <si>
    <t>DICLOFENAC DUO PHARMASWISS 75 MG</t>
  </si>
  <si>
    <t>POR CPS RDR 30X75MG I</t>
  </si>
  <si>
    <t>58142</t>
  </si>
  <si>
    <t>DICLOFENAC AL 50</t>
  </si>
  <si>
    <t>202700</t>
  </si>
  <si>
    <t>POR TBL ENT 60X20MG</t>
  </si>
  <si>
    <t>151142</t>
  </si>
  <si>
    <t>4305</t>
  </si>
  <si>
    <t>POR CPS DUR 10X50MG I</t>
  </si>
  <si>
    <t>140696</t>
  </si>
  <si>
    <t>DLAHA ABDUKČNÍ RAMENNÍ POLOHOVATELNÁ PAN 2.07,ABDU</t>
  </si>
  <si>
    <t>POLOHOVATELNÝ KLÍN SE SOUSTAVOU POPRUHŮ A ANATOMICKOU PODRUČKOU,VEL.S,M</t>
  </si>
  <si>
    <t>47728</t>
  </si>
  <si>
    <t>53201</t>
  </si>
  <si>
    <t>CIPHIN 250</t>
  </si>
  <si>
    <t>213494</t>
  </si>
  <si>
    <t>32085</t>
  </si>
  <si>
    <t>POR CPS DUR 10X50MG</t>
  </si>
  <si>
    <t>192354</t>
  </si>
  <si>
    <t>Citalopram</t>
  </si>
  <si>
    <t>25365</t>
  </si>
  <si>
    <t>Piracetam</t>
  </si>
  <si>
    <t>GERATAM 1200 MG</t>
  </si>
  <si>
    <t>POR TBL FLM 60X1200MG</t>
  </si>
  <si>
    <t>Ramipril</t>
  </si>
  <si>
    <t>Tiaprid</t>
  </si>
  <si>
    <t>POR TBL NOB 50X100MG</t>
  </si>
  <si>
    <t>53642</t>
  </si>
  <si>
    <t>DIROTON 10 MG</t>
  </si>
  <si>
    <t>POR TBL NOB 28X10MG</t>
  </si>
  <si>
    <t>42779</t>
  </si>
  <si>
    <t>TRALGIT SR 200</t>
  </si>
  <si>
    <t>POR TBL PRO 10X200MG</t>
  </si>
  <si>
    <t>203323</t>
  </si>
  <si>
    <t>DRM UNG 1X100GM 10%</t>
  </si>
  <si>
    <t>17926</t>
  </si>
  <si>
    <t>879</t>
  </si>
  <si>
    <t>10CMX5M,PÁSKOVANÁ DO SUPERIORU,1KS</t>
  </si>
  <si>
    <t>93146</t>
  </si>
  <si>
    <t>ORTÉZA KOLEN. KLOUBU SE STABILIZACÍ PATELY OR 36</t>
  </si>
  <si>
    <t>VELIKOST S,M,L,XL,XXL</t>
  </si>
  <si>
    <t>62920</t>
  </si>
  <si>
    <t>ORTÉZA KOLENNÍ KRÁTKÁ S LIMITACÍ PAN 7.08</t>
  </si>
  <si>
    <t>S JEDNOOSÝM NASTAVITELNÝM KLOUBEM,UNIV.P-L</t>
  </si>
  <si>
    <t>11634</t>
  </si>
  <si>
    <t>SEDAČKA NA VANU 4628 H</t>
  </si>
  <si>
    <t>PLASTOVÁ, ŠÍŘKA 23 CM, NASTAVITELNÁ DLE ŠÍŘKY VANY, PODPŮRNÉ MADLO</t>
  </si>
  <si>
    <t>Erdostein</t>
  </si>
  <si>
    <t>87073</t>
  </si>
  <si>
    <t>ERDOMED</t>
  </si>
  <si>
    <t>POR PLV SOL 20</t>
  </si>
  <si>
    <t>12893</t>
  </si>
  <si>
    <t>POR TBL NOB 60X100MG</t>
  </si>
  <si>
    <t>93255</t>
  </si>
  <si>
    <t>DLAHA PRO FIXACI PALCE A PRSTŮ RUKY TYP J</t>
  </si>
  <si>
    <t>UNIVERZÁLNÍ VEL. (1 KS)</t>
  </si>
  <si>
    <t>93836</t>
  </si>
  <si>
    <t>ORTÉZA LOKETNÍHO KLOUBU INNOVATOR X</t>
  </si>
  <si>
    <t>S NASTAVITELNÝM ROZSAHEM POHYBU A DÉLKY, OBLOUČKOVÁ BANDÁŽ</t>
  </si>
  <si>
    <t>954</t>
  </si>
  <si>
    <t>ORTÉZA KONČETINOVÁ-STANDARDNÍ</t>
  </si>
  <si>
    <t>S KONSTRUK.ZÁKL.Z PEV.MAT.(PE,LAMINÁT,KOV) ZHOTOV.NA PODKL.SEJMUTÍ MĚR.PODKLADŮ</t>
  </si>
  <si>
    <t>Alprazolam</t>
  </si>
  <si>
    <t>90959</t>
  </si>
  <si>
    <t>XANAX 0,5 MG</t>
  </si>
  <si>
    <t>POR TBL NOB 30X0.5MG</t>
  </si>
  <si>
    <t>74991</t>
  </si>
  <si>
    <t>AMOKSIKLAV 156,25 MG/5 ML SUSPENZE</t>
  </si>
  <si>
    <t>POR PLV SUS 1X3.125GM</t>
  </si>
  <si>
    <t>200517</t>
  </si>
  <si>
    <t>POR TBL FLM 20 I</t>
  </si>
  <si>
    <t>200518</t>
  </si>
  <si>
    <t>POR TBL FLM 24 I</t>
  </si>
  <si>
    <t>15659</t>
  </si>
  <si>
    <t>POR TBL FLM 50X500MG</t>
  </si>
  <si>
    <t>2146</t>
  </si>
  <si>
    <t>75631</t>
  </si>
  <si>
    <t>POR TBL RET 20X100MG</t>
  </si>
  <si>
    <t>Enoxaparin</t>
  </si>
  <si>
    <t>115402</t>
  </si>
  <si>
    <t>CLEXANE</t>
  </si>
  <si>
    <t>INJ SOL ISP 10X0.6ML/6KU</t>
  </si>
  <si>
    <t>Chondroitin-sulfát</t>
  </si>
  <si>
    <t>14821</t>
  </si>
  <si>
    <t>CONDROSULF 800 MG</t>
  </si>
  <si>
    <t>POR TBL FLM 30X800MG</t>
  </si>
  <si>
    <t>Ketoprofen</t>
  </si>
  <si>
    <t>16287</t>
  </si>
  <si>
    <t>DRM GEL 1X100GM</t>
  </si>
  <si>
    <t>107135</t>
  </si>
  <si>
    <t>DALACIN C 150 MG</t>
  </si>
  <si>
    <t>POR CPS DUR 16X150MG</t>
  </si>
  <si>
    <t>4234</t>
  </si>
  <si>
    <t>INJ SOL 1X2ML/300MG</t>
  </si>
  <si>
    <t>Kyselina tiaprofenová</t>
  </si>
  <si>
    <t>96484</t>
  </si>
  <si>
    <t>SURGAM LÉČIVA</t>
  </si>
  <si>
    <t>POR TBL NOB 20X300MG</t>
  </si>
  <si>
    <t>Levocetirizin</t>
  </si>
  <si>
    <t>12896</t>
  </si>
  <si>
    <t>POR GRA SUS 60X100MG I</t>
  </si>
  <si>
    <t>Roxithromycin</t>
  </si>
  <si>
    <t>10859</t>
  </si>
  <si>
    <t>ROXITHROMYCIN-RATIOPHARM 150 MG</t>
  </si>
  <si>
    <t>POR TBL FLM 20X150MG</t>
  </si>
  <si>
    <t>138847</t>
  </si>
  <si>
    <t>POR TBL FLM 90X37.5MG/325MG I</t>
  </si>
  <si>
    <t>Vápník, kombinace s vitaminem D a/nebo jinými léčivy</t>
  </si>
  <si>
    <t>186538</t>
  </si>
  <si>
    <t>POR TBL FLM 90</t>
  </si>
  <si>
    <t>169672</t>
  </si>
  <si>
    <t>POR TBL FLM 15</t>
  </si>
  <si>
    <t>42478</t>
  </si>
  <si>
    <t>POR TBL OBD 500 H</t>
  </si>
  <si>
    <t>81790</t>
  </si>
  <si>
    <t>KRYTÍ ANTIMIKROBIÁLNÍ MEPILEX AG</t>
  </si>
  <si>
    <t>10X10CM SE SILIKONOVOU VRSTVOU SAFETAC,5KS</t>
  </si>
  <si>
    <t>883</t>
  </si>
  <si>
    <t>14CM5M,PÁSKOVANÁ DO SUPERIORU DÉLKA,1KS</t>
  </si>
  <si>
    <t>885</t>
  </si>
  <si>
    <t>10CMX5M,V NAPNUTÉM STAVU,DLOUHÝ TAH,1KS</t>
  </si>
  <si>
    <t>888</t>
  </si>
  <si>
    <t>8CMX5M,V NAPNUTÉM STAVU,DLOUHÝ TAH,1KS</t>
  </si>
  <si>
    <t>4711</t>
  </si>
  <si>
    <t>14CMX5M,V NAPNUTÉM STAVU,DLOUHÝ TAH,1KS</t>
  </si>
  <si>
    <t>81435</t>
  </si>
  <si>
    <t>KRYTÍ S MASTÍ A STŘÍBREM ATRAUMAN AG</t>
  </si>
  <si>
    <t>5X5CM 10KS</t>
  </si>
  <si>
    <t>80720</t>
  </si>
  <si>
    <t>KRYTÍ SILIKONOVÉ MEPIFORM,SAMOLEPÍCÍ,K OŠETŘENÍ JI</t>
  </si>
  <si>
    <t>5X7,5CM SE SILIKONOVOU VRSTVOU SAFETAC,5KS</t>
  </si>
  <si>
    <t>39708</t>
  </si>
  <si>
    <t>VELIKOST A1</t>
  </si>
  <si>
    <t>63776</t>
  </si>
  <si>
    <t>ORTÉZA HLEZENNÍ VACOPED; SOUPRAVA PRO PACIENTA</t>
  </si>
  <si>
    <t>11658</t>
  </si>
  <si>
    <t>PÁSKA EPIKONDYLÁRNÍ PAN 4.03</t>
  </si>
  <si>
    <t>VELIKOST M,L UNIVERZÁLNÍ PRO PRAVOU A LEVOU RUKU</t>
  </si>
  <si>
    <t>140964</t>
  </si>
  <si>
    <t>ORTÉZA KOLEN.KLOUBU,KRÁTKÁ LÉČEBNÁ S KLOUBEM,NÁVLE</t>
  </si>
  <si>
    <t>VELIKOST XS,S,M,L,XL,XXL,XXXL,XXXXL</t>
  </si>
  <si>
    <t>62971</t>
  </si>
  <si>
    <t>ORTÉZA KOLENNÍHO KLOUBU OR33</t>
  </si>
  <si>
    <t>NÁVLEKOVÁ S VÝZTUHOU</t>
  </si>
  <si>
    <t>93825</t>
  </si>
  <si>
    <t>ORTÉZA RAMENE OMATEX</t>
  </si>
  <si>
    <t>5 VELIKOSTÍ, OBOUSTRANNÉ PROVEDENÍ, ZÁHŘEVNÁ</t>
  </si>
  <si>
    <t>23687</t>
  </si>
  <si>
    <t>BERLE FRANCOUZSKÁ PŘEDLOKETNÍ DURALOVÁ 121</t>
  </si>
  <si>
    <t>NASTAVITELNÁ 66-92CM,OPĚRKA PŘEDLOKTÍ UZAVŘENÁ SKLOPNÁ</t>
  </si>
  <si>
    <t>23904</t>
  </si>
  <si>
    <t>SEDAČKA DO VANY ZÁVĚSNÁ 530 P</t>
  </si>
  <si>
    <t>PLASTOVÉ SEDÁTKO,NASTAVITELNÁ DLE ŠÍŘKY VANY</t>
  </si>
  <si>
    <t>Azithromycin</t>
  </si>
  <si>
    <t>Betamethason a antibiotika</t>
  </si>
  <si>
    <t>DRM UNG 30GM</t>
  </si>
  <si>
    <t>176913</t>
  </si>
  <si>
    <t>POR TBL FLM 90X5MG</t>
  </si>
  <si>
    <t>89024</t>
  </si>
  <si>
    <t>POR TBL FLM 20X50MG</t>
  </si>
  <si>
    <t>Diosmin, kombinace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</si>
  <si>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</si>
  <si>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</si>
  <si>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</si>
  <si>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</si>
  <si>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</si>
  <si>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</si>
  <si>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</si>
  <si>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</si>
  <si>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11063</t>
  </si>
  <si>
    <t>IBALGIN 600</t>
  </si>
  <si>
    <t>POR TBL FLM 30X600MG</t>
  </si>
  <si>
    <t>16319</t>
  </si>
  <si>
    <t>DRM UNG 1X20GM</t>
  </si>
  <si>
    <t>DRM UNG 1X20GM 10%</t>
  </si>
  <si>
    <t>Kodein, kombinace kromě psycholeptik</t>
  </si>
  <si>
    <t>86016</t>
  </si>
  <si>
    <t>TALVOSILEN</t>
  </si>
  <si>
    <t>POR TBL NOB 20X500MG/20MG</t>
  </si>
  <si>
    <t>Meloxikam</t>
  </si>
  <si>
    <t>21275</t>
  </si>
  <si>
    <t>MELOBAX 15 MG TABLETY</t>
  </si>
  <si>
    <t>Norfloxacin</t>
  </si>
  <si>
    <t>44087</t>
  </si>
  <si>
    <t>GYRABLOCK 400</t>
  </si>
  <si>
    <t>Organo-heparinoid</t>
  </si>
  <si>
    <t>HEPAROID LÉČIVA</t>
  </si>
  <si>
    <t>DRM CRM 1X30GM</t>
  </si>
  <si>
    <t>Salbutamol</t>
  </si>
  <si>
    <t>31934</t>
  </si>
  <si>
    <t>VENTOLIN INHALER N</t>
  </si>
  <si>
    <t>INH SUS PSS 200X100RG</t>
  </si>
  <si>
    <t>14877</t>
  </si>
  <si>
    <t>DRM CRM 60GM</t>
  </si>
  <si>
    <t>Thiokolchikosid</t>
  </si>
  <si>
    <t>107943</t>
  </si>
  <si>
    <t>MUSCORIL CPS</t>
  </si>
  <si>
    <t>POR CPS DUR 20X4MG</t>
  </si>
  <si>
    <t>203765</t>
  </si>
  <si>
    <t>POR CPS DUR 30X4MG</t>
  </si>
  <si>
    <t>Zolpidem</t>
  </si>
  <si>
    <t>163147</t>
  </si>
  <si>
    <t>HYPNOGEN</t>
  </si>
  <si>
    <t>POR TBL FLM 15X10MG</t>
  </si>
  <si>
    <t>999999</t>
  </si>
  <si>
    <t>Další osteosyntetický materiál</t>
  </si>
  <si>
    <t>72769</t>
  </si>
  <si>
    <t>3-D DLAHA FIXAČNÍ, VELIKOST XS, TITAN</t>
  </si>
  <si>
    <t>57-05192,1,0,5,7</t>
  </si>
  <si>
    <t>14CMX5M,PÁSKOVANÁ DO SUPERIORU DÉLKA,1KS</t>
  </si>
  <si>
    <t>81758</t>
  </si>
  <si>
    <t>KRYTÍ ALGINÁTOVÉ SE STŘÍBREM SUPRASORB A+AG</t>
  </si>
  <si>
    <t>5X5CM,10KS</t>
  </si>
  <si>
    <t>45124</t>
  </si>
  <si>
    <t>LASTOFA-UZAVŘENÁ ŠPIČKA A-D</t>
  </si>
  <si>
    <t>11668</t>
  </si>
  <si>
    <t>ORTÉZA KOLENNÍ S DVOUOSÝM KLOUBEM PAN 7.05</t>
  </si>
  <si>
    <t>ROZEPINATELNÁ,KRÁTKÁ, VEL. S,M,L,XL,XXL UNIV. P-L</t>
  </si>
  <si>
    <t>5113</t>
  </si>
  <si>
    <t>PÁS BŘIŠNÍ VERBA 932 520 5</t>
  </si>
  <si>
    <t>OBDVOD TRUPU 95-105CM,VEL.4</t>
  </si>
  <si>
    <t>62987</t>
  </si>
  <si>
    <t>ORTÉZA HLEZNA FIXAČNÍ VAKUOVANÁ VACO-ANKLE</t>
  </si>
  <si>
    <t>78692</t>
  </si>
  <si>
    <t>ORTÉZA KOLENNÍ GENU GENUFIT I</t>
  </si>
  <si>
    <t>SILIKONOVÁ PELOTA,SPIRÁLOVÉ VÝZTUŽE</t>
  </si>
  <si>
    <t>78695</t>
  </si>
  <si>
    <t>BANDÁŽ KOTNÍKU</t>
  </si>
  <si>
    <t>SILIKONOVÁ PELOTA</t>
  </si>
  <si>
    <t>78911</t>
  </si>
  <si>
    <t>PÁSKA EPIKONDYLÁRNÍ - TYP 202</t>
  </si>
  <si>
    <t>VELIKOSTI M,L</t>
  </si>
  <si>
    <t>140731</t>
  </si>
  <si>
    <t>ORTÉZA KOLENE SE STABILIZACÍ ČÉŠKY GE003SP</t>
  </si>
  <si>
    <t>NÁVLEKOVÁ, LEVÁ/PRAVÁ, VELIKOST M-XXL</t>
  </si>
  <si>
    <t>22813</t>
  </si>
  <si>
    <t>PÁSKA EPICONDYLÁRNÍ S PELOTOU EPI SYNCRO</t>
  </si>
  <si>
    <t>22816</t>
  </si>
  <si>
    <t>ORTÉZA KOLENNÍ MODEL 6000/1</t>
  </si>
  <si>
    <t>POSTRANNÍ KLOUB,ELASTICKÉ ZIPY,DÉLKA 32 CM</t>
  </si>
  <si>
    <t>78947</t>
  </si>
  <si>
    <t>ORTÉZA KOLENNÍ STABIMED</t>
  </si>
  <si>
    <t>12136</t>
  </si>
  <si>
    <t>BANDÁŽ ACHILOVY ŠLACHY 3440</t>
  </si>
  <si>
    <t>ACHILLOTRAIN</t>
  </si>
  <si>
    <t>11674</t>
  </si>
  <si>
    <t>ORTÉZA HLEZENNÍHO KLOUBU OR 6D</t>
  </si>
  <si>
    <t>LÉČEBNÁ DYNAMICKÁ</t>
  </si>
  <si>
    <t>93901</t>
  </si>
  <si>
    <t>ORTÉZA HLEZNA S DLAHAMI OPTIMUS PAN 8.07</t>
  </si>
  <si>
    <t>VÝZTUHY S PĚNOU S  PAMĚŤOVÝM EFEKTEM, VEL. S,M, UNIVERZÁLNÍ</t>
  </si>
  <si>
    <t>11975</t>
  </si>
  <si>
    <t>BERLE FRANCOUZSKÁ PŘEDLOKETNí SPECIÁLNÍ 222 KL-A</t>
  </si>
  <si>
    <t>ANATOMICKY TVAROVANÉ DRŽADLO,NASTAVITELNÁ 76-96CM, DO 130KG</t>
  </si>
  <si>
    <t>Dále nespecifikované pomůcky</t>
  </si>
  <si>
    <t>93433</t>
  </si>
  <si>
    <t>ROZTOK VISKOELASTICKÝ ERECTUS</t>
  </si>
  <si>
    <t>INJ 1X2ML,HRAZENY 3 APLIKACE DO 1 KLOUBU/6 MĚS.</t>
  </si>
  <si>
    <t>132711</t>
  </si>
  <si>
    <t>75632</t>
  </si>
  <si>
    <t>POR TBL RET 50X100MG</t>
  </si>
  <si>
    <t>89025</t>
  </si>
  <si>
    <t>POR TBL FLM 50X50MG</t>
  </si>
  <si>
    <t>89026</t>
  </si>
  <si>
    <t>POR TBL FLM 100X50MG</t>
  </si>
  <si>
    <t>POR CPS DUR 20X300MG</t>
  </si>
  <si>
    <t>32060</t>
  </si>
  <si>
    <t>INJ SOL ISP 2X0.6ML</t>
  </si>
  <si>
    <t>12476</t>
  </si>
  <si>
    <t>TRAMABENE 50 TOBOLKY</t>
  </si>
  <si>
    <t>POR CPS DUR 50X50MG</t>
  </si>
  <si>
    <t>45800</t>
  </si>
  <si>
    <t>PUNČOCHY KOMPRESNÍ STEHENNÍ II.K.T.</t>
  </si>
  <si>
    <t>MAXIS COMFORT COTTON A-G SE SAMODRŽÍCÍM LEMEM</t>
  </si>
  <si>
    <t>12007</t>
  </si>
  <si>
    <t>ORTÉZA ZÁPĚSTÍ S FIXACÍ PALCE OR 27</t>
  </si>
  <si>
    <t>62970</t>
  </si>
  <si>
    <t>BANDÁŽ ZÁPĚSTÍ ELASTICKÁ OR29</t>
  </si>
  <si>
    <t>63743</t>
  </si>
  <si>
    <t>PEVNÁ - 90 ST. FLEXE</t>
  </si>
  <si>
    <t>1285</t>
  </si>
  <si>
    <t>PÁS KÝLNÍ PUPEČNÍ</t>
  </si>
  <si>
    <t>7 VELIKOSTÍ,PRO OBVOD PASU V ROZSAHU 70-140CM</t>
  </si>
  <si>
    <t>Aciklovir</t>
  </si>
  <si>
    <t>155938</t>
  </si>
  <si>
    <t>HERPESIN 200</t>
  </si>
  <si>
    <t>POR TBL NOB 25X200MG</t>
  </si>
  <si>
    <t>84127</t>
  </si>
  <si>
    <t>84129</t>
  </si>
  <si>
    <t>POR TBL NOB 50X400MG</t>
  </si>
  <si>
    <t>155937</t>
  </si>
  <si>
    <t>Alopurinol</t>
  </si>
  <si>
    <t>216284</t>
  </si>
  <si>
    <t>MILURIT 100</t>
  </si>
  <si>
    <t>POR TBL NOB 90X100MG</t>
  </si>
  <si>
    <t>6618</t>
  </si>
  <si>
    <t>NEUROL 0,5</t>
  </si>
  <si>
    <t>83099</t>
  </si>
  <si>
    <t>XANAX SR 0,5 MG</t>
  </si>
  <si>
    <t>POR TBL PRO 30X0.5MG</t>
  </si>
  <si>
    <t>15378</t>
  </si>
  <si>
    <t>POR TBL NOB 90X5MG</t>
  </si>
  <si>
    <t>Atorvastatin</t>
  </si>
  <si>
    <t>132529</t>
  </si>
  <si>
    <t>TORVACARD 20</t>
  </si>
  <si>
    <t>POR TBL FLM 90X20MG</t>
  </si>
  <si>
    <t>Betahistin</t>
  </si>
  <si>
    <t>LEXAURIN 3</t>
  </si>
  <si>
    <t>132601</t>
  </si>
  <si>
    <t>17433</t>
  </si>
  <si>
    <t>POR TBL FLM 60X20MG</t>
  </si>
  <si>
    <t>201992</t>
  </si>
  <si>
    <t>POR TBL FLM 120X500MG</t>
  </si>
  <si>
    <t>4013</t>
  </si>
  <si>
    <t>DOXYBENE 200 MG TABLETY</t>
  </si>
  <si>
    <t>POR TBL NOB 10X200MG</t>
  </si>
  <si>
    <t>Fentermin</t>
  </si>
  <si>
    <t>97374</t>
  </si>
  <si>
    <t>ADIPEX RETARD</t>
  </si>
  <si>
    <t>POR CPS RML 100X15MG</t>
  </si>
  <si>
    <t>Fosinopril</t>
  </si>
  <si>
    <t>150746</t>
  </si>
  <si>
    <t>FOSINOPRIL +PHARMA 20 MG</t>
  </si>
  <si>
    <t>Hydrokortison a antibiotika</t>
  </si>
  <si>
    <t>41515</t>
  </si>
  <si>
    <t>PIMAFUCORT</t>
  </si>
  <si>
    <t>DRM CRM 15GM</t>
  </si>
  <si>
    <t>76655</t>
  </si>
  <si>
    <t>KETONAL</t>
  </si>
  <si>
    <t>POR CPS DUR 25X50MG</t>
  </si>
  <si>
    <t>Klindamycin, kombinace</t>
  </si>
  <si>
    <t>186539</t>
  </si>
  <si>
    <t>DUAC 10 MG/G + 30 MG/G GEL</t>
  </si>
  <si>
    <t>DRM GEL 60GM</t>
  </si>
  <si>
    <t>Kyanokobalamin</t>
  </si>
  <si>
    <t>643</t>
  </si>
  <si>
    <t>VITAMIN B12 LÉČIVA 1000 MCG</t>
  </si>
  <si>
    <t>INJ SOL 5X1ML/1000RG</t>
  </si>
  <si>
    <t>Kyselina alendronová</t>
  </si>
  <si>
    <t>41671</t>
  </si>
  <si>
    <t>ALENDRONATE-TEVA 70 MG</t>
  </si>
  <si>
    <t>POR TBL NOB 12X70MG</t>
  </si>
  <si>
    <t>Levonorgestrel</t>
  </si>
  <si>
    <t>59377</t>
  </si>
  <si>
    <t>POSTINOR-2</t>
  </si>
  <si>
    <t>POR TBL NOB 2X0.75MG</t>
  </si>
  <si>
    <t>Loratadin</t>
  </si>
  <si>
    <t>83827</t>
  </si>
  <si>
    <t>FLONIDAN 10 MG DISTAB</t>
  </si>
  <si>
    <t>POR TBL DIS 10X10MG</t>
  </si>
  <si>
    <t>Lovastatin</t>
  </si>
  <si>
    <t>53507</t>
  </si>
  <si>
    <t>MEDOSTATIN 20 MG</t>
  </si>
  <si>
    <t>POR TBL NOB 100X20MG</t>
  </si>
  <si>
    <t>Metformin a linagliptin</t>
  </si>
  <si>
    <t>185287</t>
  </si>
  <si>
    <t>JENTADUETO 2,5 MG/1000 MG</t>
  </si>
  <si>
    <t>POR TBL FLM 60X1</t>
  </si>
  <si>
    <t>185284</t>
  </si>
  <si>
    <t>POR TBL FLM 28X1</t>
  </si>
  <si>
    <t>185286</t>
  </si>
  <si>
    <t>POR TBL FLM 56X1</t>
  </si>
  <si>
    <t>Mometason</t>
  </si>
  <si>
    <t>192200</t>
  </si>
  <si>
    <t>DRM CRM 1X100GM 0.1%</t>
  </si>
  <si>
    <t>Mupirocin</t>
  </si>
  <si>
    <t>Oxikonazol</t>
  </si>
  <si>
    <t>99248</t>
  </si>
  <si>
    <t>MYFUNGAR</t>
  </si>
  <si>
    <t>128810</t>
  </si>
  <si>
    <t>POR TBL ENT 100X20MG I</t>
  </si>
  <si>
    <t>47085</t>
  </si>
  <si>
    <t>PENTOMER RETARD 400 MG</t>
  </si>
  <si>
    <t>Pitofenon a analgetika</t>
  </si>
  <si>
    <t>50335</t>
  </si>
  <si>
    <t>Pseudoefedrin, kombinace</t>
  </si>
  <si>
    <t>202897</t>
  </si>
  <si>
    <t>CLARINASE REPETABS</t>
  </si>
  <si>
    <t>POR TBL PRO 50 II</t>
  </si>
  <si>
    <t>Ramipril a amlodipin</t>
  </si>
  <si>
    <t>200413</t>
  </si>
  <si>
    <t>EGIRAMLON 10 MG/10 MG</t>
  </si>
  <si>
    <t>POR CPS DUR 100</t>
  </si>
  <si>
    <t>Síran hořečnatý</t>
  </si>
  <si>
    <t>MAGNESIUM SULFURICUM BIOTIKA 10%</t>
  </si>
  <si>
    <t>INJ SOL 5X10ML 10%</t>
  </si>
  <si>
    <t>Telmisartan a diuretika</t>
  </si>
  <si>
    <t>29676</t>
  </si>
  <si>
    <t>MICARDISPLUS 40 MG/12,5 MG</t>
  </si>
  <si>
    <t>POR TBL NOB 90X1</t>
  </si>
  <si>
    <t>Tetryzolin, kombinace</t>
  </si>
  <si>
    <t>15518</t>
  </si>
  <si>
    <t>SPERSALLERG</t>
  </si>
  <si>
    <t>OPH GTT SOL 1X10ML</t>
  </si>
  <si>
    <t>Thiethylperazin</t>
  </si>
  <si>
    <t>RCT SUP 6X6.5MG</t>
  </si>
  <si>
    <t>Tolperison</t>
  </si>
  <si>
    <t>MYDOCALM 150 MG</t>
  </si>
  <si>
    <t>201138</t>
  </si>
  <si>
    <t>146894</t>
  </si>
  <si>
    <t>ZOLPIDEM MYLAN 10 MG</t>
  </si>
  <si>
    <t>16286</t>
  </si>
  <si>
    <t>STILNOX</t>
  </si>
  <si>
    <t>132603</t>
  </si>
  <si>
    <t>Perindopril, amlodipin a indapamid</t>
  </si>
  <si>
    <t>190973</t>
  </si>
  <si>
    <t>TRIPLIXAM 10 MG/2,5 MG/10 MG</t>
  </si>
  <si>
    <t>POR TBL FLM 30X10MG/2.5MG/10MG</t>
  </si>
  <si>
    <t>Itopridum</t>
  </si>
  <si>
    <t>166759</t>
  </si>
  <si>
    <t>KINITO 50 MG, POTAHOVANÉ TABLETY</t>
  </si>
  <si>
    <t>POR TBL FLM 40X50MG</t>
  </si>
  <si>
    <t>166760</t>
  </si>
  <si>
    <t>Hepatitida B, purifikovaný antigen</t>
  </si>
  <si>
    <t>56171</t>
  </si>
  <si>
    <t>ENGERIX-B 20 MCG</t>
  </si>
  <si>
    <t>INJ SUS 1X1ML/20RG</t>
  </si>
  <si>
    <t>81960</t>
  </si>
  <si>
    <t>KRYTÍ ALGINÁTOVÉ MELGISORB AG</t>
  </si>
  <si>
    <t>10X10CM,10KS</t>
  </si>
  <si>
    <t>192837</t>
  </si>
  <si>
    <t>VERAL NEO 1% GEL</t>
  </si>
  <si>
    <t>DRM GEL 1X100GM I</t>
  </si>
  <si>
    <t>Heparin</t>
  </si>
  <si>
    <t>11265</t>
  </si>
  <si>
    <t>LIOTON 100 000 GEL</t>
  </si>
  <si>
    <t>DRM GEL 30GM</t>
  </si>
  <si>
    <t>17165</t>
  </si>
  <si>
    <t>DRM GEL 100GM</t>
  </si>
  <si>
    <t>83106</t>
  </si>
  <si>
    <t>DRM GEL 50GM</t>
  </si>
  <si>
    <t>44981</t>
  </si>
  <si>
    <t>70446</t>
  </si>
  <si>
    <t>32019</t>
  </si>
  <si>
    <t>POR TBL FLM 50X400MG</t>
  </si>
  <si>
    <t>DRM SOL 1X120ML</t>
  </si>
  <si>
    <t>62318</t>
  </si>
  <si>
    <t>65976</t>
  </si>
  <si>
    <t>DRM GEL 1X30GM</t>
  </si>
  <si>
    <t>Klotrimazol</t>
  </si>
  <si>
    <t>DRM CRM 1X20GM/200MG</t>
  </si>
  <si>
    <t>46980</t>
  </si>
  <si>
    <t>BETALOC SR 200 MG</t>
  </si>
  <si>
    <t>POR TBL PRO 100X200MG</t>
  </si>
  <si>
    <t>POR TBL PRO 30X200MG</t>
  </si>
  <si>
    <t>12894</t>
  </si>
  <si>
    <t>POR GRA SUS 15X100MG I</t>
  </si>
  <si>
    <t>88708</t>
  </si>
  <si>
    <t>ALGIFEN</t>
  </si>
  <si>
    <t>59673</t>
  </si>
  <si>
    <t>POR TBL PRO 50X100MG</t>
  </si>
  <si>
    <t>182985</t>
  </si>
  <si>
    <t>APO-TRAMADOL/PARACETAMOL 37,5 MG/325 MG</t>
  </si>
  <si>
    <t>169675</t>
  </si>
  <si>
    <t>78952</t>
  </si>
  <si>
    <t>ORTÉZA PRSTOVÁ - TYP 309</t>
  </si>
  <si>
    <t>23502</t>
  </si>
  <si>
    <t>ORTÉZA RAMENNÍHO KLOUBU UNIVERZ.OR 2A</t>
  </si>
  <si>
    <t>22326</t>
  </si>
  <si>
    <t>ORTÉZA ZÁPĚSTÍ LÉČEBNÁ</t>
  </si>
  <si>
    <t>ORTIKA OR 10</t>
  </si>
  <si>
    <t>132811</t>
  </si>
  <si>
    <t>Benzathin-fenoxymethylpenicilin</t>
  </si>
  <si>
    <t>OSPEN 400</t>
  </si>
  <si>
    <t>POR SIR 1X150ML</t>
  </si>
  <si>
    <t>Desloratadin</t>
  </si>
  <si>
    <t>28831</t>
  </si>
  <si>
    <t>AERIUS 2,5 MG</t>
  </si>
  <si>
    <t>POR TBL DIS 30X2.5MG</t>
  </si>
  <si>
    <t>132632</t>
  </si>
  <si>
    <t>Cholekalciferol</t>
  </si>
  <si>
    <t>12023</t>
  </si>
  <si>
    <t>VIGANTOL</t>
  </si>
  <si>
    <t>POR GTT SOL 1X10ML</t>
  </si>
  <si>
    <t>55759</t>
  </si>
  <si>
    <t>PAMYCON NA PŘÍPRAVU KAPEK</t>
  </si>
  <si>
    <t>DRM PLV SOL 1</t>
  </si>
  <si>
    <t>55760</t>
  </si>
  <si>
    <t>DRM PLV SOL 10</t>
  </si>
  <si>
    <t>Klíšťová encefalitida, inaktivovaný celý virus</t>
  </si>
  <si>
    <t>55111</t>
  </si>
  <si>
    <t>FSME-IMMUN 0,5 ML</t>
  </si>
  <si>
    <t>INJ SUS ISP 1X0.5ML/DÁV+ INTJ</t>
  </si>
  <si>
    <t>41669</t>
  </si>
  <si>
    <t>POR TBL NOB 4X70MG</t>
  </si>
  <si>
    <t>Mefenoxalon</t>
  </si>
  <si>
    <t>3645</t>
  </si>
  <si>
    <t>DIMEXOL</t>
  </si>
  <si>
    <t>Nifuroxazid</t>
  </si>
  <si>
    <t>155871</t>
  </si>
  <si>
    <t>191950</t>
  </si>
  <si>
    <t>POR TBL RET 7 I</t>
  </si>
  <si>
    <t>Sodná sůl dokusátu, včetně kombinací</t>
  </si>
  <si>
    <t>RCT SOL 2X67.5ML</t>
  </si>
  <si>
    <t>Sukralfát</t>
  </si>
  <si>
    <t>91217</t>
  </si>
  <si>
    <t>VENTER</t>
  </si>
  <si>
    <t>POR TBL NOB 50X1GM</t>
  </si>
  <si>
    <t>Sumatriptan</t>
  </si>
  <si>
    <t>196734</t>
  </si>
  <si>
    <t>SUMATRIPTAN ACCORD 50 MG POTAHOVANÉ TABLETY</t>
  </si>
  <si>
    <t>POR TBL FLM 6X50MG</t>
  </si>
  <si>
    <t>182982</t>
  </si>
  <si>
    <t>Dienogest a ethinylestradiol</t>
  </si>
  <si>
    <t>181189</t>
  </si>
  <si>
    <t>MISTRA 2 MG/0,03 MG POTAHOVANÉ TABLETY</t>
  </si>
  <si>
    <t>POR TBL FLM 3X21</t>
  </si>
  <si>
    <t>212696</t>
  </si>
  <si>
    <t>POR TBL FLM 63</t>
  </si>
  <si>
    <t>166774</t>
  </si>
  <si>
    <t>ITOPRID PMCS 50 MG</t>
  </si>
  <si>
    <t>POR TBL FLM 40X50MG I</t>
  </si>
  <si>
    <t>22345</t>
  </si>
  <si>
    <t>KRYTÍ S MASTÍ GRASSOLIND</t>
  </si>
  <si>
    <t>11811</t>
  </si>
  <si>
    <t>ORTÉZA LOKETNÍ SILISTAB EPI 2305</t>
  </si>
  <si>
    <t>PRUŽNÝ MATERIÁL, SILIK.PELOTY, PŘEDLOKETNÍ EPI PÁSKA</t>
  </si>
  <si>
    <t>93655</t>
  </si>
  <si>
    <t>ORTÉZA KOLENNÍ</t>
  </si>
  <si>
    <t>PROTECT.ST PRO</t>
  </si>
  <si>
    <t>78085</t>
  </si>
  <si>
    <t>ZÁVĚS RAMENNÍHO KLOUBU OR 2C</t>
  </si>
  <si>
    <t>78910</t>
  </si>
  <si>
    <t>ORTÉZA LOKETNÍ S EPI PÁSKOU - TYP 201</t>
  </si>
  <si>
    <t>VELIKOST XS-XXL</t>
  </si>
  <si>
    <t>11976</t>
  </si>
  <si>
    <t>BERLE FRANCOUZSKÁ PŘEDLOKETNí SPECIÁLNÍ 222 KL-ASC</t>
  </si>
  <si>
    <t>ANATOMICKY TVAROVANÉ VYMĚKČENÉ DRŽADLO,NASTAVITELNÁ 76-96CM, DO 130KG</t>
  </si>
  <si>
    <t>91788</t>
  </si>
  <si>
    <t>NEUROL 0,25</t>
  </si>
  <si>
    <t>155859</t>
  </si>
  <si>
    <t>SUMAMED 500 MG</t>
  </si>
  <si>
    <t>Cetirizin</t>
  </si>
  <si>
    <t>99600</t>
  </si>
  <si>
    <t>POR TBL FLM 90X10MG</t>
  </si>
  <si>
    <t>Dexamethason a antiinfektiva</t>
  </si>
  <si>
    <t>OPH UNG 1X3.5GM</t>
  </si>
  <si>
    <t>85656</t>
  </si>
  <si>
    <t>DORSIFLEX 200 MG</t>
  </si>
  <si>
    <t>45553</t>
  </si>
  <si>
    <t>NÁVLEK KOLENNÍ III.K.T.</t>
  </si>
  <si>
    <t>MAXIS C A-B</t>
  </si>
  <si>
    <t>140725</t>
  </si>
  <si>
    <t>ORTÉZA PALCOVÁ S PRUŽNÝM TAHEM</t>
  </si>
  <si>
    <t>PROVEDENÍ PRO PRAVOU A LEVOU RUKU, VELIKOST 1-3</t>
  </si>
  <si>
    <t>93656</t>
  </si>
  <si>
    <t>ORTÉZA HLEZENNÍ S OSMIČKOU</t>
  </si>
  <si>
    <t>PROTECT.LEVA STRAP</t>
  </si>
  <si>
    <t>93835</t>
  </si>
  <si>
    <t>ORTÉZA ZÁPĚSTÍ EXOFORM CARPAL</t>
  </si>
  <si>
    <t>S ODLEHČENOU KONSTRUKCÍ PRO PLNOU MOBILITU PRSTŮ</t>
  </si>
  <si>
    <t>Cinchokain</t>
  </si>
  <si>
    <t>93124</t>
  </si>
  <si>
    <t>FAKTU</t>
  </si>
  <si>
    <t>RCT UNG 20GM</t>
  </si>
  <si>
    <t>26329</t>
  </si>
  <si>
    <t>AERIUS 5 MG</t>
  </si>
  <si>
    <t>Desogestrel a ethinylestradiol</t>
  </si>
  <si>
    <t>47063</t>
  </si>
  <si>
    <t>GRACIAL</t>
  </si>
  <si>
    <t>POR TBL NOB 3X22</t>
  </si>
  <si>
    <t>Erythromycin</t>
  </si>
  <si>
    <t>97514</t>
  </si>
  <si>
    <t>AKNEMYCIN</t>
  </si>
  <si>
    <t>DRM SOL 25ML LAG I</t>
  </si>
  <si>
    <t>RCT SUP 10X100MG</t>
  </si>
  <si>
    <t>Kolagenáza, kombinace</t>
  </si>
  <si>
    <t>Kyselina listová</t>
  </si>
  <si>
    <t>ACIDUM FOLICUM LÉČIVA</t>
  </si>
  <si>
    <t>POR TBL OBD 30X10MG</t>
  </si>
  <si>
    <t>Nystatin, kombinace</t>
  </si>
  <si>
    <t>VAG UNG 30GM</t>
  </si>
  <si>
    <t>41146</t>
  </si>
  <si>
    <t>MACMIROR COMPLEX 500</t>
  </si>
  <si>
    <t>VAG CPS MOL 12</t>
  </si>
  <si>
    <t>80684</t>
  </si>
  <si>
    <t>OBINADLO ELASTICKÉ FIXAČNÍ SAMODRŽÍCÍ PEHA-HAFT</t>
  </si>
  <si>
    <t>8CMX4M,V NAPNUTÉM STAVU,DLOUHÝ TAH,1KS</t>
  </si>
  <si>
    <t>80682</t>
  </si>
  <si>
    <t>4CMX4M,V NAPNUTÉM STAVU,DLOUHÝ TAH,1KS</t>
  </si>
  <si>
    <t>45389</t>
  </si>
  <si>
    <t>MAXIS COMFORT A-G</t>
  </si>
  <si>
    <t>11656</t>
  </si>
  <si>
    <t>ORTÉZA LOKTE S KLOUBY PAN 4.01</t>
  </si>
  <si>
    <t>ELASTICKÁ ORTÉZA S JEDNOOSÝMI KLOUBY,VELIKOST S,M,L,XL</t>
  </si>
  <si>
    <t>63758</t>
  </si>
  <si>
    <t>ORTÉZA NOHY PALCOVÁ SNÍŽEK 104P</t>
  </si>
  <si>
    <t>VELIKOST NOHY S 22-24 CM, M 25-27 CM, L 28-31 CM</t>
  </si>
  <si>
    <t>11869</t>
  </si>
  <si>
    <t>ORTÉZA KOTNÍKOVÁ</t>
  </si>
  <si>
    <t>ANATOMICKY FORMOVANÁ PELOTA</t>
  </si>
  <si>
    <t>78602</t>
  </si>
  <si>
    <t>PÁSKA EPIONDYLÁRNÍ OR 16A</t>
  </si>
  <si>
    <t>S GUMOVOU PELOTOU</t>
  </si>
  <si>
    <t>99366</t>
  </si>
  <si>
    <t>AMOKSIKLAV 457 MG/5 ML</t>
  </si>
  <si>
    <t>POR PLV SUS 70ML</t>
  </si>
  <si>
    <t>47726</t>
  </si>
  <si>
    <t>ZINNAT 250 MG</t>
  </si>
  <si>
    <t>POR TBL FLM 14X250MG</t>
  </si>
  <si>
    <t>125122</t>
  </si>
  <si>
    <t>POR TBL RET 100X100MG</t>
  </si>
  <si>
    <t>Kyselina undecylenová</t>
  </si>
  <si>
    <t>871</t>
  </si>
  <si>
    <t>MYKOSEPTIN</t>
  </si>
  <si>
    <t>124346</t>
  </si>
  <si>
    <t>42953</t>
  </si>
  <si>
    <t>XYZAL</t>
  </si>
  <si>
    <t>132559</t>
  </si>
  <si>
    <t>119512</t>
  </si>
  <si>
    <t>LOSEPRAZOL 20 MG</t>
  </si>
  <si>
    <t>POR CPS ETD 56X20MG</t>
  </si>
  <si>
    <t>Perindopril a diuretika</t>
  </si>
  <si>
    <t>122681</t>
  </si>
  <si>
    <t>POR TBL FLM 100</t>
  </si>
  <si>
    <t>75023</t>
  </si>
  <si>
    <t>COTRIMOXAZOL AL FORTE</t>
  </si>
  <si>
    <t>POR TBL NOB 20X960MG</t>
  </si>
  <si>
    <t>179333</t>
  </si>
  <si>
    <t>POR TBL FLM 90X75MG/650MG I</t>
  </si>
  <si>
    <t>17928</t>
  </si>
  <si>
    <t>Triamcinolon</t>
  </si>
  <si>
    <t>TRIAMCINOLON LÉČIVA CRM</t>
  </si>
  <si>
    <t>DRM CRM 1X10GM/10MG</t>
  </si>
  <si>
    <t>78604</t>
  </si>
  <si>
    <t>ORTÉZA HLEZNA OR 6</t>
  </si>
  <si>
    <t>PROFYLAKTICKÁ</t>
  </si>
  <si>
    <t>11651</t>
  </si>
  <si>
    <t>ZÁVĚS RAMENNÍHO KLOUBU PAN 2.04</t>
  </si>
  <si>
    <t>VELIKOST S,M, UNIVERZÁLNÍ PRO PRAVÉ A LEVÉ RAMENO</t>
  </si>
  <si>
    <t>Desogestrel</t>
  </si>
  <si>
    <t>113097</t>
  </si>
  <si>
    <t>AZALIA 75 MIKROGRAMŮ POTAHOVANÉ TABLETY</t>
  </si>
  <si>
    <t>POR TBL FLM 3X28X75MCG</t>
  </si>
  <si>
    <t>POR TBL FLM 30X500MG</t>
  </si>
  <si>
    <t>32062</t>
  </si>
  <si>
    <t>INJ SOL ISP 2X0.8ML</t>
  </si>
  <si>
    <t>46405</t>
  </si>
  <si>
    <t>Ofloxacin</t>
  </si>
  <si>
    <t>POR TBL FLM 10X200MG</t>
  </si>
  <si>
    <t>115449</t>
  </si>
  <si>
    <t>SUMATRIPTAN ACTAVIS 50 MG</t>
  </si>
  <si>
    <t>POR TBL OBD 6X50MG II</t>
  </si>
  <si>
    <t>32083</t>
  </si>
  <si>
    <t>TRALGIT GTT.</t>
  </si>
  <si>
    <t>Kosterní systém</t>
  </si>
  <si>
    <t>142275</t>
  </si>
  <si>
    <t>[18F]FLUORID SODNÝ</t>
  </si>
  <si>
    <t>INJ SOL 1X9.0GB</t>
  </si>
  <si>
    <t>140361</t>
  </si>
  <si>
    <t>BERLE FRANCOUZSKÁ DURALOVÁ VERA</t>
  </si>
  <si>
    <t>VYMĚKČENÁ RUKOJEŤ, NOSNOST 150 KG</t>
  </si>
  <si>
    <t>Avokádový a sójový olej, nezmýdelnitelné</t>
  </si>
  <si>
    <t>49688</t>
  </si>
  <si>
    <t>PIASCLEDINE 300</t>
  </si>
  <si>
    <t>Gliklazid</t>
  </si>
  <si>
    <t>1290</t>
  </si>
  <si>
    <t>DIAPREL MR</t>
  </si>
  <si>
    <t>POR TBL RET 60X30MG</t>
  </si>
  <si>
    <t>176921</t>
  </si>
  <si>
    <t>CONDROSULF 400 MG</t>
  </si>
  <si>
    <t>POR CPS DUR 180X400MG</t>
  </si>
  <si>
    <t>196121</t>
  </si>
  <si>
    <t>IBUPROFEN DR. MAX 400 MG POTAHOVANÉ TABLETY</t>
  </si>
  <si>
    <t>Karvedilol</t>
  </si>
  <si>
    <t>14839</t>
  </si>
  <si>
    <t>DILATREND 6,25</t>
  </si>
  <si>
    <t>POR TBL NOB 30X6.25MG</t>
  </si>
  <si>
    <t>Klarithromycin</t>
  </si>
  <si>
    <t>75490</t>
  </si>
  <si>
    <t>KLACID 250</t>
  </si>
  <si>
    <t>Makrogol</t>
  </si>
  <si>
    <t>58827</t>
  </si>
  <si>
    <t>FORTRANS</t>
  </si>
  <si>
    <t>POR PLV SOL 4X64GM</t>
  </si>
  <si>
    <t>Měkký parafin a tukové produkty</t>
  </si>
  <si>
    <t>100273</t>
  </si>
  <si>
    <t>LIPOBASE</t>
  </si>
  <si>
    <t>DRM CRM 1X100GM</t>
  </si>
  <si>
    <t>31536</t>
  </si>
  <si>
    <t>POR TBL PRO 100X25MG</t>
  </si>
  <si>
    <t>Nitrofurantoin</t>
  </si>
  <si>
    <t>154748</t>
  </si>
  <si>
    <t>NITROFURANTOIN - RATIOPHARM 100 MG</t>
  </si>
  <si>
    <t>Spironolakton</t>
  </si>
  <si>
    <t>57339</t>
  </si>
  <si>
    <t>POR TBL NOB 100X25MG(LAHV.)</t>
  </si>
  <si>
    <t>117776</t>
  </si>
  <si>
    <t>SUMATRIPTAN ORION 100 MG</t>
  </si>
  <si>
    <t>POR TBL FLM 6X100MG</t>
  </si>
  <si>
    <t>Tizanidin</t>
  </si>
  <si>
    <t>16052</t>
  </si>
  <si>
    <t>SIRDALUD 4 MG</t>
  </si>
  <si>
    <t>42780</t>
  </si>
  <si>
    <t>12688</t>
  </si>
  <si>
    <t>32069</t>
  </si>
  <si>
    <t>TRAMADOL AL KAPKY</t>
  </si>
  <si>
    <t>POR GTT SOL 1X50ML/5GM</t>
  </si>
  <si>
    <t>112008</t>
  </si>
  <si>
    <t>TRAMADOL RETARD ACTAVIS 100 MG</t>
  </si>
  <si>
    <t>POR TBL PRO 100X100MG</t>
  </si>
  <si>
    <t>Valsartan</t>
  </si>
  <si>
    <t>154220</t>
  </si>
  <si>
    <t>VALSARTAN +PHARMA 160 MG</t>
  </si>
  <si>
    <t>POR TBL FLM 56X160MG</t>
  </si>
  <si>
    <t>47516</t>
  </si>
  <si>
    <t>CALCICHEW D3 200 IU</t>
  </si>
  <si>
    <t>POR TBL MND 100</t>
  </si>
  <si>
    <t>140587</t>
  </si>
  <si>
    <t>ORTÉZA KOLENNÍ PRODYŠNÁ S POSTRANNÍMI DLAHAMI</t>
  </si>
  <si>
    <t>GENUMEDI PRO</t>
  </si>
  <si>
    <t>93814</t>
  </si>
  <si>
    <t>BANDÁŽ ACHILLOVKY</t>
  </si>
  <si>
    <t>PROTECT.ACHI</t>
  </si>
  <si>
    <t>11669</t>
  </si>
  <si>
    <t>ORTÉZA HLEZNA S PELOTAMI PAN 8.01</t>
  </si>
  <si>
    <t>NÁVLEK S FIX. PÁSEM, VEL. S,M,L,XL, UNIV. P-L</t>
  </si>
  <si>
    <t>119773</t>
  </si>
  <si>
    <t>Cefprozil</t>
  </si>
  <si>
    <t>53132</t>
  </si>
  <si>
    <t>CEFZIL 500 MG</t>
  </si>
  <si>
    <t>Dosulepin</t>
  </si>
  <si>
    <t>4207</t>
  </si>
  <si>
    <t>PROTHIADEN 25</t>
  </si>
  <si>
    <t>POR TBL OBD 30X25MG</t>
  </si>
  <si>
    <t>162859</t>
  </si>
  <si>
    <t>ASPIRIN PROTECT 100</t>
  </si>
  <si>
    <t>POR TBL ENT 98X100MG</t>
  </si>
  <si>
    <t>32057</t>
  </si>
  <si>
    <t>INJ SOL ISP 2X0.3ML</t>
  </si>
  <si>
    <t>32534</t>
  </si>
  <si>
    <t>INJ SOL ISP 2X0.4ML</t>
  </si>
  <si>
    <t>59806</t>
  </si>
  <si>
    <t>FRAXIPARINE FORTE</t>
  </si>
  <si>
    <t>SDR INJ SOL ISP 10X0.6ML</t>
  </si>
  <si>
    <t>Oxazepam</t>
  </si>
  <si>
    <t>1940</t>
  </si>
  <si>
    <t>OXAZEPAM LÉČIVA</t>
  </si>
  <si>
    <t>POR TBL NOB 20X10MG</t>
  </si>
  <si>
    <t>Perindopril a amlodipin</t>
  </si>
  <si>
    <t>Sildenafil</t>
  </si>
  <si>
    <t>26912</t>
  </si>
  <si>
    <t>VIAGRA 100 MG</t>
  </si>
  <si>
    <t>POR TBL FLM 4X100MG I</t>
  </si>
  <si>
    <t>850</t>
  </si>
  <si>
    <t>OBINADLO PRUŽNÉ HADICOVÉ PRUBAN VEL.8</t>
  </si>
  <si>
    <t>1M,RAMENO,HLAVA,1KS</t>
  </si>
  <si>
    <t>63751</t>
  </si>
  <si>
    <t>ORTÉZA HRUDNÍ ZÁDOVÁ</t>
  </si>
  <si>
    <t>42845</t>
  </si>
  <si>
    <t>ZINNAT 125 MG</t>
  </si>
  <si>
    <t>POR GRA SUS 1X50ML</t>
  </si>
  <si>
    <t>132710</t>
  </si>
  <si>
    <t>28839</t>
  </si>
  <si>
    <t>AERIUS 0,5 MG/ML</t>
  </si>
  <si>
    <t>POR SOL 120ML+LŽIČKA</t>
  </si>
  <si>
    <t>2546</t>
  </si>
  <si>
    <t>OPH GTT SUS 1X5ML</t>
  </si>
  <si>
    <t>46621</t>
  </si>
  <si>
    <t>UNO</t>
  </si>
  <si>
    <t>POR TBL PRO 20X150MG</t>
  </si>
  <si>
    <t>Jiná antihistaminika pro systémovou aplikaci</t>
  </si>
  <si>
    <t>POR TBL NOB 20X2MG</t>
  </si>
  <si>
    <t>Kalcium-dobesylát</t>
  </si>
  <si>
    <t>56068</t>
  </si>
  <si>
    <t>DOBICA</t>
  </si>
  <si>
    <t>POR CPS DUR 50X250MG</t>
  </si>
  <si>
    <t>Kyselina alendronová a cholekalciferol</t>
  </si>
  <si>
    <t>25416</t>
  </si>
  <si>
    <t>FOSAVANCE 70 MG/2800 IU</t>
  </si>
  <si>
    <t>POR TBL NOB 12</t>
  </si>
  <si>
    <t>112562</t>
  </si>
  <si>
    <t>POR TBL NOB 60X15MG</t>
  </si>
  <si>
    <t>Olopatadin</t>
  </si>
  <si>
    <t>27557</t>
  </si>
  <si>
    <t>OPATANOL1 MG/ML</t>
  </si>
  <si>
    <t>49115</t>
  </si>
  <si>
    <t>POR TBL ENT 100X20MG</t>
  </si>
  <si>
    <t>202895</t>
  </si>
  <si>
    <t>POR TBL PRO 28 II</t>
  </si>
  <si>
    <t>56983</t>
  </si>
  <si>
    <t>Spazmolytika, psycholeptika a analgetika v kombinaci</t>
  </si>
  <si>
    <t>91261</t>
  </si>
  <si>
    <t>SPASMOPAN</t>
  </si>
  <si>
    <t>RCT SUP 5</t>
  </si>
  <si>
    <t>119115</t>
  </si>
  <si>
    <t>POR TBL OBD 6X50MG I</t>
  </si>
  <si>
    <t>Tamoxifen</t>
  </si>
  <si>
    <t>58701</t>
  </si>
  <si>
    <t>TAMOXIFEN 'EBEWE' 10 MG</t>
  </si>
  <si>
    <t>POR TBL NOB 100X10MG</t>
  </si>
  <si>
    <t>182983</t>
  </si>
  <si>
    <t>Verapamil</t>
  </si>
  <si>
    <t>43879</t>
  </si>
  <si>
    <t>VEROGALID ER 240 MG</t>
  </si>
  <si>
    <t>POR TBL PRO 100X240MG</t>
  </si>
  <si>
    <t>Vinpocetin</t>
  </si>
  <si>
    <t>132799</t>
  </si>
  <si>
    <t>POR TBL NOB 90X10MG</t>
  </si>
  <si>
    <t>146899</t>
  </si>
  <si>
    <t>POR TBL FLM 50X10MG</t>
  </si>
  <si>
    <t>163149</t>
  </si>
  <si>
    <t>132642</t>
  </si>
  <si>
    <t>185113</t>
  </si>
  <si>
    <t>FOXINETTE 2 MG/0,03 MG</t>
  </si>
  <si>
    <t>62924</t>
  </si>
  <si>
    <t>ORTÉZA KOLENNÍ KRÁTKÁ NÁVLEKOVÁ PAN 7.12</t>
  </si>
  <si>
    <t>S PRUŽNÝMI VÝZTUHAMI,ELASTICKÁ,UNIV.P-L</t>
  </si>
  <si>
    <t>93858</t>
  </si>
  <si>
    <t>ORTÉZA KOLENNÍHO KLOUBU FORM FIT HINGED</t>
  </si>
  <si>
    <t>S KLOUBOVOU DLAHOU A VYZTUŽENÍM PATELY, PRODYŠNÁ</t>
  </si>
  <si>
    <t>22322</t>
  </si>
  <si>
    <t>ORTÉZA KOLENNÍHO KLOUBU PEVNÁ</t>
  </si>
  <si>
    <t>S FLEXÍ 0 ST.A,ORTIKA OR 3A,VELIKOSTI XS,S,M,L,XL</t>
  </si>
  <si>
    <t>140469</t>
  </si>
  <si>
    <t>BERLE FRANCOUZSKÁ PŘEDLOKETNÍ ERGOTECH</t>
  </si>
  <si>
    <t>NASTAVITELNÁ VÝŠKA,VYMĚKČENÉ SKLOPNÉ DRŽADLO,VÝŠKOVĚ NASTAVITELNÁ LOKETNÍ OPĚRKA</t>
  </si>
  <si>
    <t>107920</t>
  </si>
  <si>
    <t>APO-DICLO 50 MG</t>
  </si>
  <si>
    <t>POR TBL ENT 50X50MG</t>
  </si>
  <si>
    <t>107922</t>
  </si>
  <si>
    <t>POR TBL ENT 30X50MG</t>
  </si>
  <si>
    <t>191949</t>
  </si>
  <si>
    <t>POR TBL RET 14 I</t>
  </si>
  <si>
    <t>80585</t>
  </si>
  <si>
    <t>OBINADLO ELASTICKÉ CZIDEÁL</t>
  </si>
  <si>
    <t>6CMX5M,KRÁTKÝ TAH,1KS</t>
  </si>
  <si>
    <t>140591</t>
  </si>
  <si>
    <t>BANDÁŽ HLEZENNÍ PLETENINOVÁ SE ZVÝŠENOU STABILIZAC</t>
  </si>
  <si>
    <t>LEVAMED ACTIVE</t>
  </si>
  <si>
    <t>12006</t>
  </si>
  <si>
    <t>BANDÁŽ LOKTE S EPIKONDYLÁRNÍ PÁSKOU OR 16</t>
  </si>
  <si>
    <t>78160</t>
  </si>
  <si>
    <t>ORTÉZA KONČETINOVÁ-SPECIÁLNÍ</t>
  </si>
  <si>
    <t>S KONSTRUK.ZÁKL.Z ODLEH.MAT.(TITAN,KARBON)NEBO VYUŽITÍM ATYP.KONSTR.DÍLŮ</t>
  </si>
  <si>
    <t>168838</t>
  </si>
  <si>
    <t>DASSELTA 5 MG</t>
  </si>
  <si>
    <t>58261</t>
  </si>
  <si>
    <t>Kyselina fusidová</t>
  </si>
  <si>
    <t>88746</t>
  </si>
  <si>
    <t>FUCIDIN</t>
  </si>
  <si>
    <t>DRM UNG 1X15GM 2%</t>
  </si>
  <si>
    <t>179327</t>
  </si>
  <si>
    <t>POR TBL FLM 30X75MG/650MG I</t>
  </si>
  <si>
    <t>Triamcinolon a antiseptika</t>
  </si>
  <si>
    <t>TRIAMCINOLON E LÉČIVA</t>
  </si>
  <si>
    <t>DRM UNG 20GM</t>
  </si>
  <si>
    <t>878</t>
  </si>
  <si>
    <t>8CMX5M,PÁSKOVANÁ DO SUPERIORU,1KS</t>
  </si>
  <si>
    <t>45763</t>
  </si>
  <si>
    <t>MAXIS B/BRILANT/ A-D</t>
  </si>
  <si>
    <t>140722</t>
  </si>
  <si>
    <t>ORTÉZA PRSTOVÁ DYNAMICKÁ EXTENČNÍ (PIP)</t>
  </si>
  <si>
    <t>UNIVERZÁLNÍ PROVEDENÍ PRO PRSTY PRAVÉ A LEVÉ RUKY, VELIKOST 1-5</t>
  </si>
  <si>
    <t>21929</t>
  </si>
  <si>
    <t>BANDÁŽ KOTNÍKOVÁ JASPER 1006</t>
  </si>
  <si>
    <t>VELIKOST 1,2</t>
  </si>
  <si>
    <t>OPH UNG 1X5GM/5MG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</si>
  <si>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</si>
  <si>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</si>
  <si>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</si>
  <si>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</si>
  <si>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</si>
  <si>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</si>
  <si>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C09AA03 - Lisinopril</t>
  </si>
  <si>
    <t>A03FA07 - Itopridum</t>
  </si>
  <si>
    <t>R06AX13 - Loratadin</t>
  </si>
  <si>
    <t>N03AX14 - Levetiracetam</t>
  </si>
  <si>
    <t>M05BA04 - Kyselina alendronová</t>
  </si>
  <si>
    <t>L02BA01 - Tamoxifen</t>
  </si>
  <si>
    <t>M05BA04</t>
  </si>
  <si>
    <t>R06AX13</t>
  </si>
  <si>
    <t>A03FA07</t>
  </si>
  <si>
    <t>C09AA03</t>
  </si>
  <si>
    <t>N02CC01</t>
  </si>
  <si>
    <t>N03AX14</t>
  </si>
  <si>
    <t>L02BA01</t>
  </si>
  <si>
    <t>Přehled plnění PL - Preskripce léčivých přípravků - orientační přehled</t>
  </si>
  <si>
    <t>50115051     nadstandard ZUM (hrazeno pac.) (sk.Z_520)</t>
  </si>
  <si>
    <t>50115066     ZPr - šicí materiál robot (Z531)</t>
  </si>
  <si>
    <t>3164</t>
  </si>
  <si>
    <t>pracoviště COS</t>
  </si>
  <si>
    <t>pracoviště COS Celkem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</si>
  <si>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</si>
  <si>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</si>
  <si>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</si>
  <si>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</si>
  <si>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</si>
  <si>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</si>
  <si>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</si>
  <si>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</si>
  <si>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</si>
  <si>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</si>
  <si>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</si>
  <si>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</si>
  <si>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</si>
  <si>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</si>
  <si>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</si>
  <si>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</si>
  <si>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</si>
  <si>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ZA459</t>
  </si>
  <si>
    <t>Kompresa AB 10 x 20 cm / 1 ks sterilní NT savá 1230114021</t>
  </si>
  <si>
    <t>Kompresa AB 10 x 20 cm/1 ks sterilní NT savá 1230114021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</si>
  <si>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</si>
  <si>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</si>
  <si>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</si>
  <si>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</si>
  <si>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</si>
  <si>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</si>
  <si>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</si>
  <si>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</si>
  <si>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</si>
  <si>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</si>
  <si>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</si>
  <si>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</si>
  <si>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</si>
  <si>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</si>
  <si>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Náplast cosmopor i. v. 6 x 8 cm bal. á 50 ks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</si>
  <si>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</si>
  <si>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</si>
  <si>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</si>
  <si>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</si>
  <si>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</si>
  <si>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</si>
  <si>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</si>
  <si>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</si>
  <si>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</si>
  <si>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</si>
  <si>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</si>
  <si>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</si>
  <si>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Kompresa AB 15 x 25 cm/1 ks sterilní NT savá 1230114031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</si>
  <si>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</si>
  <si>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</si>
  <si>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</si>
  <si>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</si>
  <si>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</si>
  <si>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</si>
  <si>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</si>
  <si>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</si>
  <si>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</si>
  <si>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</si>
  <si>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</si>
  <si>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</si>
  <si>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</si>
  <si>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</si>
  <si>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</si>
  <si>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</si>
  <si>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</si>
  <si>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</si>
  <si>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</si>
  <si>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</si>
  <si>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</si>
  <si>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</si>
  <si>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</si>
  <si>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</si>
  <si>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</si>
  <si>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ZL853</t>
  </si>
  <si>
    <t>Krytí mastný tyl jelonet 10 x 40 cm á 10 ks 7459</t>
  </si>
  <si>
    <t>ZF423</t>
  </si>
  <si>
    <t>Krytí suprasorb F 10 cm x 10 m role nesterilní foliový obvaz 20468</t>
  </si>
  <si>
    <t>ZL987</t>
  </si>
  <si>
    <t>Soft port 69 cm s koncovkou 15 x 10 cm  66800799</t>
  </si>
  <si>
    <t>Soft port 69 cm s koncovkou 15 x 10 cm 66800799</t>
  </si>
  <si>
    <t>ZA067</t>
  </si>
  <si>
    <t>Verba č. 3 - břišní pás 85 - 95 cm 932533</t>
  </si>
  <si>
    <t>ZF768</t>
  </si>
  <si>
    <t>Krytí askina gel 15 g bal. á 10 ks 001419N</t>
  </si>
  <si>
    <t>ZN201</t>
  </si>
  <si>
    <t>Krytí mepilex border heel 18,5 x 24,5 cm bal. á 5 ks 283250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</si>
  <si>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</si>
  <si>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</si>
  <si>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</si>
  <si>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</si>
  <si>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ZA727</t>
  </si>
  <si>
    <t>Kontejner 30 ml sterilní 331690251750</t>
  </si>
  <si>
    <t>Kontejner 30 ml sterilní uchovávání pevných i kapalných vzorků FLME25175</t>
  </si>
  <si>
    <t>ZA738</t>
  </si>
  <si>
    <t>Filtr mini spike zelený 4550242</t>
  </si>
  <si>
    <t>ZA746</t>
  </si>
  <si>
    <t>Stříkačka injekční 3-dílná 1 ml L Omnifix Solo tuberculin 9161406V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</si>
  <si>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</si>
  <si>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</si>
  <si>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</si>
  <si>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</si>
  <si>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</si>
  <si>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</si>
  <si>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</si>
  <si>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</si>
  <si>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</si>
  <si>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</si>
  <si>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</si>
  <si>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</si>
  <si>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</si>
  <si>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</si>
  <si>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</si>
  <si>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</si>
  <si>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</si>
  <si>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</si>
  <si>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</si>
  <si>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ZB598</t>
  </si>
  <si>
    <t>Spojka symetrická přímá 7 x 7 mm 60.23.00 (120 430)</t>
  </si>
  <si>
    <t>ZB724</t>
  </si>
  <si>
    <t>Kapilára sedimentační kalibrovaná 727111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</si>
  <si>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</si>
  <si>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</si>
  <si>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</si>
  <si>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</si>
  <si>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</si>
  <si>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</si>
  <si>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</si>
  <si>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</si>
  <si>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</si>
  <si>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</si>
  <si>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</si>
  <si>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</si>
  <si>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</si>
  <si>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</si>
  <si>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</si>
  <si>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ZB780</t>
  </si>
  <si>
    <t>Kontejner 120 ml sterilní 331690250350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</si>
  <si>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</si>
  <si>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</si>
  <si>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</si>
  <si>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</si>
  <si>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</si>
  <si>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ZC059</t>
  </si>
  <si>
    <t>Láhev redon drenofast 400 ml-kompletní bal. á 40 ks 28 400</t>
  </si>
  <si>
    <t>ZC769</t>
  </si>
  <si>
    <t>Hadička spojovací HS 1,8 x 450LL 606301-ND</t>
  </si>
  <si>
    <t>ZC863</t>
  </si>
  <si>
    <t>Hadička spojovací HS 1,8 x 1800LL 606304-ND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</si>
  <si>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</si>
  <si>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</si>
  <si>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</si>
  <si>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</si>
  <si>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</si>
  <si>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</si>
  <si>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</si>
  <si>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</si>
  <si>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</si>
  <si>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</si>
  <si>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</si>
  <si>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</si>
  <si>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</si>
  <si>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</si>
  <si>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</si>
  <si>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</si>
  <si>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</si>
  <si>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</si>
  <si>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</si>
  <si>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</si>
  <si>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</si>
  <si>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</si>
  <si>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</si>
  <si>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</si>
  <si>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</si>
  <si>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</si>
  <si>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</si>
  <si>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</si>
  <si>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</si>
  <si>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</si>
  <si>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</si>
  <si>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</si>
  <si>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</si>
  <si>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</si>
  <si>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</si>
  <si>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</si>
  <si>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ZB303</t>
  </si>
  <si>
    <t>Spojka asymetrická 4 x 7 mm 120 420</t>
  </si>
  <si>
    <t>Spojka asymetrická 4 x 7 mm 60.21.00 (120 420)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</si>
  <si>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</si>
  <si>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</si>
  <si>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</si>
  <si>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</si>
  <si>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</si>
  <si>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</si>
  <si>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ZM625</t>
  </si>
  <si>
    <t>Lopatka lékařská sterilizovaná dřevěná ústní bal. á 100 ks 922600</t>
  </si>
  <si>
    <t>ZM600</t>
  </si>
  <si>
    <t>Spojka flovac žlutá 000-036-102</t>
  </si>
  <si>
    <t>ZL435</t>
  </si>
  <si>
    <t>Trokar hrudní CH20 délka 40 cm vnější pr. 6,6 mm bal. á 10 ks 02.000.30.020</t>
  </si>
  <si>
    <t>ZA694</t>
  </si>
  <si>
    <t>Držák močových sáčků kovový bal. á 20 ks 4490029</t>
  </si>
  <si>
    <t>ZN066</t>
  </si>
  <si>
    <t>Kontejner transportní IB 5 Bactosonic bal. á 5 ks 3280</t>
  </si>
  <si>
    <t>ZN067</t>
  </si>
  <si>
    <t>Kontejner transportní IB 20 Bactosonic bal. á 5 ks 3284</t>
  </si>
  <si>
    <t>ZN296</t>
  </si>
  <si>
    <t>Hadička spojovací Gamaplus 1,8 x 450 UNIV NO DOP 606306-ND</t>
  </si>
  <si>
    <t>ZN298</t>
  </si>
  <si>
    <t>Hadička spojovací Gamaplus 1,8 x 1800 LL NO DOP (606304) 686403</t>
  </si>
  <si>
    <t>ZN299</t>
  </si>
  <si>
    <t>Hadička spojovací Gamaplus 1,8 x 1800 UNIV NO DOP (606307) 686412</t>
  </si>
  <si>
    <t>ZD153</t>
  </si>
  <si>
    <t>Sáček flexi seal bal. á 10 ks  FMS 411101</t>
  </si>
  <si>
    <t>ZE027</t>
  </si>
  <si>
    <t>Katetr CVC 1 lumen certofix mono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</si>
  <si>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</si>
  <si>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</si>
  <si>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</si>
  <si>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</si>
  <si>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</si>
  <si>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</si>
  <si>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</si>
  <si>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</si>
  <si>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</si>
  <si>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</si>
  <si>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</si>
  <si>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</si>
  <si>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</si>
  <si>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</si>
  <si>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</si>
  <si>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</si>
  <si>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ZK476</t>
  </si>
  <si>
    <t>Rukavice operační latexové s pudrem ansell medigrip plus vel. 7,5 303505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</si>
  <si>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</si>
  <si>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</si>
  <si>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</si>
  <si>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</si>
  <si>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</si>
  <si>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</si>
  <si>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</si>
  <si>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</si>
  <si>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</si>
  <si>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</si>
  <si>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</si>
  <si>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</si>
  <si>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Maska kyslíková s hadičkou a nosní svorkou dospělá H-103013</t>
  </si>
  <si>
    <t>ZB751</t>
  </si>
  <si>
    <t>Hadice PVC 8/12 á 30 m P00468</t>
  </si>
  <si>
    <t>ZA006</t>
  </si>
  <si>
    <t>Obvaz elastický síťový pruban č. 8 427308</t>
  </si>
  <si>
    <t>ZA008</t>
  </si>
  <si>
    <t>Obvaz elastický síťový pruban č. 10 427310</t>
  </si>
  <si>
    <t>ZA421</t>
  </si>
  <si>
    <t>Obinadlo elastické idealtex 10 cm x 5 m 931062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</si>
  <si>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</si>
  <si>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</si>
  <si>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</si>
  <si>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</si>
  <si>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</si>
  <si>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</si>
  <si>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Obvaz sádrový safix plus 14 cm x 3 m bal. á 20 ks 3327430</t>
  </si>
  <si>
    <t>ZA436</t>
  </si>
  <si>
    <t>Obvaz elastický síťový pruban č. 12 427312</t>
  </si>
  <si>
    <t>ZA439</t>
  </si>
  <si>
    <t>Obvaz elastický síťový pruban č. 6 427306</t>
  </si>
  <si>
    <t>ZA454</t>
  </si>
  <si>
    <t>Kompresa AB 10 x 10 cm / 1 ks sterilní NT savá 1230114011</t>
  </si>
  <si>
    <t>Kompresa AB 10 x 10 cm/1 ks sterilní NT savá 1230114011</t>
  </si>
  <si>
    <t>ZA467</t>
  </si>
  <si>
    <t>Tyčinka vatová nesterilní 15 cm bal. á 100 ks 9679369</t>
  </si>
  <si>
    <t>ZA498</t>
  </si>
  <si>
    <t>Krytí bactigras 10 x 10 cm bal. á 10 ks 7457</t>
  </si>
  <si>
    <t>ZA527</t>
  </si>
  <si>
    <t>Set sterilní pro malé chir.výkony Mediset 4709673</t>
  </si>
  <si>
    <t>ZA540</t>
  </si>
  <si>
    <t>Náplast omnifix E 15 cm x 10 m 9006513</t>
  </si>
  <si>
    <t>ZA557</t>
  </si>
  <si>
    <t>Kompresa gáza sterilní 10 x 20 cm / 5 ks 26013</t>
  </si>
  <si>
    <t>Kompresa gáza sterilní 10 x 20 cm/5 ks 26013</t>
  </si>
  <si>
    <t>ZA561</t>
  </si>
  <si>
    <t>Kompresa AB 20 x 40 cm / 1 ks sterilní NT savá 1230114051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</si>
  <si>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</si>
  <si>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</si>
  <si>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</si>
  <si>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</si>
  <si>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</si>
  <si>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</si>
  <si>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</si>
  <si>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</si>
  <si>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 / 5 ks sterilní 1325019265(1230119225)</t>
  </si>
  <si>
    <t>Kompresa gáza sterilkompres 7,5 x 7,5 cm/5 ks sterilní 1325019265(1230119225)</t>
  </si>
  <si>
    <t>ZI600</t>
  </si>
  <si>
    <t>Náplast curapor 10 x 15 cm 22122 ( náhrada za cosmopor )</t>
  </si>
  <si>
    <t>ZA431</t>
  </si>
  <si>
    <t>Obvaz sádrový safix plus 12 cm x 3 m 3327420</t>
  </si>
  <si>
    <t>Obvaz sádrový safix plus 12 cm x 3 m bal. á 20 ks 3327420</t>
  </si>
  <si>
    <t>ZA440</t>
  </si>
  <si>
    <t>Steh náplasťový Steri-strip 3 x 75 mm bal. á 50 ks R1540</t>
  </si>
  <si>
    <t>ZA471</t>
  </si>
  <si>
    <t>Náplast curaplast poinjekční bal. á 250 ks 30625</t>
  </si>
  <si>
    <t>ZA556</t>
  </si>
  <si>
    <t>Obvaz sádrový safix plus 10 cm x 3 m á 2 ks 3327410</t>
  </si>
  <si>
    <t>ZA590</t>
  </si>
  <si>
    <t>Obvaz sádrový safix plus   6 cm x 2 m 3327300</t>
  </si>
  <si>
    <t>Obvaz sádrový safix plus   6 cm x 2 m bal.á 56 ks 3327300</t>
  </si>
  <si>
    <t>ZA592</t>
  </si>
  <si>
    <t>Obvaz sádrový safix plus   8 cm x 3 m 3327400</t>
  </si>
  <si>
    <t>Obvaz sádrový safix plus   8 cm x 3 m bal. á 30 ks 3327400</t>
  </si>
  <si>
    <t>ZD545</t>
  </si>
  <si>
    <t>Safix longeta 10 x 20 m 332790</t>
  </si>
  <si>
    <t>Safix longeta sádrová 4 vrstvá 10 x 20 m (332790) 1324702316</t>
  </si>
  <si>
    <t>ZD551</t>
  </si>
  <si>
    <t>Safix longeta 12 x 20 m 332791</t>
  </si>
  <si>
    <t>Safix longeta sádrová 4 vrstvá 12 x 20 m (332791) 1324702317</t>
  </si>
  <si>
    <t>ZL684</t>
  </si>
  <si>
    <t>Náplast santiband standard poinjekční jednotl. baleno 19 mm x 72 mm 652</t>
  </si>
  <si>
    <t>ZE396</t>
  </si>
  <si>
    <t>Krytí mastný tyl grassolind 7,5 x 10 cm bal. á 10 ks 499313</t>
  </si>
  <si>
    <t>ZA555</t>
  </si>
  <si>
    <t>Obinadlo sádrové gipsan 14 cm x 3 m bal. á 40 ks 1321701105</t>
  </si>
  <si>
    <t>ZA538</t>
  </si>
  <si>
    <t>Obinadlo sádrové gipsan 12 cm x 3 m bal. á 48 ks 1321701104</t>
  </si>
  <si>
    <t>ZF715</t>
  </si>
  <si>
    <t>Obinadlo fixační peha-haft 4cm á 4m 932411</t>
  </si>
  <si>
    <t>ZA645</t>
  </si>
  <si>
    <t>Krytí s mastí atrauman   5 x   5 cm bal. á 10 ks 499571</t>
  </si>
  <si>
    <t>ZA654</t>
  </si>
  <si>
    <t>Obinadlo elastické coban 2,5 cm x 4,5 m bal. á 30 ks 1581</t>
  </si>
  <si>
    <t>ZG708</t>
  </si>
  <si>
    <t>Bandáž evelína pod sádru 1321303123</t>
  </si>
  <si>
    <t>ZA430</t>
  </si>
  <si>
    <t>Obinadlo sádrové gipsan 10 cm x 3 m bal. á 60 ks 1321701103</t>
  </si>
  <si>
    <t>ZN476</t>
  </si>
  <si>
    <t>Obinadlo elastické universal 15 cm x 5 m 1323100315</t>
  </si>
  <si>
    <t>ZA064</t>
  </si>
  <si>
    <t>Krytí sorbalgon 5 x  5 cm  bal. á 10  ks 999598</t>
  </si>
  <si>
    <t>ZA897</t>
  </si>
  <si>
    <t>Nůž na stehy krátký sterilní bal. á 100 ks 11.000.00.010</t>
  </si>
  <si>
    <t>Nůž na stehy sterilní  krátký bal. á 100 ks 11.000.00.010</t>
  </si>
  <si>
    <t>ZB770</t>
  </si>
  <si>
    <t>Držák jehly excentrický Holdex 450263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</si>
  <si>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</si>
  <si>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</si>
  <si>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</si>
  <si>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</si>
  <si>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</si>
  <si>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</si>
  <si>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ZC798</t>
  </si>
  <si>
    <t>Fonendoskop oboustranný 47 mm pro dospělé KVS-30L</t>
  </si>
  <si>
    <t>ZF159</t>
  </si>
  <si>
    <t>Nádoba na kontaminovaný odpad 1 l 15-0002</t>
  </si>
  <si>
    <t>ZF192</t>
  </si>
  <si>
    <t>Nádoba na kontaminovaný odpad 4 l 15-0004</t>
  </si>
  <si>
    <t>ZA783</t>
  </si>
  <si>
    <t>Drén Easy Flow 40 mm/30 cm, á 10 ks, 97.816.92.224</t>
  </si>
  <si>
    <t>ZM892</t>
  </si>
  <si>
    <t>Nůžky převazové Esmarch 220 mm 1130991322</t>
  </si>
  <si>
    <t>ZM889</t>
  </si>
  <si>
    <t>Rozvěrač Weitlaner tupý 140 mm 1191967114</t>
  </si>
  <si>
    <t>ZM891</t>
  </si>
  <si>
    <t>Pátradlo žlábkové 145 mm 1332111014</t>
  </si>
  <si>
    <t>ZM894</t>
  </si>
  <si>
    <t>Nůžky oční zahnuté 110 mm PL81049T</t>
  </si>
  <si>
    <t>ZM890</t>
  </si>
  <si>
    <t>Jehelec hegar-baumgartner tvrdokov 140 mm PL878-118</t>
  </si>
  <si>
    <t>ZM893</t>
  </si>
  <si>
    <t>Pinzeta chirurgická 140 mm PL815-142</t>
  </si>
  <si>
    <t>ZN297</t>
  </si>
  <si>
    <t>Hadička spojovací Gamaplus 1,8 x 450 LL NO DOP (606301) 686401</t>
  </si>
  <si>
    <t>ZL824</t>
  </si>
  <si>
    <t>Kotouč na syntetiku pro MED pr. 65 mm</t>
  </si>
  <si>
    <t>ZB215</t>
  </si>
  <si>
    <t>Šití safil fialový 3/0 (2) bal. á 36 ks C1048041</t>
  </si>
  <si>
    <t>ZB217</t>
  </si>
  <si>
    <t>Šití dafilon modrý 3/0 (2) bal. á 36 ks C0932353</t>
  </si>
  <si>
    <t>ZB979</t>
  </si>
  <si>
    <t>Šití dafilon modrý 4/0 (1.5) bal. á 36 ks C0932205</t>
  </si>
  <si>
    <t>ZA911</t>
  </si>
  <si>
    <t>Šití dafilon modrý 2/0 (3) bal. á 36 ks C0932477</t>
  </si>
  <si>
    <t>ZA975</t>
  </si>
  <si>
    <t>Šití safil fialový 4/0 (1.5) bal. á 36 ks C1048220</t>
  </si>
  <si>
    <t>ZA360</t>
  </si>
  <si>
    <t>Jehla sterican 0,5 x 25 mm oranžová 9186158</t>
  </si>
  <si>
    <t>ZA836</t>
  </si>
  <si>
    <t>Jehla injekční 0,9 x 70 mm žlutá 4665791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</si>
  <si>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</si>
  <si>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</si>
  <si>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</si>
  <si>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</si>
  <si>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</si>
  <si>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</si>
  <si>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</si>
  <si>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</si>
  <si>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</si>
  <si>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</si>
  <si>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</si>
  <si>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</si>
  <si>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</si>
  <si>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</si>
  <si>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</si>
  <si>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</si>
  <si>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ZN040</t>
  </si>
  <si>
    <t>Rukavice operační gammex ansell PF bez pudru 8,5 A351147</t>
  </si>
  <si>
    <t>ZA318</t>
  </si>
  <si>
    <t>Náplast transpore 1,25 cm x 9,14 m 1527-0</t>
  </si>
  <si>
    <t>ZA505</t>
  </si>
  <si>
    <t>Krytí mepore film 15 x 20 cm bal. á 10 ks 273000-02</t>
  </si>
  <si>
    <t>Kompresa AB 20 x 40 cm/1 ks sterilní NT savá 1230114051</t>
  </si>
  <si>
    <t>ZA563</t>
  </si>
  <si>
    <t>Kompresa AB 20 x 20 cm/1 ks sterilní NT savá 1230114041</t>
  </si>
  <si>
    <t>ZA595</t>
  </si>
  <si>
    <t>Náplast tegaderm 6,0 cm x 7,0 cm bal. á 100 ks s výřezem 1623W</t>
  </si>
  <si>
    <t>ZA617</t>
  </si>
  <si>
    <t>Tampon TC-OC k ošetření dutiny ústní á 250 ks 12240</t>
  </si>
  <si>
    <t>ZA664</t>
  </si>
  <si>
    <t>Flamigel 250 ml FLAM250</t>
  </si>
  <si>
    <t>ZC506</t>
  </si>
  <si>
    <t>Kompresa NT 10 x 10 cm/5 ks sterilní 1325020275</t>
  </si>
  <si>
    <t>ZC845</t>
  </si>
  <si>
    <t>Kompresa NT 10 x 20 cm/5 ks sterilní 26621</t>
  </si>
  <si>
    <t>ZF352</t>
  </si>
  <si>
    <t>Náplast transpore bílá 2,50 cm x 9,14 m bal. á 12 ks 1534-1</t>
  </si>
  <si>
    <t>ZF746</t>
  </si>
  <si>
    <t>Hydrosorb 5 x 7,5 cm sterilní bal. á 5 ks 900853</t>
  </si>
  <si>
    <t>ZI602</t>
  </si>
  <si>
    <t>Náplast curapor 10 x 34 cm 22126 ( náhrada za cosmopor )</t>
  </si>
  <si>
    <t>ZC917</t>
  </si>
  <si>
    <t>Krytí hypro-sorb F 20 x 30 mm HY 2030/2</t>
  </si>
  <si>
    <t>ZA486</t>
  </si>
  <si>
    <t>Krytí mastný tyl jelonet   5 x 5 cm á 50 ks 7403</t>
  </si>
  <si>
    <t>ZB571</t>
  </si>
  <si>
    <t>Krytí melgisorb Ag alginátové 5 x 5 cm bal. á 10 ks 256050-00</t>
  </si>
  <si>
    <t>ZK087</t>
  </si>
  <si>
    <t>Krém cavilon ochranný bariérový á 28 g bal. á 12 ks 3391E</t>
  </si>
  <si>
    <t>ZD225</t>
  </si>
  <si>
    <t>Tampon sterilní stáčený 12 x 12 cm / 5 ks 0438</t>
  </si>
  <si>
    <t>ZD819</t>
  </si>
  <si>
    <t>Krytí debrisoft 10 x 10 cm bal. á 5 ks 31222</t>
  </si>
  <si>
    <t>ZD599</t>
  </si>
  <si>
    <t>Krytí atrauman 7,5 x 10 cm bal. á 10 ks 499513</t>
  </si>
  <si>
    <t>Krytí suprasorb F 10 x 10 cm role nesterilní foliový obvaz 20468</t>
  </si>
  <si>
    <t>ZI973</t>
  </si>
  <si>
    <t>Pěna malá  V.A.C M8275051</t>
  </si>
  <si>
    <t>ZN477</t>
  </si>
  <si>
    <t>Obinadlo elastické universal 12 cm x 5 m 1323100314</t>
  </si>
  <si>
    <t>ZA119</t>
  </si>
  <si>
    <t>Trokar hrudní 18F 30 cm 636,18</t>
  </si>
  <si>
    <t>ZA687</t>
  </si>
  <si>
    <t>Sáček močový curity s hod.diurézou 200 ml hadička 150 cm 6502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</si>
  <si>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</si>
  <si>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</si>
  <si>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</si>
  <si>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</si>
  <si>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</si>
  <si>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</si>
  <si>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</si>
  <si>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lékařská nesterilní dřevěná ústní bal. á 100 ks 1320100655</t>
  </si>
  <si>
    <t>ZA749</t>
  </si>
  <si>
    <t>Stříkačka injekční 3-dílná 50 ml LL Omnifix Solo 4617509F</t>
  </si>
  <si>
    <t>ZA842</t>
  </si>
  <si>
    <t>Kanyla ET 6,5 s manžetou 9465E</t>
  </si>
  <si>
    <t>ZA884</t>
  </si>
  <si>
    <t>Rourka rektální CH22 délka 40 cm 19-22.100</t>
  </si>
  <si>
    <t>ZB041</t>
  </si>
  <si>
    <t>Systém hrudní drenáže atrium 1 cestný 3600-100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</si>
  <si>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</si>
  <si>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</si>
  <si>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</si>
  <si>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</si>
  <si>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</si>
  <si>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</si>
  <si>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ZB449</t>
  </si>
  <si>
    <t>Kanyla ET 7,0 s manžetou 9570E</t>
  </si>
  <si>
    <t>ZB488</t>
  </si>
  <si>
    <t>Sprej cavilon 28 ml bal. á 12 ks 3346E</t>
  </si>
  <si>
    <t>ZB777</t>
  </si>
  <si>
    <t>Zkumavka červená 4 ml gel 454071</t>
  </si>
  <si>
    <t>ZB798</t>
  </si>
  <si>
    <t>Stříkačka injekční 2-dílná 20 ml LL Inject Solo 4606736V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</si>
  <si>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</si>
  <si>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</si>
  <si>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</si>
  <si>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</si>
  <si>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</si>
  <si>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</si>
  <si>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ZC770</t>
  </si>
  <si>
    <t>Hadička spojovací HS 3,0 x 2500LL 606347</t>
  </si>
  <si>
    <t>ZC872</t>
  </si>
  <si>
    <t>Zátka ke kapiláře 140 ul</t>
  </si>
  <si>
    <t>ZD212</t>
  </si>
  <si>
    <t>Brýle kyslíkové pro dospělé 1161000/L</t>
  </si>
  <si>
    <t>ZD748</t>
  </si>
  <si>
    <t>Set sterilní pro žilní katetrizaci a rouškování bal. á 10 ks CVK Kit</t>
  </si>
  <si>
    <t>ZD980</t>
  </si>
  <si>
    <t>Kanyla vasofix 18G zelená safety 4269136S-01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</si>
  <si>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</si>
  <si>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</si>
  <si>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</si>
  <si>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</si>
  <si>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ZK693</t>
  </si>
  <si>
    <t>Aquapak - sterilní voda 1070 ml + adaptér 404128</t>
  </si>
  <si>
    <t>ZK799</t>
  </si>
  <si>
    <t>Zátka combi červená 4495101</t>
  </si>
  <si>
    <t>ZK977</t>
  </si>
  <si>
    <t>Cévka odsávací CH14 s přerušovačem sání P01173a</t>
  </si>
  <si>
    <t>ZB557</t>
  </si>
  <si>
    <t>Přechodka adapter combifix rekord - luer 4090306</t>
  </si>
  <si>
    <t>ZK735</t>
  </si>
  <si>
    <t>Konektor bezjehlový caresite bal. á 200 ks dohodnutá cena 7,93 Kč bez DPH 415122</t>
  </si>
  <si>
    <t>ZL436</t>
  </si>
  <si>
    <t>Trokar hrudní CH24 délka 40 cm vnější pr. 8,0 mm bal. á 10 ks 02.000.30.024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</si>
  <si>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</si>
  <si>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</si>
  <si>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</si>
  <si>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</si>
  <si>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ZB054</t>
  </si>
  <si>
    <t>Láhev 2,00 l šroubový uzávěr 000-030-000 (111-888-200)</t>
  </si>
  <si>
    <t>ZL453</t>
  </si>
  <si>
    <t>Manžeta TK jednohadičková NIBP dospělá 25 - 35 cm U1880S</t>
  </si>
  <si>
    <t>ZN367</t>
  </si>
  <si>
    <t>Konektor bezjehlový gama modrý NO PVC V696420</t>
  </si>
  <si>
    <t>ZL803</t>
  </si>
  <si>
    <t>Trokar hrudní redax F24 ostrý konec bal. á 10 ks 11224</t>
  </si>
  <si>
    <t>ZF510</t>
  </si>
  <si>
    <t>Adaptér metal 65250</t>
  </si>
  <si>
    <t>ZC065</t>
  </si>
  <si>
    <t>Kapilára hep. sodný 140 ul+drátek 125/140</t>
  </si>
  <si>
    <t>ZC081</t>
  </si>
  <si>
    <t>Močoměr bez teploměru 710363</t>
  </si>
  <si>
    <t>Katetr CVC 1 lumen certofix mono 330 4160282E</t>
  </si>
  <si>
    <t>ZD909</t>
  </si>
  <si>
    <t>Katetr CVC 2 lumen certofix duo 720 á 10 ks 4162200E</t>
  </si>
  <si>
    <t>ZA206</t>
  </si>
  <si>
    <t>Set perkutální PEG-24-PULL-I-S</t>
  </si>
  <si>
    <t>ZB034</t>
  </si>
  <si>
    <t>Šití dafilon modrý 2/0 (3) bal. á 36 ks C0935476</t>
  </si>
  <si>
    <t>ZA833</t>
  </si>
  <si>
    <t>Jehla injekční 0,8 x 40 mm zelená 4657527</t>
  </si>
  <si>
    <t>ZB768</t>
  </si>
  <si>
    <t>Jehla vakuová 216/38 mm zelená 450076</t>
  </si>
  <si>
    <t>DA002</t>
  </si>
  <si>
    <t>PROUZKY TETRAPHAN DIA  KATALOGO</t>
  </si>
  <si>
    <t>ZB232</t>
  </si>
  <si>
    <t>Maska anesteziologická č.4 7194000</t>
  </si>
  <si>
    <t>ZB750</t>
  </si>
  <si>
    <t>Hadice vrapovaná metráž dělitelná po 400 mm á 50 m 1574000/W</t>
  </si>
  <si>
    <t>ZB233</t>
  </si>
  <si>
    <t>Maska anesteziologická obličej.č.5 7095</t>
  </si>
  <si>
    <t>ZF751</t>
  </si>
  <si>
    <t>Maska anesteziologická č.6 7096</t>
  </si>
  <si>
    <t>ZF627</t>
  </si>
  <si>
    <t>Maska kyslíková pro dospělé s rezervoárem a přívodní hadicí 210 cm bal. á 25 ks 01.000.08.130</t>
  </si>
  <si>
    <t>ZA095</t>
  </si>
  <si>
    <t>Cement kostní palacos R+G 2 x 40 g á 2 ks 66017569</t>
  </si>
  <si>
    <t>ZB885</t>
  </si>
  <si>
    <t>Vrták 1.1 mm se 2 drážkami, pro mini rychlospojku 513.030</t>
  </si>
  <si>
    <t>ZF625</t>
  </si>
  <si>
    <t>Vrták 2.5 mm 3-drážkový pro rychlospojku 315.250</t>
  </si>
  <si>
    <t>ZF731</t>
  </si>
  <si>
    <t>Drát vodící 1.25 mm guide wire 292.620</t>
  </si>
  <si>
    <t>ZH416</t>
  </si>
  <si>
    <t>Vrták 3.2 mm 315.310</t>
  </si>
  <si>
    <t>ZI379</t>
  </si>
  <si>
    <t>Šroubovák-torzní nástavec 26-952-00-07</t>
  </si>
  <si>
    <t>ZI913</t>
  </si>
  <si>
    <t>Čepel pro nůž transplantační 158 mm 397112120130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</si>
  <si>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</si>
  <si>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</si>
  <si>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</si>
  <si>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</si>
  <si>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</si>
  <si>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</si>
  <si>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</si>
  <si>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</si>
  <si>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ZD425</t>
  </si>
  <si>
    <t>Nůž k elektrodermatomu á 10 ks GB228 R</t>
  </si>
  <si>
    <t>ZJ296</t>
  </si>
  <si>
    <t>Hlava frézovací nitrodřeňová RIA pr. 14.0 mm sterilní 352.254S</t>
  </si>
  <si>
    <t>ZI418</t>
  </si>
  <si>
    <t>Systém trubek RIA pro hnací hřídel RIA pro číslo 314.743 sterilní 314.746S</t>
  </si>
  <si>
    <t>ZG095</t>
  </si>
  <si>
    <t>Dlátko černé na sklovinu 9 x 2,0 mm 397147510310</t>
  </si>
  <si>
    <t>Dlátko černé na sklovinu 9 x 2,0 mm 150 mm 397147510310</t>
  </si>
  <si>
    <t>ZI419</t>
  </si>
  <si>
    <t>Těsnění pro hnací hřídel RIA sterilní á 2 ks 351.718.02S</t>
  </si>
  <si>
    <t>ZD084</t>
  </si>
  <si>
    <t>Drát s očkem 219328</t>
  </si>
  <si>
    <t>ZH035</t>
  </si>
  <si>
    <t>Esmarch 12 cm x 5 m resterilizovatelný do 134° bezlatexový 20-20-120</t>
  </si>
  <si>
    <t>ZE804</t>
  </si>
  <si>
    <t>Dlaha na olekranon 10 otv. 730-155-004-010</t>
  </si>
  <si>
    <t>ZM480</t>
  </si>
  <si>
    <t>Souprava jednorázová pro vakuové míchání cementu 2Mix ASA0320</t>
  </si>
  <si>
    <t>ZM011</t>
  </si>
  <si>
    <t>Šroubovák canos mini T15 kanylovaný 3,5 mm 26-451-15-07</t>
  </si>
  <si>
    <t>ZM942</t>
  </si>
  <si>
    <t>Hlava frézovací nitrodřeňová RIA pr. 13.5 mm sterilní 352.253S</t>
  </si>
  <si>
    <t>ZH232</t>
  </si>
  <si>
    <t>Fréza kostní k powershavru SL pr. 4,2 mm pracovní délka 120 mm 28205GD</t>
  </si>
  <si>
    <t>ZM848</t>
  </si>
  <si>
    <t>Vodítko vrtáku klasické Recos k instrumentáriu Ixos 26-166-25-07</t>
  </si>
  <si>
    <t>ZL744</t>
  </si>
  <si>
    <t>Šroub extrakční pro šrouby kónický  pr. 4.5 a 5.0 mm 309.530</t>
  </si>
  <si>
    <t>ZG574</t>
  </si>
  <si>
    <t>Cílič na vrtáky pr.3.5 pro úhlově stabilní šroub 323.027</t>
  </si>
  <si>
    <t>ZB327</t>
  </si>
  <si>
    <t>Držák skalpelových čepelek č. 3 délka 12,3 cm cm B397112910003</t>
  </si>
  <si>
    <t>KH905</t>
  </si>
  <si>
    <t>extraktor kožních svorek PSX-X</t>
  </si>
  <si>
    <t>ZH147</t>
  </si>
  <si>
    <t>Manžeta pro bezkrevnost k turniketu STILLE resterilizovatelná na paži pro dospělé 52 cm x 7 cm  STI20320210120</t>
  </si>
  <si>
    <t>ZE278</t>
  </si>
  <si>
    <t>Drát vrtací, vodící 0,90 mm bez závitu bal. á 10 ks 26-875-00-05</t>
  </si>
  <si>
    <t>Drát vodící 0,90 mm vrtací, bez závitu bal. á 10 ks 26-875-00-05</t>
  </si>
  <si>
    <t>ZL745</t>
  </si>
  <si>
    <t>Vložka šroubováku šestihranná malá pr. 2.5 mm 314.030</t>
  </si>
  <si>
    <t>ZM971</t>
  </si>
  <si>
    <t>Hlava frézovací nitrodřeňová SynReam pr.15.5 mm 352.155</t>
  </si>
  <si>
    <t>ZD938</t>
  </si>
  <si>
    <t>Hlava frézovací nitrodřeňová RIA pr. 15.0 mm sterilní 352.256S</t>
  </si>
  <si>
    <t>ZI283</t>
  </si>
  <si>
    <t>elektroda VAPR Premiere 90 DEPuy 227204</t>
  </si>
  <si>
    <t>ZN065</t>
  </si>
  <si>
    <t>Pouzdro na K- dráty pr. 1.2 x 170 mm pro 10 ks drátů resterilizovatelné 34 460-12</t>
  </si>
  <si>
    <t>ZM973</t>
  </si>
  <si>
    <t>Hlava frézovací nitrodřeňová SynReam pr.16.0 mm 352.160</t>
  </si>
  <si>
    <t>ZL170</t>
  </si>
  <si>
    <t>Aplikátor na kotvy Omnispan jednorázový  228143</t>
  </si>
  <si>
    <t>ZL549</t>
  </si>
  <si>
    <t>Elektroda radiofrekvenční vaper 2.3 s bočním pálením a přívodným kabelem pro artroskopie zápěstí 227211</t>
  </si>
  <si>
    <t>ZM972</t>
  </si>
  <si>
    <t>Hlava frézovací nitrodřeňová SynReam pr.15.0 mm 352.150</t>
  </si>
  <si>
    <t>ZM974</t>
  </si>
  <si>
    <t>Hlava frézovací nitrodřeňová SynReam pr.16.5 mm 352.165</t>
  </si>
  <si>
    <t>ZM975</t>
  </si>
  <si>
    <t>Hlava frézovací nitrodřeňová SynReam pr.17.0 mm 352.170</t>
  </si>
  <si>
    <t>ZM969</t>
  </si>
  <si>
    <t>Hlava frézovací nitrodřeňová SynReam pr.14.0 mm 352.140</t>
  </si>
  <si>
    <t>ZM968</t>
  </si>
  <si>
    <t>Hlava frézovací nitrodřeňová SynReam pr.13.5 mm 352.135</t>
  </si>
  <si>
    <t>ZM970</t>
  </si>
  <si>
    <t>Hlava frézovací nitrodřeňová SynReam pr.14.5 mm 352.145</t>
  </si>
  <si>
    <t>ZH284</t>
  </si>
  <si>
    <t>Nůžky převazové lister RU2652-21</t>
  </si>
  <si>
    <t>ZJ598</t>
  </si>
  <si>
    <t>Vrták kanylovaný 2,6 mm 26-451-26-09</t>
  </si>
  <si>
    <t>ZJ562</t>
  </si>
  <si>
    <t>Laváž pulzní s nádstavcem "bone cleaning" Interpulse 0210-110-000</t>
  </si>
  <si>
    <t>ZJ125</t>
  </si>
  <si>
    <t>Drát ocelový 2/0 á 12 ks LE99093</t>
  </si>
  <si>
    <t>ZM410</t>
  </si>
  <si>
    <t>Kanyla na rameno 8,5 x 55 mm 214118</t>
  </si>
  <si>
    <t>ZG529</t>
  </si>
  <si>
    <t>Kanyla na rameno 5,5 x 75 mm 214106</t>
  </si>
  <si>
    <t>ZH236</t>
  </si>
  <si>
    <t>List pilový 70/49 x 14 x 0,6/0,4 mm  pro oscilační pilu se spojkou AO/ASIF 519.150</t>
  </si>
  <si>
    <t>ZH342</t>
  </si>
  <si>
    <t>Kladivo chirurgické kovové 500 g 397128080911</t>
  </si>
  <si>
    <t>ZI849</t>
  </si>
  <si>
    <t>Elektroda VAPR Premiere 50 koncová kolenní s integ.kabelem a sáním 227504</t>
  </si>
  <si>
    <t>ZK075</t>
  </si>
  <si>
    <t>Svorka atraum. rochester pean 225 mm BH448R</t>
  </si>
  <si>
    <t>ZK675</t>
  </si>
  <si>
    <t>List pilový 42/27 x 6.0 x 0.6/0.4 mm 532.061</t>
  </si>
  <si>
    <t>ZK676</t>
  </si>
  <si>
    <t>List pilový 42/27 x 10 x 0.6/0.4 mm 532.062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</si>
  <si>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</si>
  <si>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</si>
  <si>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</si>
  <si>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</si>
  <si>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ZF675</t>
  </si>
  <si>
    <t>Fréza kostní měkkotkáňová resterilizovtelná k shaveru storz pr.4,2 mmL 28205AC</t>
  </si>
  <si>
    <t>ZH535</t>
  </si>
  <si>
    <t>Šroubovák šestihranný malý pr. 2,5 mm 314.570</t>
  </si>
  <si>
    <t>ZF637</t>
  </si>
  <si>
    <t>Drát vodící 2.80 mm guide wire 292.680</t>
  </si>
  <si>
    <t>ZI422</t>
  </si>
  <si>
    <t>Hlava frézovací nitrodřeňová RIA pr. 12,0 mm sterilní 352.250S</t>
  </si>
  <si>
    <t>ZI709</t>
  </si>
  <si>
    <t>Svorka rovná na cévy rochester - Ochsner 160 mm 397115080561</t>
  </si>
  <si>
    <t>ZK953</t>
  </si>
  <si>
    <t>Dávkovač K-drátů 1,1 mm HBS2 midi 26-850-13-07</t>
  </si>
  <si>
    <t>ZK958</t>
  </si>
  <si>
    <t>Vrták se zarážkou 2,3 mm HBS2 midi kanylovaný AO koncovka 26-850-19-09</t>
  </si>
  <si>
    <t>ZK967</t>
  </si>
  <si>
    <t>Vrták se zarážkou 1.9 mm HBS2 mini kanylovaný AO připojení 26-875-19-09</t>
  </si>
  <si>
    <t>ZN443</t>
  </si>
  <si>
    <t>Koncovka černá k HBS 2 Mini dávkovači K-drátu 0,9 mm</t>
  </si>
  <si>
    <t>ZG046</t>
  </si>
  <si>
    <t>Vrták LCP 2.8 mm 310.284</t>
  </si>
  <si>
    <t>ZJ822</t>
  </si>
  <si>
    <t>Pinzeta chirurgická 1 x 2 zuby 145 mm BD557R</t>
  </si>
  <si>
    <t>ZK016</t>
  </si>
  <si>
    <t>Miska kruhová 0,4 l výška 56 mm JG523R</t>
  </si>
  <si>
    <t>ZL681</t>
  </si>
  <si>
    <t>Elektroda artroskopická háčková s integrovaným kabelem 227305</t>
  </si>
  <si>
    <t>ZF608</t>
  </si>
  <si>
    <t>Vrták 2.5 mm se 2 drážkami, pro rychlospojku 310.250</t>
  </si>
  <si>
    <t>ZA971</t>
  </si>
  <si>
    <t>Vrták 2.7 mm délka 125/100 mm 310.280</t>
  </si>
  <si>
    <t>ZG593</t>
  </si>
  <si>
    <t>Vrták 2,0 mm 310.534</t>
  </si>
  <si>
    <t>ZN147</t>
  </si>
  <si>
    <t>Rozvěrač oční Lancaster AO225R</t>
  </si>
  <si>
    <t>ZG052</t>
  </si>
  <si>
    <t>Pouzdro na K- dráty pr. 1.6 mm resterilizovatelné 308.206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</si>
  <si>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</si>
  <si>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</si>
  <si>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</si>
  <si>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</si>
  <si>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</si>
  <si>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</si>
  <si>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KG404</t>
  </si>
  <si>
    <t>šroub zajišťovací stardrive 2,7 mm ( hlava LCP 2.4), délka 30 402.230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</si>
  <si>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</si>
  <si>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</si>
  <si>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</si>
  <si>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</si>
  <si>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</si>
  <si>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</si>
  <si>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</si>
  <si>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</si>
  <si>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</si>
  <si>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</si>
  <si>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KG538</t>
  </si>
  <si>
    <t>prut prevotový ten pr 2,5 D440 TAN růžový 475.925</t>
  </si>
  <si>
    <t>ZA010</t>
  </si>
  <si>
    <t>Dlaha LC-DCP 3.5 mm 8 otvorů 223.580</t>
  </si>
  <si>
    <t>Dlaha LC-DCP 3,5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</si>
  <si>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</si>
  <si>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</si>
  <si>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</si>
  <si>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</si>
  <si>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</si>
  <si>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</si>
  <si>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</si>
  <si>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</si>
  <si>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ZA041</t>
  </si>
  <si>
    <t>Šroub zajišťovací 3.5 mm 213.016</t>
  </si>
  <si>
    <t>Šroub zajišťovací 3,5 mm 213.016</t>
  </si>
  <si>
    <t>ZA050</t>
  </si>
  <si>
    <t>Šroub zajišťovací 3.5 mm 213.045</t>
  </si>
  <si>
    <t>Šroub zajišťovací 3,5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</si>
  <si>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</si>
  <si>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</si>
  <si>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</si>
  <si>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</si>
  <si>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</si>
  <si>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</si>
  <si>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</si>
  <si>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</si>
  <si>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</si>
  <si>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</si>
  <si>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ZA291</t>
  </si>
  <si>
    <t>Šroub schanzův 5.0 mm L150/50 294.540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</si>
  <si>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</si>
  <si>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</si>
  <si>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</si>
  <si>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</si>
  <si>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</si>
  <si>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</si>
  <si>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</si>
  <si>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</si>
  <si>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</si>
  <si>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</si>
  <si>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</si>
  <si>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</si>
  <si>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Šroub kanylovaný 3,5 x 38 mm 26-433-38-09</t>
  </si>
  <si>
    <t>ZA390</t>
  </si>
  <si>
    <t>Šroub kanylovaný 3.5 x 44 mm 26-433-44-09</t>
  </si>
  <si>
    <t>Šroub kanylovaný 3,5 x 44 mm 26-433-44-09</t>
  </si>
  <si>
    <t>ZA732</t>
  </si>
  <si>
    <t>Šroub kortikální 3.5 mm 204.814</t>
  </si>
  <si>
    <t>Šroub kortikální 3,5 mm 204.814</t>
  </si>
  <si>
    <t>ZB375</t>
  </si>
  <si>
    <t>Šroub kortikální 3.5 mm 204.818</t>
  </si>
  <si>
    <t>Šroub kortikální 3,5 mm 204.818</t>
  </si>
  <si>
    <t>ZB397</t>
  </si>
  <si>
    <t>Šroub kortikální 3.5 mm 204.816</t>
  </si>
  <si>
    <t>Šroub kortikální 3,5 mm 204.816</t>
  </si>
  <si>
    <t>ZB887</t>
  </si>
  <si>
    <t>Šroub kortikální 3.5 mm 204.812</t>
  </si>
  <si>
    <t>Šroub kortikální 3,5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</si>
  <si>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</si>
  <si>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</si>
  <si>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</si>
  <si>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</si>
  <si>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</si>
  <si>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</si>
  <si>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</si>
  <si>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</si>
  <si>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</si>
  <si>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</si>
  <si>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</si>
  <si>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</si>
  <si>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</si>
  <si>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</si>
  <si>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</si>
  <si>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</si>
  <si>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</si>
  <si>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</si>
  <si>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</si>
  <si>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</si>
  <si>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</si>
  <si>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</si>
  <si>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</si>
  <si>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</si>
  <si>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</si>
  <si>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</si>
  <si>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</si>
  <si>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</si>
  <si>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</si>
  <si>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</si>
  <si>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</si>
  <si>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</si>
  <si>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</si>
  <si>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</si>
  <si>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</si>
  <si>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</si>
  <si>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Šroub kortikální 3,5 mm 204.820</t>
  </si>
  <si>
    <t>ZC437</t>
  </si>
  <si>
    <t>Šroub kortikální 3.5 mm 204.822</t>
  </si>
  <si>
    <t>Šroub kortikální 3,5 mm 204.822</t>
  </si>
  <si>
    <t>ZC707</t>
  </si>
  <si>
    <t>Hřeb targon PF nagel 14 x 180 mm 135° KD044T</t>
  </si>
  <si>
    <t>ZD074</t>
  </si>
  <si>
    <t>Šroub zajišťovací 3.5 mm 213.035</t>
  </si>
  <si>
    <t>Šroub zajišťovací 3,5 mm 213.035</t>
  </si>
  <si>
    <t>ZD197</t>
  </si>
  <si>
    <t>Šroub antirotační Targon KD209T</t>
  </si>
  <si>
    <t>ZD234</t>
  </si>
  <si>
    <t>Dlaha profilu třetiny válce 3.5 s límcem 241.370</t>
  </si>
  <si>
    <t>Dlaha profilu třetiny válce 3,5 s límcem 241.370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</si>
  <si>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</si>
  <si>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</si>
  <si>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</si>
  <si>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</si>
  <si>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</si>
  <si>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</si>
  <si>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ZE818</t>
  </si>
  <si>
    <t>Šroub schanzův seldrill 5.0 mm L175/60 294.785</t>
  </si>
  <si>
    <t>ZF268</t>
  </si>
  <si>
    <t>Šroub kortikální 3.5 mm 204.840</t>
  </si>
  <si>
    <t>Šroub kortikální 3,5 mm 204.840</t>
  </si>
  <si>
    <t>ZF282</t>
  </si>
  <si>
    <t>Šroub kortikální 3.5 mm 204.850</t>
  </si>
  <si>
    <t>Šroub kortikální 3,5 mm 204.850</t>
  </si>
  <si>
    <t>ZF876</t>
  </si>
  <si>
    <t>Šroub malleolární 4.5 mm 45/22 215.045</t>
  </si>
  <si>
    <t>ZG039</t>
  </si>
  <si>
    <t>Šroub schanzův seldrill 5.0 mm L150/60 294.784</t>
  </si>
  <si>
    <t>ZG044</t>
  </si>
  <si>
    <t>Šroub malleolární 4.5 mm 50/24 215.050</t>
  </si>
  <si>
    <t>ZG119</t>
  </si>
  <si>
    <t>Šroub spongiózní 4.0 mm 207.018</t>
  </si>
  <si>
    <t>ZG246</t>
  </si>
  <si>
    <t>Dlaha LCP distální tibie 3.5 mm mediální 02.112.530</t>
  </si>
  <si>
    <t>ZG254</t>
  </si>
  <si>
    <t>Dlaha profilu třetiny válce 3.5 s límcem 241.380</t>
  </si>
  <si>
    <t>Dlaha profilu třetiny válce 3,5 s límcem 241.380</t>
  </si>
  <si>
    <t>ZG307</t>
  </si>
  <si>
    <t>Drát K-Wire 1.60 mm á 10 ks 292.160.10</t>
  </si>
  <si>
    <t>ZG588</t>
  </si>
  <si>
    <t>Šroub zajišťovací stardrive 5.0 mm 04.005.532</t>
  </si>
  <si>
    <t>ZH227</t>
  </si>
  <si>
    <t>Kotvička zavrtávací vstřebatelná 5,5 mm 222233</t>
  </si>
  <si>
    <t>ZH346</t>
  </si>
  <si>
    <t>Šroub schanzův seldrill 4.0/3.0 mm L100/20 294.772</t>
  </si>
  <si>
    <t>KG212</t>
  </si>
  <si>
    <t>hřeb PFN pr. 10 130° D240 ocel 273.130</t>
  </si>
  <si>
    <t>KG228</t>
  </si>
  <si>
    <t>hlava zaslepovací expert 0 mm 04.004.000</t>
  </si>
  <si>
    <t>KG402</t>
  </si>
  <si>
    <t>šroub zajišťovací stardrive 2,7 mm ( hlava LCP 2.4), délka 26 402.226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</si>
  <si>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</si>
  <si>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</si>
  <si>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</si>
  <si>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</si>
  <si>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</si>
  <si>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</si>
  <si>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</si>
  <si>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</si>
  <si>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</si>
  <si>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</si>
  <si>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</si>
  <si>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</si>
  <si>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</si>
  <si>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</si>
  <si>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</si>
  <si>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3.5 mm 213.012</t>
  </si>
  <si>
    <t>ZA042</t>
  </si>
  <si>
    <t>Šroub zajišťovací 3.5 mm 213.018</t>
  </si>
  <si>
    <t>Šroub zajišťovací 3,5 mm 213.018</t>
  </si>
  <si>
    <t>ZA046</t>
  </si>
  <si>
    <t>Šroub zajišťovací 3.5 mm 213.028</t>
  </si>
  <si>
    <t>Šroub zajišťovací 3,5 mm 213.028</t>
  </si>
  <si>
    <t>ZA048</t>
  </si>
  <si>
    <t>Šroub zajišťovací 3.5 mm 213.038</t>
  </si>
  <si>
    <t>Šroub zajišťovací 3,5 mm 213.038</t>
  </si>
  <si>
    <t>ZA049</t>
  </si>
  <si>
    <t>Šroub zajišťovací 3.5 mm 213.040</t>
  </si>
  <si>
    <t>Šroub zajišťovací 3,5 mm 213.040</t>
  </si>
  <si>
    <t>ZA051</t>
  </si>
  <si>
    <t>Šroub zajišťovací 3.5 mm 213.050</t>
  </si>
  <si>
    <t>Šroub zajišťovací 3,5 mm 213.050</t>
  </si>
  <si>
    <t>ZA056</t>
  </si>
  <si>
    <t>Šroub zajišťovací stardrive 5.0 mm 212.221</t>
  </si>
  <si>
    <t>ZA070</t>
  </si>
  <si>
    <t>Šroub kortikální schanzův 100/30 mm R37102</t>
  </si>
  <si>
    <t>ZA072</t>
  </si>
  <si>
    <t>Čep zajišťovací 3.9 mm L36 258.360</t>
  </si>
  <si>
    <t>ZA073</t>
  </si>
  <si>
    <t>Čep zajišťovací 3.9 mm L38 258.380</t>
  </si>
  <si>
    <t>ZA134</t>
  </si>
  <si>
    <t>Šroub zajišťovací stardrive 5.0 mm 212.212</t>
  </si>
  <si>
    <t>ZA266</t>
  </si>
  <si>
    <t>Šroub kortikální 3.5 mm 404.816</t>
  </si>
  <si>
    <t>Šroub kortikální 3,5 mm 404.816</t>
  </si>
  <si>
    <t>ZA298</t>
  </si>
  <si>
    <t>Šroub zajišťovací 4,5 mm Targon KB328T</t>
  </si>
  <si>
    <t>ZA307</t>
  </si>
  <si>
    <t>Hlava zaslepovací DFN pro zajišťovací šrouby 6.0 mm 451.896</t>
  </si>
  <si>
    <t>ZA311</t>
  </si>
  <si>
    <t>Hřeb PH nagel 10/7 Targon KE074T</t>
  </si>
  <si>
    <t>ZA382</t>
  </si>
  <si>
    <t>Šroub kanylovaný canos 3.5 x 28 mm 26-433-28-09</t>
  </si>
  <si>
    <t>Šroub kanylovaný canos 3,5 x 28 mm 26-433-28-09</t>
  </si>
  <si>
    <t>ZA389</t>
  </si>
  <si>
    <t>Šroub kanylovaný 3.5 x 42 mm 26-433-42-09</t>
  </si>
  <si>
    <t>Šroub kanylovaný 3,5 x 42 mm 26-433-42-09</t>
  </si>
  <si>
    <t>ZB716</t>
  </si>
  <si>
    <t>Šroub kortikální 3.5 mm 204.836</t>
  </si>
  <si>
    <t>Šroub kortikální 3,5 mm 204.836</t>
  </si>
  <si>
    <t>ZC007</t>
  </si>
  <si>
    <t>Šroub kortikální 3.5 mm 204.828</t>
  </si>
  <si>
    <t>Šroub kortikální 3,5 mm 204.828</t>
  </si>
  <si>
    <t>ZC139</t>
  </si>
  <si>
    <t>Šroub zajišťovací stardrive 4.0 mm 04.005.430</t>
  </si>
  <si>
    <t>ZC168</t>
  </si>
  <si>
    <t>Pouzdro skluzné PF Targon KD183T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</si>
  <si>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</si>
  <si>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</si>
  <si>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</si>
  <si>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</si>
  <si>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</si>
  <si>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</si>
  <si>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ZC269</t>
  </si>
  <si>
    <t>Šroub zajišťovací 3.5 mm 213.014</t>
  </si>
  <si>
    <t>Šroub zajišťovací 3,5 mm 213.014</t>
  </si>
  <si>
    <t>ZC282</t>
  </si>
  <si>
    <t>Šroub antirotační Targon KD206T</t>
  </si>
  <si>
    <t>ZC349</t>
  </si>
  <si>
    <t>Šroub kortikální 3.5 mm 204.826</t>
  </si>
  <si>
    <t>Šroub kortikální 3,5 mm 204.826</t>
  </si>
  <si>
    <t>ZC420</t>
  </si>
  <si>
    <t>Šroub kortikální 3.5 mm 204.830</t>
  </si>
  <si>
    <t>Šroub kortikální 3,5 mm 204.830</t>
  </si>
  <si>
    <t>ZC504</t>
  </si>
  <si>
    <t>Šroub kortikální 3.5 mm 204.842</t>
  </si>
  <si>
    <t>Šroub kortikální 3,5 mm 204.842</t>
  </si>
  <si>
    <t>ZC909</t>
  </si>
  <si>
    <t>Šroub zajišťovací stardrive 4.0 mm 04.005.432</t>
  </si>
  <si>
    <t>ZC996</t>
  </si>
  <si>
    <t>Hřeb targon PF nagel 10 x 180 mm 135° KD004T</t>
  </si>
  <si>
    <t>ZD073</t>
  </si>
  <si>
    <t>Šroub zajišťovací 4,5 mm Targon KB344T</t>
  </si>
  <si>
    <t>ZD372</t>
  </si>
  <si>
    <t>Šroub zajišťovací 3.5 mm 213.032</t>
  </si>
  <si>
    <t>Šroub zajišťovací 3,5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</si>
  <si>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</si>
  <si>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</si>
  <si>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</si>
  <si>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</si>
  <si>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</si>
  <si>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</si>
  <si>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</si>
  <si>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</si>
  <si>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Dlaha LC-DCP 3,5 mm 10 otvorů 223.600</t>
  </si>
  <si>
    <t>ZE819</t>
  </si>
  <si>
    <t>Šroub schanzův seldrill 5.0 mm L200/80 294.786</t>
  </si>
  <si>
    <t>ZF095</t>
  </si>
  <si>
    <t>Šroub kanylovaný canos 3.5 x 24 mm 26-433-24-09</t>
  </si>
  <si>
    <t>Šroub kanylovaný canos 3,5 x 24 mm 26-433-24-09</t>
  </si>
  <si>
    <t>ZF281</t>
  </si>
  <si>
    <t>Šroub kortikální 3.5 mm 204.838</t>
  </si>
  <si>
    <t>Šroub kortikální 3,5 mm 204.838</t>
  </si>
  <si>
    <t>ZF519</t>
  </si>
  <si>
    <t>Šroub kortikální 3.5 mm 204.860</t>
  </si>
  <si>
    <t>Šroub kortikální 3,5 mm 204.860</t>
  </si>
  <si>
    <t>ZF686</t>
  </si>
  <si>
    <t>Šroub sternální unilock 3.0 mm 04.501.112</t>
  </si>
  <si>
    <t>ZF836</t>
  </si>
  <si>
    <t>Čep zajišťovací 3.9 mm L32 258.320</t>
  </si>
  <si>
    <t>ZF870</t>
  </si>
  <si>
    <t>Šroub kortikální 3.5 mm 204.834</t>
  </si>
  <si>
    <t>Šroub kortikální 3,5 mm 204.834</t>
  </si>
  <si>
    <t>ZF871</t>
  </si>
  <si>
    <t>Šroub kortikální 3.5 mm 204.848</t>
  </si>
  <si>
    <t>Šroub kortikální 3,5 mm 204.848</t>
  </si>
  <si>
    <t>ZG118</t>
  </si>
  <si>
    <t>Šroub spongiózní 4.0 mm 207.016</t>
  </si>
  <si>
    <t>ZG176</t>
  </si>
  <si>
    <t>Šroub kortikální 3 mm/40 mm stabilní 716-110-030-040</t>
  </si>
  <si>
    <t>ZG251</t>
  </si>
  <si>
    <t>Čep zajišťovací 3.9 mm L34 258.340</t>
  </si>
  <si>
    <t>ZG587</t>
  </si>
  <si>
    <t>Šroub zajišťovací stardrive 5.0 mm 04.005.530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</si>
  <si>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</si>
  <si>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</si>
  <si>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</si>
  <si>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</si>
  <si>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</si>
  <si>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</si>
  <si>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</si>
  <si>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</si>
  <si>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</si>
  <si>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</si>
  <si>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ZH041</t>
  </si>
  <si>
    <t>Šroub zajišťovací stardrive 5.0 mm 04.005.526</t>
  </si>
  <si>
    <t>ZH042</t>
  </si>
  <si>
    <t>Šroub zajišťovací stardrive 5.0 mm 04.005.540</t>
  </si>
  <si>
    <t>ZH047</t>
  </si>
  <si>
    <t>Šroub zajišťovací 3.5 mm 213.024</t>
  </si>
  <si>
    <t>ZH053</t>
  </si>
  <si>
    <t>Dlaha LC-DCP 3.5 mm 9 otvorů 223.590</t>
  </si>
  <si>
    <t>Dlaha LC-DCP 3,5 mm 9 otvorů 223.590</t>
  </si>
  <si>
    <t>ZH177</t>
  </si>
  <si>
    <t>Šroub kanylovaný 6.5 mm L80/32 408.438</t>
  </si>
  <si>
    <t>ZH556</t>
  </si>
  <si>
    <t>Dlaha rekonstrukční na pánev pr. 3.5 mm 245.880</t>
  </si>
  <si>
    <t>Dlaha rekonstrukční na pánev pr. 3,5 mm 245.880</t>
  </si>
  <si>
    <t>ZH558</t>
  </si>
  <si>
    <t>Šroub sternální unilock 3.0 mm 04.501.114</t>
  </si>
  <si>
    <t>ZH559</t>
  </si>
  <si>
    <t>Šroub sternální unilock 3.0 mm 04.501.116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</si>
  <si>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</si>
  <si>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</si>
  <si>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</si>
  <si>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</si>
  <si>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</si>
  <si>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</si>
  <si>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Šroub kortikální HD7 2,5 x 16 mm DA-5700.16/1</t>
  </si>
  <si>
    <t>ZH849</t>
  </si>
  <si>
    <t>Šroub zamykací HD7 2,5 x 20 mm A-5750.20/1</t>
  </si>
  <si>
    <t>Šroub zamykací HD7 2,5 x 20 mm DA-5750.20/1</t>
  </si>
  <si>
    <t>ZI078</t>
  </si>
  <si>
    <t>Šroub zajišťovací 4,5 mm Targon KB380T</t>
  </si>
  <si>
    <t>ZI136</t>
  </si>
  <si>
    <t>Šroub kanylovaný 6.5 mm L110/32 408.444</t>
  </si>
  <si>
    <t>ZI218</t>
  </si>
  <si>
    <t>Šroub zamykací HD7 2,5 x 24 mm A-5750.24/1</t>
  </si>
  <si>
    <t>ZI311</t>
  </si>
  <si>
    <t>Čep zajišťovací 4.9 mm L32 459.320</t>
  </si>
  <si>
    <t>ZI329</t>
  </si>
  <si>
    <t>Dlaha LCP proximální tibie laterální 4.5/5.0 4 otv. 240.037</t>
  </si>
  <si>
    <t>ZI393</t>
  </si>
  <si>
    <t>Dlaha volární 2.5 adaptivní A-4750.62</t>
  </si>
  <si>
    <t>ZI459</t>
  </si>
  <si>
    <t>Šroub zajišťovací stardrive 5.0 mm 04.005.534</t>
  </si>
  <si>
    <t>ZI857</t>
  </si>
  <si>
    <t>Hlava expert zaslepovací 12.0 mm 04.003.000</t>
  </si>
  <si>
    <t>Hlava expert zaslepovací 12,0 mm 04.003.000</t>
  </si>
  <si>
    <t>ZK738</t>
  </si>
  <si>
    <t>Šroub interferenční milagro 9 x 30 mm 231825</t>
  </si>
  <si>
    <t>ZK802</t>
  </si>
  <si>
    <t>Hlava expert zaslepovací 12.0 mm 04.003.002</t>
  </si>
  <si>
    <t>Hlava expert zaslepovací 12,0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</si>
  <si>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</si>
  <si>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</si>
  <si>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</si>
  <si>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</si>
  <si>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</si>
  <si>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</si>
  <si>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</si>
  <si>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</si>
  <si>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</si>
  <si>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</si>
  <si>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ZD921</t>
  </si>
  <si>
    <t>Dlaha anatomická DVR DVRAXL</t>
  </si>
  <si>
    <t>ZI861</t>
  </si>
  <si>
    <t>Hlava expert zaslepovací 12.0 mm 04.003.001</t>
  </si>
  <si>
    <t>Hlava expert zaslepovací 12,0 mm 04.003.001</t>
  </si>
  <si>
    <t>ZK881</t>
  </si>
  <si>
    <t>Šroub kompresní HBS2 midi 20 mm 26-800-20-09</t>
  </si>
  <si>
    <t>ZG300</t>
  </si>
  <si>
    <t>Dlaha rekonstrukční 3.5 rovná 245.000</t>
  </si>
  <si>
    <t>ZA984</t>
  </si>
  <si>
    <t>Šroub kortikální 3.5 mm 204.832</t>
  </si>
  <si>
    <t>Šroub kortikální 3,5 mm 204.832</t>
  </si>
  <si>
    <t>KG213</t>
  </si>
  <si>
    <t>hřeb PFN pr. 11 130° D240 ocel 273.131</t>
  </si>
  <si>
    <t>ZH691</t>
  </si>
  <si>
    <t>Dlaha LCP 2.7/3.5 na laterální distální fibulu 04.112.138</t>
  </si>
  <si>
    <t>ZH657</t>
  </si>
  <si>
    <t>Šroub spongiózní 4.0 mm 207.022</t>
  </si>
  <si>
    <t>ZE807</t>
  </si>
  <si>
    <t>Šroub kortikální 3 mm/26 mm nestabilní 716-115-030-026</t>
  </si>
  <si>
    <t>ZK934</t>
  </si>
  <si>
    <t>Šroub kompresní HBS2 délka 30 mm 26-800-30-09</t>
  </si>
  <si>
    <t>Šroub kompresní HBS2 midi 30 mm 26-800-30-09</t>
  </si>
  <si>
    <t>KG435</t>
  </si>
  <si>
    <t>šroub kortikální pr 3,5 samořezný D30 TI 404.830</t>
  </si>
  <si>
    <t>ZC180</t>
  </si>
  <si>
    <t>Hřeb targon PF 10 x 220 mm 135° KD014T</t>
  </si>
  <si>
    <t>ZH694</t>
  </si>
  <si>
    <t>Dlaha LCP 2.7/ 3.5 mm na laterální distální fibulu 04.112.141</t>
  </si>
  <si>
    <t>ZA157</t>
  </si>
  <si>
    <t>Hlava zaslepovací expert pro hřeby tibiální 10 mm 04.004.002</t>
  </si>
  <si>
    <t>ZD555</t>
  </si>
  <si>
    <t>Kotvička mitek mini 2/0 TMplus 212033</t>
  </si>
  <si>
    <t>ZG364</t>
  </si>
  <si>
    <t>Šroub kortikální 1.3 mm 200.687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</si>
  <si>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</si>
  <si>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</si>
  <si>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</si>
  <si>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</si>
  <si>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</si>
  <si>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</si>
  <si>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ZF856</t>
  </si>
  <si>
    <t>Šroub kortikální uzamykatelný smart-drive 2.5 x 26 mm 26-905-26-09</t>
  </si>
  <si>
    <t>ZA019</t>
  </si>
  <si>
    <t>Šroub kortikální 2.0 mm 201.812</t>
  </si>
  <si>
    <t>Šroub kortikální 2,0 mm 201.812</t>
  </si>
  <si>
    <t>ZC145</t>
  </si>
  <si>
    <t>Šroub kortikální 2.0 mm 201.814</t>
  </si>
  <si>
    <t>Šroub kortikální 2,0 mm 201.814</t>
  </si>
  <si>
    <t>ZC144</t>
  </si>
  <si>
    <t>Šroub kortikální 2.0 mm 201.810</t>
  </si>
  <si>
    <t>Šroub kortikální 2,0 mm 201.810</t>
  </si>
  <si>
    <t>ZD575</t>
  </si>
  <si>
    <t>Dlaha profilu třetiny válce 3.5 s límcem 241.360</t>
  </si>
  <si>
    <t>Dlaha profilu třetiny válce 3,5 s límcem 241.360</t>
  </si>
  <si>
    <t>ZK986</t>
  </si>
  <si>
    <t>Šroub kompresní HBS2 délka 22 mm 26-810-22-09</t>
  </si>
  <si>
    <t>Šroub kompresní HBS2 midi 22 mm 26-810-22-09</t>
  </si>
  <si>
    <t>KG245</t>
  </si>
  <si>
    <t>hřeb expert TN pr. 12 kanylovaný D330 TAN 04.004.646</t>
  </si>
  <si>
    <t>KG431</t>
  </si>
  <si>
    <t>šroub kortikální pr 3,5 samořezný D22 TI 404.822</t>
  </si>
  <si>
    <t>KG447</t>
  </si>
  <si>
    <t>šroub zajišťovací pr 3,5 samořezný D20 412.106</t>
  </si>
  <si>
    <t>KG446</t>
  </si>
  <si>
    <t>šroub zajišťovací pr 3,5 samořezný D18 412.105</t>
  </si>
  <si>
    <t>KG261</t>
  </si>
  <si>
    <t>hřeb TN pr. 9 masivní D330 TAN 04.024.346</t>
  </si>
  <si>
    <t>ZD025</t>
  </si>
  <si>
    <t>Šroub zajišťovací 3.5 mm 213.030</t>
  </si>
  <si>
    <t>Šroub zajišťovací 3,5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</si>
  <si>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</si>
  <si>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</si>
  <si>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</si>
  <si>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</si>
  <si>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ZH780</t>
  </si>
  <si>
    <t>Šroub zamykací HD7 2,5 x 16 mm DA-5750.16/1</t>
  </si>
  <si>
    <t>ZI804</t>
  </si>
  <si>
    <t>Šroub kortikální schanzův  70/30 mm R37101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</si>
  <si>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</si>
  <si>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</si>
  <si>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</si>
  <si>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</si>
  <si>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</si>
  <si>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</si>
  <si>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</si>
  <si>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</si>
  <si>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ZD339</t>
  </si>
  <si>
    <t>Dlaha uzamykatelná 3.5 patní kost 241.623</t>
  </si>
  <si>
    <t>Dlaha uzamykatelná 3,5 patní kost 241.623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</si>
  <si>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</si>
  <si>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</si>
  <si>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</si>
  <si>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</si>
  <si>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</si>
  <si>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</si>
  <si>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</si>
  <si>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</si>
  <si>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ZA974</t>
  </si>
  <si>
    <t>Šroub zajišťovací 3,5 mm 213.048</t>
  </si>
  <si>
    <t>Šroub zajišťovací 3.5 mm 213.048</t>
  </si>
  <si>
    <t>ZF720</t>
  </si>
  <si>
    <t>Šroub kanylovaný 3.5 x 40 mm 26-433-40-09</t>
  </si>
  <si>
    <t>Šroub kanylovaný 3,5 x 40 mm 26-433-40-09</t>
  </si>
  <si>
    <t>ZA159</t>
  </si>
  <si>
    <t>Šroub zajišťovací stardrive 4.0 mm 04.005.424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</si>
  <si>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</si>
  <si>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</si>
  <si>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</si>
  <si>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</si>
  <si>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</si>
  <si>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</si>
  <si>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</si>
  <si>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</si>
  <si>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</si>
  <si>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</si>
  <si>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</si>
  <si>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</si>
  <si>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</si>
  <si>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</si>
  <si>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ZA009</t>
  </si>
  <si>
    <t>Dlaha LC-DCP 3.5 mm 7 otvorů 223.570</t>
  </si>
  <si>
    <t>Dlaha LC-DCP 3,5 mm 7 otvorů 223.570</t>
  </si>
  <si>
    <t>ZB189</t>
  </si>
  <si>
    <t>kotva lupine loop+ancho 210709</t>
  </si>
  <si>
    <t>ZB423</t>
  </si>
  <si>
    <t>Šroub interferenční milagro 8 x 23 mm 231810</t>
  </si>
  <si>
    <t>ZE780</t>
  </si>
  <si>
    <t>Kotvička mitek mini 4/0 212866</t>
  </si>
  <si>
    <t>ZD269</t>
  </si>
  <si>
    <t>Hřeb se závity zamykatelný 2,5 x 22 mm TP22000</t>
  </si>
  <si>
    <t>ZD595</t>
  </si>
  <si>
    <t>Dlaha anatomická DVR DVRASL</t>
  </si>
  <si>
    <t>Dlaha anatomická DVR short DVRASL</t>
  </si>
  <si>
    <t>ZF645</t>
  </si>
  <si>
    <t>Šroub kortikální 3.5 mm 204.824</t>
  </si>
  <si>
    <t>Šroub kortikální 3,5 mm 204.824</t>
  </si>
  <si>
    <t>ZD278</t>
  </si>
  <si>
    <t>Šroub zajišťovací DFN 6.0 mm L85 450.869</t>
  </si>
  <si>
    <t>ZA156</t>
  </si>
  <si>
    <t>Hlava zaslepovací expert pro hřeby tibiální 5 mm 04.004.001</t>
  </si>
  <si>
    <t>ZD024</t>
  </si>
  <si>
    <t>Šroub zajišťovací 3.5 mm 213.042</t>
  </si>
  <si>
    <t>Šroub zajišťovací 3,5 mm 213.042</t>
  </si>
  <si>
    <t>ZH560</t>
  </si>
  <si>
    <t>Šroub sternální unilock 3.0 mm 04.501.118</t>
  </si>
  <si>
    <t>ZI644</t>
  </si>
  <si>
    <t>Dlaha sternální uzamykatelná 2.4 mm 460.046</t>
  </si>
  <si>
    <t>ZE300</t>
  </si>
  <si>
    <t>Šroub kortikální 3 mm/18 mm nestabilní 716-115-030-018</t>
  </si>
  <si>
    <t>ZB814</t>
  </si>
  <si>
    <t>Šroub kortikální 4.5 mm 214.840</t>
  </si>
  <si>
    <t>ZM114</t>
  </si>
  <si>
    <t>Šroub kortikální stardrive 2.7 mm 202.876</t>
  </si>
  <si>
    <t>ZD793</t>
  </si>
  <si>
    <t>Podložka TI 3,5 mm 26-435-99-09</t>
  </si>
  <si>
    <t>ZA013</t>
  </si>
  <si>
    <t>Šroub kortikální 1.3 mm 200.690</t>
  </si>
  <si>
    <t>ZA053</t>
  </si>
  <si>
    <t>Šroub zajišťovací stardrive 5.0 mm 212.204</t>
  </si>
  <si>
    <t>ZA135</t>
  </si>
  <si>
    <t>Šroub zajišťovací stardrive 5.0 mm 212.213</t>
  </si>
  <si>
    <t>ZC503</t>
  </si>
  <si>
    <t>Šroub kortikální 3.5 mm 204.845</t>
  </si>
  <si>
    <t>Šroub kortikální 3,5 mm 204.845</t>
  </si>
  <si>
    <t>ZA392</t>
  </si>
  <si>
    <t>Šroub kanylovaný 3.5 x 50 mm 26-433-50-09</t>
  </si>
  <si>
    <t>Šroub kanylovaný 3,5 x 50 mm 26-433-50-09</t>
  </si>
  <si>
    <t>ZB810</t>
  </si>
  <si>
    <t>Šroub kompresní HBS2 mini 17 mm 26-820-17-09</t>
  </si>
  <si>
    <t>ZA139</t>
  </si>
  <si>
    <t>Šroub zajišťovací stardrive 5.0 mm 212.223</t>
  </si>
  <si>
    <t>ZA063</t>
  </si>
  <si>
    <t>Dlaha philos proximální humerus 3.5 3 otv. 241.901</t>
  </si>
  <si>
    <t>Dlaha philos proximální humerus 3,5 3 otv. 241.901</t>
  </si>
  <si>
    <t>ZA045</t>
  </si>
  <si>
    <t>Šroub zajišťovací 3.5 mm 213.026</t>
  </si>
  <si>
    <t>Šroub zajišťovací 3,5 mm 213.026</t>
  </si>
  <si>
    <t>ZG784</t>
  </si>
  <si>
    <t>Hřeb trochanterický 180 O11 x 180 mm x 130° sada 3130-1180S</t>
  </si>
  <si>
    <t>ZH724</t>
  </si>
  <si>
    <t>Šroub kanylovaný 3.5 x 46 mm 26-433-46-09</t>
  </si>
  <si>
    <t>Šroub kanylovaný 3,5 x 46 mm 26-433-46-09</t>
  </si>
  <si>
    <t>ZC708</t>
  </si>
  <si>
    <t>Pouzdro skluzné PF Targon KD189T</t>
  </si>
  <si>
    <t>ZE094</t>
  </si>
  <si>
    <t>Šroub kanylovaný canos 3.5 x 22 mm 26-433-22-09</t>
  </si>
  <si>
    <t>Šroub kanylovaný canos 3,5 x 22 mm 26-433-22-09</t>
  </si>
  <si>
    <t>ZG260</t>
  </si>
  <si>
    <t>Čep zajišťovací 3.9 mm L44 258.440</t>
  </si>
  <si>
    <t>ZA393</t>
  </si>
  <si>
    <t>Drát vodící 1,60 mm bal. á 10 ks 26-451-00-07</t>
  </si>
  <si>
    <t>ZF070</t>
  </si>
  <si>
    <t>Drát K repoziční 2,00 mm délka 350 mm 292.400</t>
  </si>
  <si>
    <t>ZA054</t>
  </si>
  <si>
    <t>Šroub zajišťovací stardrive 5.0 mm 212.209</t>
  </si>
  <si>
    <t>ZB938</t>
  </si>
  <si>
    <t>Hřeb se závity zamykatelný 2,5 x 26 mm TP26000</t>
  </si>
  <si>
    <t>ZG785</t>
  </si>
  <si>
    <t>Hlava zaslepovací gamma 3 3005-1100S</t>
  </si>
  <si>
    <t>ZI936</t>
  </si>
  <si>
    <t>Šroub zajišťovací stardrive 5.0 mm 04.005.558</t>
  </si>
  <si>
    <t>ZL031</t>
  </si>
  <si>
    <t>Šroub kortikální HD7 2,5 x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</si>
  <si>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</si>
  <si>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</si>
  <si>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</si>
  <si>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</si>
  <si>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</si>
  <si>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</si>
  <si>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ZH696</t>
  </si>
  <si>
    <t>Dlaha LCP 2.7/ 3.5 mm na laterální distální fibulu 04.112.143</t>
  </si>
  <si>
    <t>Dlaha LCP 2,7 / 3,5 mm na laterální distální fibulu 04.112.143</t>
  </si>
  <si>
    <t>ZF605</t>
  </si>
  <si>
    <t>Hřeb UTN tibiální 9.0 mm kompletní se zaslepovací havou plný 279.660</t>
  </si>
  <si>
    <t>ZD274</t>
  </si>
  <si>
    <t>Dlaha anatomická DVR DVRASR</t>
  </si>
  <si>
    <t>Dlaha anatomická DVR short DVRASR</t>
  </si>
  <si>
    <t>ZD535</t>
  </si>
  <si>
    <t>Hřeb se závity zamykatelný 2,5 x 18 mm TP18000</t>
  </si>
  <si>
    <t>ZC169</t>
  </si>
  <si>
    <t>Dlaha adaptační Y 1.5 mm 246.242</t>
  </si>
  <si>
    <t>ZD265</t>
  </si>
  <si>
    <t>Dlaha anatomická DVR DVRAL</t>
  </si>
  <si>
    <t>Dlaha anatomická DVR standard DVRAL</t>
  </si>
  <si>
    <t>ZB630</t>
  </si>
  <si>
    <t>Šroub kompresní HBS2 mini 24 mm 26-830-24-09</t>
  </si>
  <si>
    <t>KG451</t>
  </si>
  <si>
    <t>šroub zajišťovací pr 3,5 samořezný D28 412.110</t>
  </si>
  <si>
    <t>ZA267</t>
  </si>
  <si>
    <t>Šroub kortikální 3.5 mm 404.818</t>
  </si>
  <si>
    <t>Šroub kortikální 3,5 mm 404.818</t>
  </si>
  <si>
    <t>KG501</t>
  </si>
  <si>
    <t>dlaha DHP 2,7/3,5 mediální levá 5 otv T 441.285</t>
  </si>
  <si>
    <t>ZD402</t>
  </si>
  <si>
    <t>Dlaha anatomická DVR DVRAR</t>
  </si>
  <si>
    <t>ZH620</t>
  </si>
  <si>
    <t>Šroub wurzberger distální ulna/radius 2,7 x 18 mm 1-3675</t>
  </si>
  <si>
    <t>ZC874</t>
  </si>
  <si>
    <t>Pouzdro skluzné PF Targon KD188T</t>
  </si>
  <si>
    <t>ZA143</t>
  </si>
  <si>
    <t>Šroub zajišťovací stardrive 5.0 mm 212.227</t>
  </si>
  <si>
    <t>ZG598</t>
  </si>
  <si>
    <t>Hřeb trochanterický 180 O11 x 180 mm x 125° sada 3125-1180S</t>
  </si>
  <si>
    <t>ZF553</t>
  </si>
  <si>
    <t>Šroub zajišťovací stardrive 5.0 mm 04.005.560</t>
  </si>
  <si>
    <t>ZA142</t>
  </si>
  <si>
    <t>Šroub zajišťovací stardrive 5.0 mm 212.226</t>
  </si>
  <si>
    <t>ZG584</t>
  </si>
  <si>
    <t>Šroub zajišťovací stardrive 5.0 mm 04.005.524</t>
  </si>
  <si>
    <t>KG415</t>
  </si>
  <si>
    <t>šroub zajišťovací stardrive 2,7 mm ( hlava LCP 2.4), délka 55 402.255</t>
  </si>
  <si>
    <t>ZD646</t>
  </si>
  <si>
    <t>Šroub zajišťovací stardrive 2.7 mm 402.214</t>
  </si>
  <si>
    <t>ZG099</t>
  </si>
  <si>
    <t>Šroub spongiózní 4.0 mm 207.024</t>
  </si>
  <si>
    <t>ZH500</t>
  </si>
  <si>
    <t>Šroub wurzburger proximální ulna/radius 2,7 x 22 mm 1-3654</t>
  </si>
  <si>
    <t>ZD648</t>
  </si>
  <si>
    <t>Šroub zajišťovací stardrive 3.5 mm 412.102</t>
  </si>
  <si>
    <t>ZI806</t>
  </si>
  <si>
    <t>Šroub kortikální HD7 2,5 x 22 mm DA-5700.22/1</t>
  </si>
  <si>
    <t>ZG840</t>
  </si>
  <si>
    <t>Dlaha LCP 2.7/3.5 mm na přední horní část klavikuly s bočním prodloužením 04.112.009</t>
  </si>
  <si>
    <t>Dlaha LCP 2,7 / 3,5 mm na přední horní část klavikuly s bočním prodloužením 04.112.009</t>
  </si>
  <si>
    <t>ZG814</t>
  </si>
  <si>
    <t>Dlaha adaptační 1.3 mm 12 otv. 221.312</t>
  </si>
  <si>
    <t>ZF252</t>
  </si>
  <si>
    <t>Šroub zajišťovací stardrive 5.0 mm 212.217</t>
  </si>
  <si>
    <t>ZE705</t>
  </si>
  <si>
    <t>Šroub zajišťovací stardrive 5.0 mm 04.005.528</t>
  </si>
  <si>
    <t>ZG748</t>
  </si>
  <si>
    <t>Šroub nosný O10,5 x 105 mm 3060-0105S</t>
  </si>
  <si>
    <t>ZF529</t>
  </si>
  <si>
    <t>Drát K-Wire 1.80 mm á 10 ks 292.170.10</t>
  </si>
  <si>
    <t>ZD649</t>
  </si>
  <si>
    <t>Pásek cerklážní + plomba 1,8 x 24 173928000</t>
  </si>
  <si>
    <t>ZD628</t>
  </si>
  <si>
    <t>Šroub zajišťovací stardrive 3.5 mm 412.103</t>
  </si>
  <si>
    <t>Šroub zajišťovací stardrive 3,5 mm 412.103</t>
  </si>
  <si>
    <t>ZH690</t>
  </si>
  <si>
    <t>Dlaha LCP 2.7/3.5 na laterální distální fibulu 04.112.137</t>
  </si>
  <si>
    <t>ZC910</t>
  </si>
  <si>
    <t>Hřeb expert tibiální 8.0 mm 04.024.249</t>
  </si>
  <si>
    <t>ZG065</t>
  </si>
  <si>
    <t>Drát K-Wire 2,0 mm á 10 ks 292.200.10</t>
  </si>
  <si>
    <t>ZG897</t>
  </si>
  <si>
    <t>Šroub nosný O10,5 x 90 mm 3060-0090S</t>
  </si>
  <si>
    <t>KG214</t>
  </si>
  <si>
    <t>hřeb PFN pr. 12 130° D240 ocel 273.132</t>
  </si>
  <si>
    <t>ZF503</t>
  </si>
  <si>
    <t>Dlaha LCP-DF 4.5/5.0 222.255</t>
  </si>
  <si>
    <t>ZK907</t>
  </si>
  <si>
    <t>Šroub kompresní HBS2 délka 25 mm 26-800-25-09</t>
  </si>
  <si>
    <t>Šroub kompresní HBS2 midi 25 mm 26-800-25-09</t>
  </si>
  <si>
    <t>KG207</t>
  </si>
  <si>
    <t>šroub nosný pr. 11 samořezný D100 273.100</t>
  </si>
  <si>
    <t>ZG063</t>
  </si>
  <si>
    <t>Drát K-Wire 1.25 mm á 10 ks 292.120.10</t>
  </si>
  <si>
    <t>KG184</t>
  </si>
  <si>
    <t>šroub antirotační pr. 6,5 samořezný 234.080</t>
  </si>
  <si>
    <t>ZI504</t>
  </si>
  <si>
    <t>Šroub nosný O10,5 x 110 mm 3060-0110S</t>
  </si>
  <si>
    <t>ZI460</t>
  </si>
  <si>
    <t>Šroub zajišťovací stardrive 5.0 mm 04.005.536</t>
  </si>
  <si>
    <t>ZD300</t>
  </si>
  <si>
    <t>Šroub zajišťovací stardrive 3.5 mm 412.105</t>
  </si>
  <si>
    <t>Šroub zajišťovací stardrive 3,5 mm 412.105</t>
  </si>
  <si>
    <t>ZG122</t>
  </si>
  <si>
    <t>Dlaha LC-DCP 3.5 mm 6 otvorů 223.560</t>
  </si>
  <si>
    <t>Dlaha LC-DCP 3,5 mm 6 otvorů 223.560</t>
  </si>
  <si>
    <t>ZC659</t>
  </si>
  <si>
    <t>Šroub zaslepovací 5 mm Targon KB617T</t>
  </si>
  <si>
    <t>ZC138</t>
  </si>
  <si>
    <t>Šroub zajišťovací stardrive 4.0 mm 04.005.428</t>
  </si>
  <si>
    <t>ZK325</t>
  </si>
  <si>
    <t>Šroub interferenční megafix CP 8 x 23 mm 2870823CP</t>
  </si>
  <si>
    <t>ZI858</t>
  </si>
  <si>
    <t>Šroub zajišťovací stardrive 5.0 mm 04.005.566</t>
  </si>
  <si>
    <t>ZE788</t>
  </si>
  <si>
    <t>Šroub kortikální 3.5 mm 404.834</t>
  </si>
  <si>
    <t>ZA039</t>
  </si>
  <si>
    <t>Šroub kortikální 2.0 mm 201.808</t>
  </si>
  <si>
    <t>ZA491</t>
  </si>
  <si>
    <t>Drát K-Wire 1.00 mm L150 á 10 ks 292.100.10</t>
  </si>
  <si>
    <t>KG192</t>
  </si>
  <si>
    <t>čep zajišťovací pr. 4,9 samořezný 259.320</t>
  </si>
  <si>
    <t>ZG580</t>
  </si>
  <si>
    <t>Šroub spongiózní 4.0 mm 207.014</t>
  </si>
  <si>
    <t>ZE299</t>
  </si>
  <si>
    <t>Šroub kortikální 3 mm/16 mm nestabilní 716-115-030-016</t>
  </si>
  <si>
    <t>ZD302</t>
  </si>
  <si>
    <t>Šroub zajišťovací stardrive 3.5 mm 412.106</t>
  </si>
  <si>
    <t>ZG247</t>
  </si>
  <si>
    <t>Šroub kortikální 3 mm/28 mm stabilní 716-110-030-028</t>
  </si>
  <si>
    <t>KG487</t>
  </si>
  <si>
    <t>dlaha DHP 2,7/3,5 dorso-lat levá 7 otv. 441.267</t>
  </si>
  <si>
    <t>KG208</t>
  </si>
  <si>
    <t>šroub nosný pr. 11 samořezný D105 273.105</t>
  </si>
  <si>
    <t>ZJ143</t>
  </si>
  <si>
    <t>Šroub kanylovaný 4.5 mm 214.646</t>
  </si>
  <si>
    <t>ZH635</t>
  </si>
  <si>
    <t>Šroub kortikální 3 mm/30 mm stabilní 716-110-030-030</t>
  </si>
  <si>
    <t>ZD155</t>
  </si>
  <si>
    <t>Šroub zajišťovací stardrive 5.0 mm 212.215</t>
  </si>
  <si>
    <t>ZF860</t>
  </si>
  <si>
    <t>Šroub zajišťovací 3.5 mm 213.060</t>
  </si>
  <si>
    <t>Šroub zajišťovací 3,5 mm 213.060</t>
  </si>
  <si>
    <t>ZE298</t>
  </si>
  <si>
    <t>Šroub kortikální 3 mm/22 mm stabilní 716-110-030-022</t>
  </si>
  <si>
    <t>ZC505</t>
  </si>
  <si>
    <t>Šroub kortikální 3.5 mm 204.855</t>
  </si>
  <si>
    <t>Šroub kortikální 3,5 mm 204.855</t>
  </si>
  <si>
    <t>ZA745</t>
  </si>
  <si>
    <t>Dlaha anatomická DVR DVRAWL</t>
  </si>
  <si>
    <t>Dlaha anatomická DVR wide DVRAWL</t>
  </si>
  <si>
    <t>KH616</t>
  </si>
  <si>
    <t>čepička pro TEN pr. 3,0 do 4,0 mm titan 475.900</t>
  </si>
  <si>
    <t>ZE425</t>
  </si>
  <si>
    <t>Šroub kortikální 3 mm/20 mm stabilní 716-110-030-020</t>
  </si>
  <si>
    <t>KG540</t>
  </si>
  <si>
    <t>prut prevotový ten pr 3,5 D440 TAN světlemodrý 475.935</t>
  </si>
  <si>
    <t>ZE774</t>
  </si>
  <si>
    <t>Dlaha na symfýzu 3.5 mm s koaxiálními kombi otvory 02.100.006</t>
  </si>
  <si>
    <t>Dlaha na symfýzu 3,5 mm s koaxiálními kombi otvory 02.100.006</t>
  </si>
  <si>
    <t>ZJ175</t>
  </si>
  <si>
    <t>Dlaha LCP-DF 4.5/5.0 222.253</t>
  </si>
  <si>
    <t>ZD450</t>
  </si>
  <si>
    <t>Dlaha anatomická DVR DVRANL</t>
  </si>
  <si>
    <t>ZI970</t>
  </si>
  <si>
    <t>Drát vodící 3.2 x 450 mm dlouhý pro hřeby GAMMA3 1210-6450S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</si>
  <si>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</si>
  <si>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</si>
  <si>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</si>
  <si>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</si>
  <si>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</si>
  <si>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</si>
  <si>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</si>
  <si>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</si>
  <si>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</si>
  <si>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3.5 rovná 245.190</t>
  </si>
  <si>
    <t>Dlaha rekonstrukční 3,5 rovná 245.190</t>
  </si>
  <si>
    <t>ZI308</t>
  </si>
  <si>
    <t>Dlaha tibiální distální 3.5 mm mediální LCP bez výběžku 02.112.523</t>
  </si>
  <si>
    <t>ZI232</t>
  </si>
  <si>
    <t>Dlaha volární na dist. radius 2.5 A-4750.02</t>
  </si>
  <si>
    <t>ZH162</t>
  </si>
  <si>
    <t>Čep zajišťovací 4.9 mm L56 459.560</t>
  </si>
  <si>
    <t>KG186</t>
  </si>
  <si>
    <t>šroub antirotační pr. 6,5 samořezný 234.090</t>
  </si>
  <si>
    <t>ZH146</t>
  </si>
  <si>
    <t>Dlaha LCP distální tibie 3.5 mm mediální bez výběžku 02.112.526</t>
  </si>
  <si>
    <t>Dlaha LCP distální tibie 3,5 mm mediální bez výběžku 02.112.526</t>
  </si>
  <si>
    <t>ZG041</t>
  </si>
  <si>
    <t>Šroub kortikální 3 mm/24 mm nestabilní 716-115-030-024</t>
  </si>
  <si>
    <t>ZA386</t>
  </si>
  <si>
    <t>Šroub kanylovaný 3.5 x 36 mm 26-433-36-09</t>
  </si>
  <si>
    <t>Šroub kanylovaný 3,5 x 36 mm 26-433-36-09</t>
  </si>
  <si>
    <t>ZK996</t>
  </si>
  <si>
    <t>Systém fixační AC TIGHTROPE na AC luxace titan P03AR-2257</t>
  </si>
  <si>
    <t>ZA383</t>
  </si>
  <si>
    <t>Šroub kanylovaný canos 3.5 x 30 mm 26-433-30-09</t>
  </si>
  <si>
    <t>ZD510</t>
  </si>
  <si>
    <t>Šroub zajišťovací 4,5 mm Targon KB352T</t>
  </si>
  <si>
    <t>ZB744</t>
  </si>
  <si>
    <t>Dlaha LCP metafizární distální bérec 3.5/4.0/5.0 mm 224.812</t>
  </si>
  <si>
    <t>Dlaha LCP metafizární distální bérec 3,5 / 4,0 / 5,0 mm 224.812</t>
  </si>
  <si>
    <t>ZM587</t>
  </si>
  <si>
    <t>Dlaha zamykatelná aptus hand pro scaphoid 1,2/1,5 mm DA-4350.80</t>
  </si>
  <si>
    <t>ZA293</t>
  </si>
  <si>
    <t>Šroub schanzův 5.0 mm L200/50 294.560</t>
  </si>
  <si>
    <t>ZG383</t>
  </si>
  <si>
    <t>Šroub kortikální 1.3 mm 200.688</t>
  </si>
  <si>
    <t>ZI863</t>
  </si>
  <si>
    <t>Šroub zajišťovací stardrive 5.0 mm 04.005.556</t>
  </si>
  <si>
    <t>ZD044</t>
  </si>
  <si>
    <t>Hřeb expert tibiální 8.0 mm 04.024.255</t>
  </si>
  <si>
    <t>ZF828</t>
  </si>
  <si>
    <t>Šroub spongiózní 3 mm/16 mm stabilní 716-100-030-016</t>
  </si>
  <si>
    <t>ZD948</t>
  </si>
  <si>
    <t>Šroub schanzův 5.0 mm L250/50 294.570</t>
  </si>
  <si>
    <t>ZM586</t>
  </si>
  <si>
    <t>Šroub zamykatelný aptus hand HD4 1,5 mm/12 mm DA-5250.12/1</t>
  </si>
  <si>
    <t>ZG836</t>
  </si>
  <si>
    <t>Dlaha LCP 2.7/3.5 mm na přední horní část klavikuly s bočním prodloužením 04.112.011</t>
  </si>
  <si>
    <t>ZG382</t>
  </si>
  <si>
    <t>Šroub kortikální 1.3 mm 200.686</t>
  </si>
  <si>
    <t>ZM544</t>
  </si>
  <si>
    <t>Dlaha adaptační T 1.3 mm 3 otv. 221.333</t>
  </si>
  <si>
    <t>ZC099</t>
  </si>
  <si>
    <t>Šroub kortikální 1.3 mm 200.691</t>
  </si>
  <si>
    <t>ZF540</t>
  </si>
  <si>
    <t>Šroub kortikální 1.3 mm 200.692</t>
  </si>
  <si>
    <t>ZG365</t>
  </si>
  <si>
    <t>Dlaha rekonstrukční 3.5 mm 245.020</t>
  </si>
  <si>
    <t>ZA080</t>
  </si>
  <si>
    <t>Hřeb UTN tibiální 9.0 mm kompletní se zaslepovací havou plný 279.680</t>
  </si>
  <si>
    <t>ZF572</t>
  </si>
  <si>
    <t>Kotouč s drátem cerklážním 1.00 mm L10 291.050</t>
  </si>
  <si>
    <t>ZE440</t>
  </si>
  <si>
    <t>Šroub kortikální 3 mm/12 mm stabilní 716-110-030-012</t>
  </si>
  <si>
    <t>ZC189</t>
  </si>
  <si>
    <t>Hřeb PH nagel 10/7 Targon KE077T</t>
  </si>
  <si>
    <t>ZM616</t>
  </si>
  <si>
    <t>Šroub kortikální XC, HA 6,0 mm R99612660</t>
  </si>
  <si>
    <t>ZG899</t>
  </si>
  <si>
    <t>Šroub nosný O10,5 x 100 mm 3060-0100S</t>
  </si>
  <si>
    <t>ZK908</t>
  </si>
  <si>
    <t>Šroub kompresní HBS2 délka 26 mm 26-800-26-09</t>
  </si>
  <si>
    <t>Šroub kompresní HBS2 midi 26 mm 26-800-26-09</t>
  </si>
  <si>
    <t>ZF106</t>
  </si>
  <si>
    <t>Hřeb PH nagel 10/7 Targon KE073T</t>
  </si>
  <si>
    <t>ZK906</t>
  </si>
  <si>
    <t>Šroub kompresní HBS2 délka 24 mm 26-800-24-09</t>
  </si>
  <si>
    <t>Šroub kompresní HBS2 midi 24 mm 26-800-24-09</t>
  </si>
  <si>
    <t>ZK932</t>
  </si>
  <si>
    <t>Šroub kompresní HBS2 délka 28 mm 26-800-28-09</t>
  </si>
  <si>
    <t>Šroub kompresní HBS2 midi 28 mm 26-800-28-09</t>
  </si>
  <si>
    <t>ZI506</t>
  </si>
  <si>
    <t>Šroub kanylovaný 6.5 mm L55/16 408.406</t>
  </si>
  <si>
    <t>ZD050</t>
  </si>
  <si>
    <t>Drát vodící 3,20 mm 400 mm 357.399</t>
  </si>
  <si>
    <t>ZH796</t>
  </si>
  <si>
    <t>Hřeb wurzburger ulna/radius 4,0 x 260 mm 1-3609</t>
  </si>
  <si>
    <t>ZH501</t>
  </si>
  <si>
    <t>Šroub wurzburger distální ulna/radius 2,7 x 14 mm 1-3673</t>
  </si>
  <si>
    <t>ZH922</t>
  </si>
  <si>
    <t>Hřeb wurzburger ulna/radius 4,0 x 220 mm 1-3605</t>
  </si>
  <si>
    <t>KG194</t>
  </si>
  <si>
    <t>čep zajišťovací pr. 4,9 samořezný 259.360</t>
  </si>
  <si>
    <t>ZH020</t>
  </si>
  <si>
    <t>Šroub kortikální 3.5 mm pánevní 204.670</t>
  </si>
  <si>
    <t>Šroub kortikální 3,5 mm pánevní 204.670</t>
  </si>
  <si>
    <t>ZH018</t>
  </si>
  <si>
    <t>Šroub kortikální 3.5 mm 204.665</t>
  </si>
  <si>
    <t>Šroub kortikální 3,5 mm 204.665</t>
  </si>
  <si>
    <t>ZF365</t>
  </si>
  <si>
    <t>Hřeb UTN tibiální 8.0 mm kompletní se zaslepovací hlavou plný 278.610</t>
  </si>
  <si>
    <t>ZA052</t>
  </si>
  <si>
    <t>Šroub zajišťovací 3.5 mm 213.055</t>
  </si>
  <si>
    <t>Šroub zajišťovací 3,5 mm 213.055</t>
  </si>
  <si>
    <t>ZD401</t>
  </si>
  <si>
    <t>Drát vodící 3,00 mm Targon KH365R</t>
  </si>
  <si>
    <t>ZF610</t>
  </si>
  <si>
    <t>Hlava zaslepovací pro UTN 8.0,9.0,10,0 mm 258.100</t>
  </si>
  <si>
    <t>ZH650</t>
  </si>
  <si>
    <t>Šroub kanylovaný 6.5 mm L90/16 408.413</t>
  </si>
  <si>
    <t>ZM854</t>
  </si>
  <si>
    <t>Drát K Medin 1,8 x 160 mm bal. á 10 ks 397129092490</t>
  </si>
  <si>
    <t>ZM853</t>
  </si>
  <si>
    <t>Drát K Medin 1,5 x 160 mm bal. á 10 ks 397129092470</t>
  </si>
  <si>
    <t>Drát K Medin 1,5 x 160 mm bal. á 10 ks 397129092480</t>
  </si>
  <si>
    <t>ZM813</t>
  </si>
  <si>
    <t>Šroub interferenční milagro 10 x 23 mm 231835</t>
  </si>
  <si>
    <t>ZF265</t>
  </si>
  <si>
    <t>Dlaha LCP proximální tibie 4.5/5.0 8 otv. 240.040</t>
  </si>
  <si>
    <t>ZA111</t>
  </si>
  <si>
    <t>Hřeb UFN femorální 10.0 mm L420 465.420</t>
  </si>
  <si>
    <t>ZM856</t>
  </si>
  <si>
    <t>Drát K Medin 2,5 x 160 mm bal. á 10 ks 397129092510</t>
  </si>
  <si>
    <t>ZM852</t>
  </si>
  <si>
    <t>Drát K Medin 1,2 x 160 mm bal. á 10 ks 397129092470</t>
  </si>
  <si>
    <t>ZM855</t>
  </si>
  <si>
    <t>Drát K Medin 2,0 x 160 mm bal. á 10 ks 397129092500</t>
  </si>
  <si>
    <t>ZC274</t>
  </si>
  <si>
    <t>Šroub kortikální 1.5 mm 200.820</t>
  </si>
  <si>
    <t>ZD341</t>
  </si>
  <si>
    <t>Šroub kortikální 1.3 mm 200.698</t>
  </si>
  <si>
    <t>ZG602</t>
  </si>
  <si>
    <t>Šroub nosný O10,5 x 85 mm 3060-0085S</t>
  </si>
  <si>
    <t>KI840</t>
  </si>
  <si>
    <t>dlaha humerální distální LCP etraartikulární levá 8otv. 04.104.028</t>
  </si>
  <si>
    <t>ZJ283</t>
  </si>
  <si>
    <t>Hřeb targon PF-L 10 x 460 mm 130° KD091T</t>
  </si>
  <si>
    <t>ZK882</t>
  </si>
  <si>
    <t>Šroub kompresní HBS2 délka 21 mm 26-800-21-09</t>
  </si>
  <si>
    <t>Šroub kompresní HBS2 midi 21 mm 26-800-21-09</t>
  </si>
  <si>
    <t>ZD878</t>
  </si>
  <si>
    <t>Šroub nezamykatelný 2,5 x 14 mm SP14000</t>
  </si>
  <si>
    <t>ZD879</t>
  </si>
  <si>
    <t>Šroub nezamykatelný 2,5 x 16 mm SP16000</t>
  </si>
  <si>
    <t>ZK987</t>
  </si>
  <si>
    <t>Šroub kompresní HBS2 délka 26 mm 26-810-26-09</t>
  </si>
  <si>
    <t>ZK988</t>
  </si>
  <si>
    <t>Šroub kompresní HBS2 délka 28 mm 26-810-28-09</t>
  </si>
  <si>
    <t>ZK933</t>
  </si>
  <si>
    <t>Šroub kompresní HBS2 délka 29 mm 26-800-29-09</t>
  </si>
  <si>
    <t>ZM991</t>
  </si>
  <si>
    <t>Šroub malleolární 4.5 mm 35/18 215.035</t>
  </si>
  <si>
    <t>ZE913</t>
  </si>
  <si>
    <t>Dlaha pro fibulu 11 otvorová 798-110-101-011</t>
  </si>
  <si>
    <t>ZH907</t>
  </si>
  <si>
    <t>Šroub kanylovaný 6.5 mm L70/16 408.409</t>
  </si>
  <si>
    <t>ZH719</t>
  </si>
  <si>
    <t>Šroub nezamykatelný 2,5 x 18 mm SP18000</t>
  </si>
  <si>
    <t>KG436</t>
  </si>
  <si>
    <t>šroub kortikální pr 3,5 samořezný D34 TI 404.834</t>
  </si>
  <si>
    <t>ZG175</t>
  </si>
  <si>
    <t>Šroub spongiózní 3 mm/20 mm stabilní 716-100-030-020</t>
  </si>
  <si>
    <t>ZA128</t>
  </si>
  <si>
    <t>Šroub zajišťovací stardrive 5.0 mm 212.205</t>
  </si>
  <si>
    <t>KI842</t>
  </si>
  <si>
    <t>dlaha humerální distální LCP etraartikulární pravá 8 otv. 04.104.008</t>
  </si>
  <si>
    <t>ZC143</t>
  </si>
  <si>
    <t>Šroub kortikální 2.0 mm 201.809</t>
  </si>
  <si>
    <t>ZB799</t>
  </si>
  <si>
    <t>Šroub zajišťovací 3.5 mm 213.052</t>
  </si>
  <si>
    <t>Šroub zajišťovací 3,5 mm 213.052</t>
  </si>
  <si>
    <t>ZC206</t>
  </si>
  <si>
    <t>Dlaha adaptační T 1.5 mm 3 otv. 246.231</t>
  </si>
  <si>
    <t>ZM846</t>
  </si>
  <si>
    <t>Dlaha radiální korekční Recos TI uhl.stabilní 26-166-42-09</t>
  </si>
  <si>
    <t>KG437</t>
  </si>
  <si>
    <t>šroub kortikální pr 3,5 samořezný D40 TI 404.840</t>
  </si>
  <si>
    <t>ZM959</t>
  </si>
  <si>
    <t>Šroub uzamykatelný samořezný 2,4 x 16 mm 397129701354</t>
  </si>
  <si>
    <t>ZM982</t>
  </si>
  <si>
    <t>Šroub kortikální samořezný 2,7 x 12 mm 397129702534</t>
  </si>
  <si>
    <t>ZG697</t>
  </si>
  <si>
    <t>Hlavička na rádius 11-210031</t>
  </si>
  <si>
    <t>ZD501</t>
  </si>
  <si>
    <t>Šroub zajišťovací stardrive 3.5 mm 412.109</t>
  </si>
  <si>
    <t>ZM960</t>
  </si>
  <si>
    <t>Šroub uzamykatelný samořezný 2,4 x 20 mm 397129701374</t>
  </si>
  <si>
    <t>ZM847</t>
  </si>
  <si>
    <t>Dlaha radiální korekční Recos TI uhl.stabilní levá 26-166-43-09</t>
  </si>
  <si>
    <t>ZI850</t>
  </si>
  <si>
    <t>Dlaha LCP distální tibie 3.5 mm mediální bez výběžku 02.112.514</t>
  </si>
  <si>
    <t>ZG898</t>
  </si>
  <si>
    <t>Hřeb UTN tibiální 9.0 mm kompletní se zaslepovací havou plný 279.640</t>
  </si>
  <si>
    <t>ZM956</t>
  </si>
  <si>
    <t>Hřeb hladký zamykatelný 2,0 x 24 mm P24000</t>
  </si>
  <si>
    <t>ZM978</t>
  </si>
  <si>
    <t>Dlaha radiální distální volární 6 x 3 otvory 55 mm levá 397129788713</t>
  </si>
  <si>
    <t>ZM979</t>
  </si>
  <si>
    <t>Šroub kortikální uzamykatelný 2,7 x 12 mm 397129701934</t>
  </si>
  <si>
    <t>ZE186</t>
  </si>
  <si>
    <t>Šroub zajišťovací stardrive 5.0 mm 04.005.552</t>
  </si>
  <si>
    <t>ZM950</t>
  </si>
  <si>
    <t>Dlaha na ulnu Y,HF 131217103</t>
  </si>
  <si>
    <t>ZG577</t>
  </si>
  <si>
    <t>Dlaha LC-DCP 3.5 mm 11 otvorů 223.610</t>
  </si>
  <si>
    <t>Dlaha LC-DCP 3,5 mm 11 otvorů 223.610</t>
  </si>
  <si>
    <t>ZA301</t>
  </si>
  <si>
    <t>Šroub zajišťovací DFN 6.0 mm L65 450.865</t>
  </si>
  <si>
    <t>ZM957</t>
  </si>
  <si>
    <t>Dlaha radiální distální volární 6 x 2 otvory 47 mm levá 397129788703</t>
  </si>
  <si>
    <t>ZM961</t>
  </si>
  <si>
    <t>Šroub kortikální samořezný 2,7 x 14 mm 397129702544</t>
  </si>
  <si>
    <t>ZK511</t>
  </si>
  <si>
    <t>Šroub zajišťovací stardrive 5.0 mm 04.005.575</t>
  </si>
  <si>
    <t>ZL926</t>
  </si>
  <si>
    <t>Hřeb expert femorální laterální 9.0 mm 04.003.265</t>
  </si>
  <si>
    <t>ZM866</t>
  </si>
  <si>
    <t>Hřeb expert femorální laterální 9.0 mm 04.003.252</t>
  </si>
  <si>
    <t>ZD160</t>
  </si>
  <si>
    <t>Šroub spongiózní 4.0 mm 207.026</t>
  </si>
  <si>
    <t>ZA158</t>
  </si>
  <si>
    <t>Hlava zaslepovací expert pro hřeby tibiální 15 mm 04.004.003</t>
  </si>
  <si>
    <t>ZB402</t>
  </si>
  <si>
    <t>Dlaha philos proximální humerus 3.5 10 otv. 241.923</t>
  </si>
  <si>
    <t>ZI461</t>
  </si>
  <si>
    <t>Hřeb expert TN pr. 10 kanylovaný D375 TAN 04.004.455</t>
  </si>
  <si>
    <t>ZM872</t>
  </si>
  <si>
    <t>Hřeb DFN femorální distální 9.0 mm L380 451.709</t>
  </si>
  <si>
    <t>ZH006</t>
  </si>
  <si>
    <t>Šroub zajišťovací stardrive 5.0 mm 04.005.542</t>
  </si>
  <si>
    <t>ZM876</t>
  </si>
  <si>
    <t>Dlaha na ulnu Y F3 131217003</t>
  </si>
  <si>
    <t>ZM865</t>
  </si>
  <si>
    <t>Šroub kortikální HD7 2,5 x 26 mm A-5700.26</t>
  </si>
  <si>
    <t>ZL008</t>
  </si>
  <si>
    <t>Dlaha radiální IXOS P4 úhlově stabilní 26-914-13-09</t>
  </si>
  <si>
    <t>ZD591</t>
  </si>
  <si>
    <t>Hřeb se závity zamykatelný 2,5 x 14 mm TP14000</t>
  </si>
  <si>
    <t>ZJ284</t>
  </si>
  <si>
    <t>Šroub zajišťovací 4,5 mm Targon KB364T</t>
  </si>
  <si>
    <t>ZM980</t>
  </si>
  <si>
    <t>Šroub uzamykatelný samořezný 2,4 x 14 mm 397129701344</t>
  </si>
  <si>
    <t>ZM981</t>
  </si>
  <si>
    <t>Šroub uzamykatelný samořezný 2,4 x 18 mm 397129701364</t>
  </si>
  <si>
    <t>ZI993</t>
  </si>
  <si>
    <t>Dřík pro náhradu hlavičky rádia 7 mm x 26 mm 11-210062</t>
  </si>
  <si>
    <t>ZI416</t>
  </si>
  <si>
    <t>Šroub spongiózní 3 mm/22 mm stabilní 716-100-030-022</t>
  </si>
  <si>
    <t>ZK661</t>
  </si>
  <si>
    <t>Šroub kortikální 3.5 mm 204.870</t>
  </si>
  <si>
    <t>ZM944</t>
  </si>
  <si>
    <t>Hřeb expert femorální laterální 9.0 mm 04.003.256</t>
  </si>
  <si>
    <t>KG195</t>
  </si>
  <si>
    <t>čep zajišťovací pr. 4,9 samořezný 259.380</t>
  </si>
  <si>
    <t>ZI878</t>
  </si>
  <si>
    <t>Hřeb UTN tibiální 9.0 mm kompletní se zaslepovací hlavou plný 279.630</t>
  </si>
  <si>
    <t>ZI626</t>
  </si>
  <si>
    <t>Dlaha LC-DCP 2.0 mm 5 otvorů 243.585</t>
  </si>
  <si>
    <t>ZF410</t>
  </si>
  <si>
    <t>Šroub kortikální 4.5 mm 214.836</t>
  </si>
  <si>
    <t>ZF712</t>
  </si>
  <si>
    <t>Šroub kortikální 4.5 mm 214.868</t>
  </si>
  <si>
    <t>ZJ146</t>
  </si>
  <si>
    <t>Šroub zajišťovací 5.0 mm 413.336</t>
  </si>
  <si>
    <t>ZC204</t>
  </si>
  <si>
    <t>Šroub zajišťovací DFN 6.0 mm L60 450.864</t>
  </si>
  <si>
    <t>ZK324</t>
  </si>
  <si>
    <t>Šroub zajišťovací 5.0 mm 413.385</t>
  </si>
  <si>
    <t>ZN028</t>
  </si>
  <si>
    <t>Hřeb dlouhý Gamma3 R2,0 levý 11 x 340 mm x 125° sada 3325-0340s</t>
  </si>
  <si>
    <t>ZJ147</t>
  </si>
  <si>
    <t>Šroub zajišťovací 5.0 mm 413.338</t>
  </si>
  <si>
    <t>ZC202</t>
  </si>
  <si>
    <t>Šroub kortikální 2.0 mm 201.813</t>
  </si>
  <si>
    <t>KG476</t>
  </si>
  <si>
    <t>dlaha LCP 3,5 na olekranon levá 4 otv. D 436.505</t>
  </si>
  <si>
    <t>ZD548</t>
  </si>
  <si>
    <t>Hřeb targon PF-L 10 x 380 mm 130° KD087T</t>
  </si>
  <si>
    <t>ZA018</t>
  </si>
  <si>
    <t>Šroub kortikální 1.5 mm 200.818</t>
  </si>
  <si>
    <t>ZJ148</t>
  </si>
  <si>
    <t>Šroub zajišťovací 5.0 mm 413.344</t>
  </si>
  <si>
    <t>ZM303</t>
  </si>
  <si>
    <t>Šroub kompresní HBS2 mini 18 mm 26-820-18-09</t>
  </si>
  <si>
    <t>KG185</t>
  </si>
  <si>
    <t>šroub antirotační pr. 6,5 samořezný 234.085</t>
  </si>
  <si>
    <t>ZN029</t>
  </si>
  <si>
    <t>Šroub wurzburger proximální ulna/radius 2,7 x 16 mm 1-3651</t>
  </si>
  <si>
    <t>ZN061</t>
  </si>
  <si>
    <t>Šroub zajišťovací 5.0 mm 413.390</t>
  </si>
  <si>
    <t>ZD028</t>
  </si>
  <si>
    <t>Hřeb DFN femorální distální 12.0 mm L300 451.825</t>
  </si>
  <si>
    <t>Hřeb DFN femorální distální 12,0 mm L300 451.825</t>
  </si>
  <si>
    <t>ZM864</t>
  </si>
  <si>
    <t>Šroub wurzburger proximální ulna/radius 2,7 x 18 mm 1-3652</t>
  </si>
  <si>
    <t>ZI595</t>
  </si>
  <si>
    <t>Šroub zajišťovací stardrive 5.0 mm 04.005.538</t>
  </si>
  <si>
    <t>ZH338</t>
  </si>
  <si>
    <t>Šroub wurzburger proximální ulna/radius 2,7 x 20 mm 1-3653</t>
  </si>
  <si>
    <t>KG400</t>
  </si>
  <si>
    <t>šroub zajišťovací stardrive 2,7 mm ( hlava LCP 2.4), délka 22 402.222</t>
  </si>
  <si>
    <t>ZK755</t>
  </si>
  <si>
    <t>Šroub interferenční milagro 9 x 30 mm 231815</t>
  </si>
  <si>
    <t>ZM958</t>
  </si>
  <si>
    <t>Šroub kortikální uzamykatelný 2,7 x 20 mm 397129701974</t>
  </si>
  <si>
    <t>KG210</t>
  </si>
  <si>
    <t>šroub nosný pr. 11 samořezný D115 273.115</t>
  </si>
  <si>
    <t>ZH908</t>
  </si>
  <si>
    <t>Šroub kanylovaný 6.5 mm L80/16 408.411</t>
  </si>
  <si>
    <t>ZE105</t>
  </si>
  <si>
    <t>Hřeb PH nagel 10/7 Targon KE026T</t>
  </si>
  <si>
    <t>ZD277</t>
  </si>
  <si>
    <t>Šroub zamykatelný 2,5 x 24 mm FP24</t>
  </si>
  <si>
    <t>ZK905</t>
  </si>
  <si>
    <t>Šroub kompresní HBS2 délka 23 mm 26-800-23-09</t>
  </si>
  <si>
    <t>ZG384</t>
  </si>
  <si>
    <t>Dlaha mřížková 1.3 221.321</t>
  </si>
  <si>
    <t>ZG360</t>
  </si>
  <si>
    <t>Šroub kortikální 1.3 mm 200.695</t>
  </si>
  <si>
    <t>ZC190</t>
  </si>
  <si>
    <t>Hřeb PH nagel 10/7 Targon KE021T</t>
  </si>
  <si>
    <t>ZD267</t>
  </si>
  <si>
    <t>Šroub kortikální 3,5 x 16 mm CS16000</t>
  </si>
  <si>
    <t>ZK904</t>
  </si>
  <si>
    <t>Šroub kompresní HBS2 délka 22 mm 26-800-22-09</t>
  </si>
  <si>
    <t>Šroub kompresní HBS2 midi 22 mm 26-800-22-09</t>
  </si>
  <si>
    <t>ZN053</t>
  </si>
  <si>
    <t>Dlaha radiální distální volární 6 x 3 otvory 55 mm pravá 397129788803</t>
  </si>
  <si>
    <t>KG445</t>
  </si>
  <si>
    <t>šroub zajišťovací pr 3,5 samořezný D16 412.104</t>
  </si>
  <si>
    <t>ZJ006</t>
  </si>
  <si>
    <t>Šroub zajišťovací 5.0 mm 413.365</t>
  </si>
  <si>
    <t>ZN059</t>
  </si>
  <si>
    <t>Dlaha LCP-PLT 4.5/5.0 mm 422.227</t>
  </si>
  <si>
    <t>ZM995</t>
  </si>
  <si>
    <t>Šroub kortikální uzamykatelný 2,7 x 16 mm 397129701954</t>
  </si>
  <si>
    <t>ZC209</t>
  </si>
  <si>
    <t>Hřeb PH nagel 10/8 Targon KE004T</t>
  </si>
  <si>
    <t>ZG704</t>
  </si>
  <si>
    <t>Šroub kanylovaný 6.5 mm L85/32 408.439</t>
  </si>
  <si>
    <t>ZK935</t>
  </si>
  <si>
    <t>Šroub kompresní HBS2 délka 20 mm 26-810-20-09</t>
  </si>
  <si>
    <t>Šroub kompresní HBS2 midi 20 mm 26-810-20-09</t>
  </si>
  <si>
    <t>KG411</t>
  </si>
  <si>
    <t>šroub zajišťovací stardrive 2,7 mm ( hlava LCP 2.4), délka 44 402.244</t>
  </si>
  <si>
    <t>ZN060</t>
  </si>
  <si>
    <t>Dlaha LCP-DF na distální femur 4.5/5.0 mm 422.255</t>
  </si>
  <si>
    <t>ZA043</t>
  </si>
  <si>
    <t>Šroub zajišťovací 3,5 mm 213.020</t>
  </si>
  <si>
    <t>Šroub zajišťovací 3.5 mm 213.020</t>
  </si>
  <si>
    <t>ZK323</t>
  </si>
  <si>
    <t>Šroub zajišťovací 5.0 mm 413.380</t>
  </si>
  <si>
    <t>ZN054</t>
  </si>
  <si>
    <t>Šroub kortikální uzamykatelný 2,7 x 14 mm 397129701944</t>
  </si>
  <si>
    <t>ZA102</t>
  </si>
  <si>
    <t>Hlava zaslepovací UFN pro zajištění 12,0 mm 459.013</t>
  </si>
  <si>
    <t>KG401</t>
  </si>
  <si>
    <t>šroub zajišťovací stardrive 2,7 mm ( hlava LCP 2.4), délka 24 402.224</t>
  </si>
  <si>
    <t>ZG839</t>
  </si>
  <si>
    <t>Dlaha LCP 2.7/3.5 mm na přední horní část klavikuly s bočním prodloužením 04.112.008</t>
  </si>
  <si>
    <t>KG456</t>
  </si>
  <si>
    <t>šroub zajišťovací pr 3,5 samořezný D50 412.121</t>
  </si>
  <si>
    <t>ZE507</t>
  </si>
  <si>
    <t>Hřeb expert femorální laterální 10.0 mm 04.003.365</t>
  </si>
  <si>
    <t>KG220</t>
  </si>
  <si>
    <t>hřeb PFN kanylovaný pr. 10 le 130° D420 oc 273.625</t>
  </si>
  <si>
    <t>ZJ004</t>
  </si>
  <si>
    <t>Šroub zajišťovací 5.0 mm 413.332</t>
  </si>
  <si>
    <t>ZC684</t>
  </si>
  <si>
    <t>Šroub kortikální 2.0 mm 201.816</t>
  </si>
  <si>
    <t>Šroub kortikální 2,0 mm 201.816</t>
  </si>
  <si>
    <t>ZL811</t>
  </si>
  <si>
    <t>Čep zajišťovací 4.9 mm L28 459.280</t>
  </si>
  <si>
    <t>ZH339</t>
  </si>
  <si>
    <t>Šroub wurzburger distální ulna/radius 2,7 x 16 mm 1-3674</t>
  </si>
  <si>
    <t>ZJ151</t>
  </si>
  <si>
    <t>Šroub zajišťovací 5.0 mm 413.375</t>
  </si>
  <si>
    <t>ZA044</t>
  </si>
  <si>
    <t>Šroub zajišťovací 3.5 mm 213.022</t>
  </si>
  <si>
    <t>Šroub zajišťovací 3,5 mm 213.022</t>
  </si>
  <si>
    <t>ZJ784</t>
  </si>
  <si>
    <t>Šroub zajišťovací 5.0 mm 413.340</t>
  </si>
  <si>
    <t>ZG338</t>
  </si>
  <si>
    <t>Podložka 13.0/6.6 mm pro šrouby 4.5 - 7.3 mm 419.990</t>
  </si>
  <si>
    <t>ZN056</t>
  </si>
  <si>
    <t>Šroub kortikální samořezný 2,7 x 16 mm 397129702554</t>
  </si>
  <si>
    <t>ZJ539</t>
  </si>
  <si>
    <t>Šroub interferenční megafix CP 9 x 23 mm 2870923CP</t>
  </si>
  <si>
    <t>ZN055</t>
  </si>
  <si>
    <t>Šroub uzamykatelný samořezný 2,4 x 22 mm 397129701384</t>
  </si>
  <si>
    <t>ZF999</t>
  </si>
  <si>
    <t>Hřeb wurzburger ulna/radius 4,0 x 230 mm 1-3606</t>
  </si>
  <si>
    <t>ZN058</t>
  </si>
  <si>
    <t>Šroub kortikální 3.5 mm 404.812</t>
  </si>
  <si>
    <t>ZJ678</t>
  </si>
  <si>
    <t>Šroub interferenční megafix CP 9 x 35 mm 2870935CP</t>
  </si>
  <si>
    <t>ZN001</t>
  </si>
  <si>
    <t>Šroub kortikální uzamykatelný 2,7 x 18 mm 397129701964</t>
  </si>
  <si>
    <t>ZJ613</t>
  </si>
  <si>
    <t>Šroub interferenční megafix C 9 x 23 mm 2870923C</t>
  </si>
  <si>
    <t>ZI288</t>
  </si>
  <si>
    <t>Vrtulka pro DFN L75 450.887</t>
  </si>
  <si>
    <t>ZJ739</t>
  </si>
  <si>
    <t>Podložka pod kanylovaný šroub Canos pr. 2.7 mm 26-423-99-09</t>
  </si>
  <si>
    <t>ZA091</t>
  </si>
  <si>
    <t>Podložka 10.0/4.6 mm pro šrouby 4.5 mm 219.910</t>
  </si>
  <si>
    <t>ZC261</t>
  </si>
  <si>
    <t>Šroub kanylovaný 3.5 mm 205.046</t>
  </si>
  <si>
    <t>ZF291</t>
  </si>
  <si>
    <t>Dlaha LCP proximální tibie laterální 4.5/5.0 6 otv. 240.039</t>
  </si>
  <si>
    <t>ZD563</t>
  </si>
  <si>
    <t>Šroub kanylovaný 3.5 mm 205.028</t>
  </si>
  <si>
    <t>ZA132</t>
  </si>
  <si>
    <t>Šroub zajišťovací stardrive 5.0 mm 212.210</t>
  </si>
  <si>
    <t>ZI224</t>
  </si>
  <si>
    <t>Šroub zamykatelný HD6 2,0 mm A-5450.20/1</t>
  </si>
  <si>
    <t>KG441</t>
  </si>
  <si>
    <t>šroub kortikální pr 3,5 samořezný D60 TI 404.860</t>
  </si>
  <si>
    <t>ZH049</t>
  </si>
  <si>
    <t>Hřeb expert TN pr. 10 mm 04.004.449</t>
  </si>
  <si>
    <t>ZI341</t>
  </si>
  <si>
    <t>Dlaha volární na dist. radius 2.5 A-4750.01</t>
  </si>
  <si>
    <t>ZF711</t>
  </si>
  <si>
    <t>Šroub kortikální 4.5 mm 214.856</t>
  </si>
  <si>
    <t>ZI289</t>
  </si>
  <si>
    <t>Šroub interferenční megafix CP 8 x 28 mm 2870828CP</t>
  </si>
  <si>
    <t>ZE171</t>
  </si>
  <si>
    <t>Šroub kortikální smart-drive 2.5 x 22 mm 26-906-22-09</t>
  </si>
  <si>
    <t>ZI999</t>
  </si>
  <si>
    <t>Hřeb expert femorální laterální 9.0 mm 04.003.260</t>
  </si>
  <si>
    <t>ZH784</t>
  </si>
  <si>
    <t>Dlaha volární 2.5 adaptivní DA-4750.61</t>
  </si>
  <si>
    <t>ZH783</t>
  </si>
  <si>
    <t>Šroub kortikální HD7 2,5 x 14 mm DA-5700.14</t>
  </si>
  <si>
    <t>Šroub kortikální HD7 2,5 x 14 mm DA-5700.14/1</t>
  </si>
  <si>
    <t>ZD306</t>
  </si>
  <si>
    <t>Šroub zamykatelný 2,5 x 26 mm FP26</t>
  </si>
  <si>
    <t>ZA994</t>
  </si>
  <si>
    <t>Šroub zamykatelný 2,5 x 28 mm FP28</t>
  </si>
  <si>
    <t>ZA131</t>
  </si>
  <si>
    <t>Šroub zajišťovací stardrive 5.0 mm 212.208</t>
  </si>
  <si>
    <t>ZM585</t>
  </si>
  <si>
    <t>Šroub zamykatelný aptus hand HD4 1,5 mm/11 mm DA-5250.11/1</t>
  </si>
  <si>
    <t>ZB050</t>
  </si>
  <si>
    <t>Šroub zamykatelný 2,5 x 16 mm FP16</t>
  </si>
  <si>
    <t>ZF539</t>
  </si>
  <si>
    <t>Šroub kortikální 1.3 mm 200.689</t>
  </si>
  <si>
    <t>ZI510</t>
  </si>
  <si>
    <t>Šroub kortikální HD6 2,0 mm A-5400.24/1</t>
  </si>
  <si>
    <t>ZF884</t>
  </si>
  <si>
    <t>Šroub kompresní HBS2 mini 21 mm 26-820-21-09</t>
  </si>
  <si>
    <t>ZA391</t>
  </si>
  <si>
    <t>Šroub kanylovaný 3.5 x 48 mm 26-433-48-09</t>
  </si>
  <si>
    <t>Šroub kanylovaný 3,5 x 48 mm 26-433-48-09</t>
  </si>
  <si>
    <t>KG486</t>
  </si>
  <si>
    <t>dlaha DHP 2,7/3,5 dorso-lat pravá 7 otv. 441.266</t>
  </si>
  <si>
    <t>ZG838</t>
  </si>
  <si>
    <t>Dlaha LCP 2.7/3.5 mm na přední horní část klavikuly s bočním prodloužením 04.112.013</t>
  </si>
  <si>
    <t>KG407</t>
  </si>
  <si>
    <t>šroub zajišťovací stardrive 2,7 mm ( hlava LCP 2.4), délka 36 402.236</t>
  </si>
  <si>
    <t>KG230</t>
  </si>
  <si>
    <t>hlava zaslepovací expert 10 mm 04.004.002</t>
  </si>
  <si>
    <t>ZE746</t>
  </si>
  <si>
    <t>Šroub kanylovaný 3.5 mm 205.026</t>
  </si>
  <si>
    <t>KG430</t>
  </si>
  <si>
    <t>šroub kortikální pr 3,5 samořezný D20 TI 404.820</t>
  </si>
  <si>
    <t>ZN154</t>
  </si>
  <si>
    <t>Šroub zamykatelný aptus hand HD4 1,5 mm/  9 mm DA-5250.09</t>
  </si>
  <si>
    <t>Šroub zamykatelný aptus hand HD4 1,5 mm/ 9 mm DA-5250.09</t>
  </si>
  <si>
    <t>KG500</t>
  </si>
  <si>
    <t>dlaha DHP 2,7/3,5 mediální pravá 5 otv T 441.284</t>
  </si>
  <si>
    <t>ZJ308</t>
  </si>
  <si>
    <t>Šroub interferenční megafix CP 9 x 28 mm 2870928CP</t>
  </si>
  <si>
    <t>ZM584</t>
  </si>
  <si>
    <t>Šroub zamykatelný aptus hand HD4 1,5 mm/10 mm DA-5250.10/1</t>
  </si>
  <si>
    <t>ZF250</t>
  </si>
  <si>
    <t>Šroub kanylovaný 6.5 mm L50/16 408.405</t>
  </si>
  <si>
    <t>ZN111</t>
  </si>
  <si>
    <t>Hřeb expert femorální laterální 11.0 mm 04.003.453</t>
  </si>
  <si>
    <t>ZA133</t>
  </si>
  <si>
    <t>Šroub zajišťovací stardrive 5.0 mm 212.211</t>
  </si>
  <si>
    <t>ZK689</t>
  </si>
  <si>
    <t>Dlaha LCP metafizární distální bérec 3.5/4.5/5.0 mm 224.776</t>
  </si>
  <si>
    <t>ZH019</t>
  </si>
  <si>
    <t>Dlaha rekonstrukční LCP 3.5 rovná s kombinovaným otvorem 8 otv. 245.081</t>
  </si>
  <si>
    <t>ZJ082</t>
  </si>
  <si>
    <t>Šroub zamykatelný HD6 2,0 mm A-5450.22/1</t>
  </si>
  <si>
    <t>ZI340</t>
  </si>
  <si>
    <t>Šroub zamykací HD7 2,5 x 26 mm A-5750.26/1</t>
  </si>
  <si>
    <t>ZJ771</t>
  </si>
  <si>
    <t>Hřeb expert tibiální 8.0 mm 04.024.240</t>
  </si>
  <si>
    <t>ZI497</t>
  </si>
  <si>
    <t>Šroub kortikální HD6 2,0 mm A-5400.22/1</t>
  </si>
  <si>
    <t>ZG815</t>
  </si>
  <si>
    <t>Dlaha mřížková 1.3 221.320</t>
  </si>
  <si>
    <t>ZL281</t>
  </si>
  <si>
    <t>Dlaha tibiální distální LCP 3.5 mm anterolaterální 241.441</t>
  </si>
  <si>
    <t>ZJ380</t>
  </si>
  <si>
    <t>Hřeb expert femorální laterální 10.0 mm 04.003.357</t>
  </si>
  <si>
    <t>ZH043</t>
  </si>
  <si>
    <t>Šroub zajišťovací stardrive 5.0 mm 04.005.550</t>
  </si>
  <si>
    <t>ZH632</t>
  </si>
  <si>
    <t>Dlaha LCP-PLT 4.5/5.0 mm 222.224</t>
  </si>
  <si>
    <t>ZD607</t>
  </si>
  <si>
    <t>Šroub kortikální smart-drive 2.5 x 18 mm 26-906-18-09</t>
  </si>
  <si>
    <t>ZF887</t>
  </si>
  <si>
    <t>Šroub kompresní HBS2 mini 22 mm 26-820-22-09</t>
  </si>
  <si>
    <t>KG489</t>
  </si>
  <si>
    <t>dlaha DHP 2,7/3,5 dorso-lat levá 9 otv. 441.269</t>
  </si>
  <si>
    <t>ZD438</t>
  </si>
  <si>
    <t>Šroub zajišťovací stardrive 2.7 mm 402.218</t>
  </si>
  <si>
    <t>ZN089</t>
  </si>
  <si>
    <t>Hřeb expert tibiální 8.0 mm 04.024.237</t>
  </si>
  <si>
    <t>ZC203</t>
  </si>
  <si>
    <t>Dlaha LC-DCP 2.0 mm 7 otvorů 243.587</t>
  </si>
  <si>
    <t>ZD999</t>
  </si>
  <si>
    <t>Šroub wurzburger proximální ulna/radius 2,7 x 26 mm 1-3656</t>
  </si>
  <si>
    <t>ZA001</t>
  </si>
  <si>
    <t>Dlaha LCP proximální tibie laterální 4.5/5.0 6 otv. 240.038</t>
  </si>
  <si>
    <t>KG240</t>
  </si>
  <si>
    <t>hřeb expert TN pr. 10 kanylovaný D390 TAN 04.004.458</t>
  </si>
  <si>
    <t>KG536</t>
  </si>
  <si>
    <t>prut prevotový ten pr 1,5 D300 TAN fialový 475.915</t>
  </si>
  <si>
    <t>ZA108</t>
  </si>
  <si>
    <t>Hřeb UFN femorální 9.0 mm L420 464.420</t>
  </si>
  <si>
    <t>ZA288</t>
  </si>
  <si>
    <t>Drát repoziční 2.00 mm s špičkou 292.410</t>
  </si>
  <si>
    <t>Drát repoziční 2,0 mm s špičkou 292.410</t>
  </si>
  <si>
    <t>ZA313</t>
  </si>
  <si>
    <t>Šroub fixační PH 4,5 mm Targon KB072T</t>
  </si>
  <si>
    <t>ZC181</t>
  </si>
  <si>
    <t>Šroub antirotační Targon KD204T</t>
  </si>
  <si>
    <t>ZD539</t>
  </si>
  <si>
    <t>Šroub kompresní HBS2 mini 26 mm 26-830-26-09</t>
  </si>
  <si>
    <t>ZE004</t>
  </si>
  <si>
    <t>Hřeb UTN tibiální 8.0 mm kompletní se zaslepovací hlavou plný 278.660</t>
  </si>
  <si>
    <t>ZE808</t>
  </si>
  <si>
    <t>Šroub kortikální 3 mm/28 mm nestabilní 716-115-030-028</t>
  </si>
  <si>
    <t>ZF413</t>
  </si>
  <si>
    <t>Čep zajišťovací 4.9 mm L50 459.500</t>
  </si>
  <si>
    <t>ZF414</t>
  </si>
  <si>
    <t>Čep zajišťovací 4.9 mm L60 459.600</t>
  </si>
  <si>
    <t>ZF537</t>
  </si>
  <si>
    <t>Šroub kortikální 3 mm/40 mm nestabilní 716-115-030-040</t>
  </si>
  <si>
    <t>ZF847</t>
  </si>
  <si>
    <t>Čep zajišťovací 4.9 mm L46 459.460</t>
  </si>
  <si>
    <t>ZF869</t>
  </si>
  <si>
    <t>Šroub kompresní HBS2 mini 19 mm 26-820-19-09</t>
  </si>
  <si>
    <t>ZF877</t>
  </si>
  <si>
    <t>Šroub kompresní HBS2 mini 20 mm 26-820-20-09</t>
  </si>
  <si>
    <t>ZG599</t>
  </si>
  <si>
    <t>Šroub nosný O10,5 x 95 mm 3060-0095S</t>
  </si>
  <si>
    <t>ZG607</t>
  </si>
  <si>
    <t>Šroub kortikální 3 mm/46 mm stabilní 716-110-030-046</t>
  </si>
  <si>
    <t>ZH234</t>
  </si>
  <si>
    <t>Šroub kortikální 1.5 mm 200.824</t>
  </si>
  <si>
    <t>ZH623</t>
  </si>
  <si>
    <t>Dlaha distální humerus 770-115-004-089</t>
  </si>
  <si>
    <t>ZH654</t>
  </si>
  <si>
    <t>Šroub kortikální 3 mm/48 mm stabilní 716-110-030-048</t>
  </si>
  <si>
    <t>ZI901</t>
  </si>
  <si>
    <t>Dlaha rekonstrukční 3.5 rovná 245.150</t>
  </si>
  <si>
    <t>Dlaha rekonstrukční 3,5 rovná 245.150</t>
  </si>
  <si>
    <t>ZK867</t>
  </si>
  <si>
    <t>Šroub kortikální XC, HA 6,0 mm R99612640</t>
  </si>
  <si>
    <t>ZK989</t>
  </si>
  <si>
    <t>Šroub kompresní HBS2 midi 30 mm 26-810-30-09</t>
  </si>
  <si>
    <t>ZM804</t>
  </si>
  <si>
    <t>Šroub zamykatelný aptus hand HD4 1,5 mm/13 mm DA-5250.13/1</t>
  </si>
  <si>
    <t>ZN174</t>
  </si>
  <si>
    <t>Šroub kortikální aptus hand HD4 1,2 mm DA-5100.08</t>
  </si>
  <si>
    <t>ZN198</t>
  </si>
  <si>
    <t>Svorka kompresní otevřená 393.760</t>
  </si>
  <si>
    <t>ZN203</t>
  </si>
  <si>
    <t>Šroub interferenční megafix C 8 x 23 mm 2870823C</t>
  </si>
  <si>
    <t>ZN204</t>
  </si>
  <si>
    <t>Šroub interferenční megafix C 8 x 28 mm 2870828C</t>
  </si>
  <si>
    <t>ZN205</t>
  </si>
  <si>
    <t>Šroub interferenční megafix C 9 x 28 mm 2870928C</t>
  </si>
  <si>
    <t>ZN218</t>
  </si>
  <si>
    <t>Drát K Medin 1,2 x 300 mm s vrtací špičkou á 10 ks 397129092540</t>
  </si>
  <si>
    <t>ZN219</t>
  </si>
  <si>
    <t>Drát K Medin 1,5 x 300 mm s vrtací špičkou á 10 ks 397129092550</t>
  </si>
  <si>
    <t>ZN220</t>
  </si>
  <si>
    <t>Drát K Medin 1,8 x 300 mm s vrtací špičkou á 10 ks 397129092560</t>
  </si>
  <si>
    <t>ZN221</t>
  </si>
  <si>
    <t>Drát K Medin 2,0 x 300 mm s vrtací špičkou á 10 ks 397129092570</t>
  </si>
  <si>
    <t>ZN222</t>
  </si>
  <si>
    <t>Drát K Medin 2,2 x 300 mm s vrtací špičkou á 10 ks 397129092580</t>
  </si>
  <si>
    <t>ZN243</t>
  </si>
  <si>
    <t>Šroub interferenční milagro 7 x 23 mm 231800</t>
  </si>
  <si>
    <t>ZN286</t>
  </si>
  <si>
    <t>Šroub kompresní Charlotte 7,0 mm 50 mm x 16 mm 44175016</t>
  </si>
  <si>
    <t>ZN287</t>
  </si>
  <si>
    <t>Šroub kompresní Charlotte 7,0 mm 55 mm x 16 mm 44175516</t>
  </si>
  <si>
    <t>ZN288</t>
  </si>
  <si>
    <t>Šroub kompresní Charlotte 7,0 mm 90 mm x 32 mm 44179032</t>
  </si>
  <si>
    <t>KG196</t>
  </si>
  <si>
    <t>čep zajišťovací  4,9 mm 259.400</t>
  </si>
  <si>
    <t>KG205</t>
  </si>
  <si>
    <t>šroub nosný pr. 11 samořezný D90 o 273.090</t>
  </si>
  <si>
    <t>KG232</t>
  </si>
  <si>
    <t>hlava zaslepovací expert hř 04.004.004</t>
  </si>
  <si>
    <t>KG405</t>
  </si>
  <si>
    <t>šroub zajišťovací stardrive 2,7 mm ( hlava LCP 2.4), délka 32 402.232</t>
  </si>
  <si>
    <t>KG455</t>
  </si>
  <si>
    <t>šroub zajišťovací pr 3,5 samořezný D45 412.119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</si>
  <si>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</si>
  <si>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</si>
  <si>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</si>
  <si>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</si>
  <si>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</si>
  <si>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</si>
  <si>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ZA093</t>
  </si>
  <si>
    <t>Šroub kanylovaný 3.5 mm 205.050</t>
  </si>
  <si>
    <t>ZA123</t>
  </si>
  <si>
    <t>Dlaha LCP-T 3.5 mm pravoúhlá 241.151</t>
  </si>
  <si>
    <t>ZA138</t>
  </si>
  <si>
    <t>Šroub zajišťovací stardrive 5.0 mm 212.219</t>
  </si>
  <si>
    <t>ZA296</t>
  </si>
  <si>
    <t>Hřeb targon PF 12 x 220 mm 135° KD034T</t>
  </si>
  <si>
    <t>ZA312</t>
  </si>
  <si>
    <t>Šroub zajišťovací 3,5 mm Targon KB518T</t>
  </si>
  <si>
    <t>ZB601</t>
  </si>
  <si>
    <t>Čep zajišťovací 4.9 mm L38 459.380</t>
  </si>
  <si>
    <t>ZC093</t>
  </si>
  <si>
    <t>Dlaha anatomická DVR DVRAXXL</t>
  </si>
  <si>
    <t>Dlaha anatomická DVR extra ext DVRAXXL</t>
  </si>
  <si>
    <t>ZC141</t>
  </si>
  <si>
    <t>Šroub zajišťovací stardrive 4.0 mm 04.005.436</t>
  </si>
  <si>
    <t>ZC213</t>
  </si>
  <si>
    <t>Šroub fixační PH 4,5 mm Targon KB074T</t>
  </si>
  <si>
    <t>ZC228</t>
  </si>
  <si>
    <t>Šroub zajišťovací 3,5 mm Targon KB530T</t>
  </si>
  <si>
    <t>ZC988</t>
  </si>
  <si>
    <t>Čep zajišťovací 3.9 mm L46 258.460</t>
  </si>
  <si>
    <t>ZD018</t>
  </si>
  <si>
    <t>Šroub kanylovaný 4.5 mm 214.450</t>
  </si>
  <si>
    <t>ZD298</t>
  </si>
  <si>
    <t>Hřeb se závity zamykatelný 2,5 x 28 mm TP28000</t>
  </si>
  <si>
    <t>ZD304</t>
  </si>
  <si>
    <t>Šroub kortikální 3,5 x 18 mm CS18000</t>
  </si>
  <si>
    <t>ZD359</t>
  </si>
  <si>
    <t>Dlaha LCP-PLT 4.5/5.0 mm 222.222</t>
  </si>
  <si>
    <t>ZD398</t>
  </si>
  <si>
    <t>Dlaha anatomická DVR DVRAWR</t>
  </si>
  <si>
    <t>ZD513</t>
  </si>
  <si>
    <t>Dlaha anatomická DVR DVRANR</t>
  </si>
  <si>
    <t>ZE997</t>
  </si>
  <si>
    <t>Hřeb DFN femorální distální 12.0 mm L340 451.827</t>
  </si>
  <si>
    <t>Hřeb DFN femorální distální 12,0 mm L340 451.827</t>
  </si>
  <si>
    <t>ZF094</t>
  </si>
  <si>
    <t>Šroub kanylovaný canos 3.5 x 20 mm 26-433-20-09</t>
  </si>
  <si>
    <t>ZF552</t>
  </si>
  <si>
    <t>Šroub kyčelní stardrive 6.5 mm 04.003.028</t>
  </si>
  <si>
    <t>ZF859</t>
  </si>
  <si>
    <t>Šroub kanylovaný 3.5 mm 205.048</t>
  </si>
  <si>
    <t>ZF885</t>
  </si>
  <si>
    <t>Šroub kanylovaný 3.5 mm 205.032</t>
  </si>
  <si>
    <t>ZF899</t>
  </si>
  <si>
    <t>Šroub kortikální smart-drive 2.5 x 15 mm 26-906-15-09</t>
  </si>
  <si>
    <t>ZF952</t>
  </si>
  <si>
    <t>Šroub kortikální smart-drive 2.5 x 16 mm 26-906-16-09</t>
  </si>
  <si>
    <t>ZG104</t>
  </si>
  <si>
    <t>Šroub kortikální 3.5 mm 204.690</t>
  </si>
  <si>
    <t>Šroub kortikální 3,5 mm 204.690</t>
  </si>
  <si>
    <t>ZG578</t>
  </si>
  <si>
    <t>Šroub spongiózní 4.0 mm 207.030</t>
  </si>
  <si>
    <t>ZG837</t>
  </si>
  <si>
    <t>Dlaha LCP 2.7/3.5 mm na přední horní část klavikuly s bočním prodloužením 04.112.012</t>
  </si>
  <si>
    <t>ZH310</t>
  </si>
  <si>
    <t>Hřeb expert tibiální 8.0 mm 04.024.252</t>
  </si>
  <si>
    <t>ZH334</t>
  </si>
  <si>
    <t>Vrtulka pro DFN L85 450.889</t>
  </si>
  <si>
    <t>ZH337</t>
  </si>
  <si>
    <t>Hřeb wurzburger ulna/radius 4,0 x 240 mm 1-3607</t>
  </si>
  <si>
    <t>ZH494</t>
  </si>
  <si>
    <t>Šroub kompresní HBS2 mini 20 mm 26-830-20-09</t>
  </si>
  <si>
    <t>ZH916</t>
  </si>
  <si>
    <t>Dlaha tibiální proximální LCP 4.5/5.0 laterální 10 otv. 240.043</t>
  </si>
  <si>
    <t>ZI068</t>
  </si>
  <si>
    <t>Tělo humerální trauma medium 1350.15.010</t>
  </si>
  <si>
    <t>ZI653</t>
  </si>
  <si>
    <t>Dlaha přímá LCP 3.5 6 otovrů 223.561</t>
  </si>
  <si>
    <t>ZI774</t>
  </si>
  <si>
    <t>Šroub kanylovaný 3.5 mm 205.020</t>
  </si>
  <si>
    <t>ZI942</t>
  </si>
  <si>
    <t>Šroub zajišťovací stardrive 5.0 mm 04.005.570</t>
  </si>
  <si>
    <t>ZJ560</t>
  </si>
  <si>
    <t>Hlavice humerální pr. 48 mm 1322.09.480</t>
  </si>
  <si>
    <t>ZK879</t>
  </si>
  <si>
    <t>Šroub kompresní HBS2 midi 18 mm 26-800-18-09</t>
  </si>
  <si>
    <t>ZK924</t>
  </si>
  <si>
    <t>Šroub kompresní HBS2 midi 24 mm 26-810-24-09</t>
  </si>
  <si>
    <t>ZL000</t>
  </si>
  <si>
    <t>Dřík cementovaný pr. 20 mm pro CKP hlavice humeru 1306.15.200</t>
  </si>
  <si>
    <t>ZL024</t>
  </si>
  <si>
    <t>Šroub kortikální uzamykatelný smart-drive 2.5 x 24 mm 26-905-24-09</t>
  </si>
  <si>
    <t>ZL049</t>
  </si>
  <si>
    <t>Šroub kortikální smart-drive 2.5 x 17 mm 26-906-17-09</t>
  </si>
  <si>
    <t>ZL050</t>
  </si>
  <si>
    <t>Šroub kompresní HBS2 mini 24 mm 26-820-24-09</t>
  </si>
  <si>
    <t>ZL051</t>
  </si>
  <si>
    <t>Šroub kompresní HBS2 mini 25 mm 26-820-25-09</t>
  </si>
  <si>
    <t>ZL242</t>
  </si>
  <si>
    <t>Dlaha tibiální distální 3.5 mm mediální LCP bez výběžku 02.112.522</t>
  </si>
  <si>
    <t>Dlaha tibiální distální 3,5 mm mediální LCP bez výběžku 02.112.522</t>
  </si>
  <si>
    <t>ZL864</t>
  </si>
  <si>
    <t>Šroub interferenční milagro 9 x 20 mm 231820</t>
  </si>
  <si>
    <t>ZM347</t>
  </si>
  <si>
    <t>Dlaha háčková LCP 3.5 mm na klíční kost 5 otvorů 441.087</t>
  </si>
  <si>
    <t>Dlaha háčková LCP 3,5 mm na klíční kost 5 otvorů 441.087</t>
  </si>
  <si>
    <t>ZM907</t>
  </si>
  <si>
    <t>Dlaha háčková LCP 3.5 mm na klíční kost 5 otvorů 441.085</t>
  </si>
  <si>
    <t>ZM909</t>
  </si>
  <si>
    <t>Šroub zajišťovací sponginózní 5.0 mm 04.015.535</t>
  </si>
  <si>
    <t>ZN307</t>
  </si>
  <si>
    <t>Šroub kanylovaný canos 2.7 x 24 mm 26-427-24-09</t>
  </si>
  <si>
    <t>ZN315</t>
  </si>
  <si>
    <t>Šroub spongiózní 6.5 mm 216.045</t>
  </si>
  <si>
    <t>ZN316</t>
  </si>
  <si>
    <t>Šroub spongiózní 6.5 mm 216.040</t>
  </si>
  <si>
    <t>ZN318</t>
  </si>
  <si>
    <t>Dlaha háčková LCP 3.5 mm na klíční kost 5 otvorů 441.086</t>
  </si>
  <si>
    <t>ZN327</t>
  </si>
  <si>
    <t>Spirální čepel pro DFN 450.890</t>
  </si>
  <si>
    <t>KG269</t>
  </si>
  <si>
    <t>dlaha LCP 2,4 n/dist rad vol s/vl 04.110.331</t>
  </si>
  <si>
    <t>KG273</t>
  </si>
  <si>
    <t>dlaha LCP 2,4 n/dist rad vol s/vl 04.110.441</t>
  </si>
  <si>
    <t>KG347</t>
  </si>
  <si>
    <t>šroub kortikální stardrive 2,0 mm, délka 12 401.362</t>
  </si>
  <si>
    <t>KG348</t>
  </si>
  <si>
    <t>šroub kortikální stardrive 2,0 mm, délka 13 401.363</t>
  </si>
  <si>
    <t>KG386</t>
  </si>
  <si>
    <t>šroub zajišťovací stardrive 2,0 mm, délka 16 401.886</t>
  </si>
  <si>
    <t>KG387</t>
  </si>
  <si>
    <t>šroub zajišťovací stardrive 2,0 mm, délka 18 401.888</t>
  </si>
  <si>
    <t>KG406</t>
  </si>
  <si>
    <t>šroub zajišťovací stardrive 2,7 mm ( hlava LCP 2.4), délka 34 402.234</t>
  </si>
  <si>
    <t>KG414</t>
  </si>
  <si>
    <t>šroub zajišťovací stardrive 2,7 mm ( hlava LCP 2.4), délka 50 402.250</t>
  </si>
  <si>
    <t>KG418</t>
  </si>
  <si>
    <t>šroub kortikální stardrive 2,7 mm, délka 12 402.872</t>
  </si>
  <si>
    <t>KG419</t>
  </si>
  <si>
    <t>šroub kortikální stardrive 2,7 mm, délka 14 402.874</t>
  </si>
  <si>
    <t>KG420</t>
  </si>
  <si>
    <t>šroub kortikální stardrive 2,7 mm, délka 16 402.876</t>
  </si>
  <si>
    <t>KG434</t>
  </si>
  <si>
    <t>KG453</t>
  </si>
  <si>
    <t>šroub zajišťovací pr 3,5 samořezný D35 412.114</t>
  </si>
  <si>
    <t>KG468</t>
  </si>
  <si>
    <t>šroub zajišťovací pr 2,4 samořezný D18 412.818</t>
  </si>
  <si>
    <t>KG469</t>
  </si>
  <si>
    <t>šroub zajišťovací pr 2,4 samořezný D20 412.820</t>
  </si>
  <si>
    <t>KG470</t>
  </si>
  <si>
    <t>šroub zajišťovací pr 2,4 samořezný D22 412.822</t>
  </si>
  <si>
    <t>KG471</t>
  </si>
  <si>
    <t>šroub zajišťovací pr 2,4 samořezný D24 412.824</t>
  </si>
  <si>
    <t>KG475</t>
  </si>
  <si>
    <t>dlaha LCP 3,5 na olekranon pravá 4 otv. D 436.504</t>
  </si>
  <si>
    <t>KG477</t>
  </si>
  <si>
    <t>dlaha LCP 3,5 na olekranon pravá 8 otv. D 436.508</t>
  </si>
  <si>
    <t>KG488</t>
  </si>
  <si>
    <t>dlaha DHP 2,7/3,5 dorso-lat pravá 9 otv. 441.268</t>
  </si>
  <si>
    <t>KG535</t>
  </si>
  <si>
    <t>dlaha na ulnu distální 2,0 s/h 442.531</t>
  </si>
  <si>
    <t>KG838</t>
  </si>
  <si>
    <t>šroub kortikální 3,5 mm 404.836</t>
  </si>
  <si>
    <t>ZA014</t>
  </si>
  <si>
    <t>Šroub kortikální 1.5 mm 200.806</t>
  </si>
  <si>
    <t>ZA071</t>
  </si>
  <si>
    <t>Čep zajišťovací 3.9 mm L26 258.260</t>
  </si>
  <si>
    <t>ZA101</t>
  </si>
  <si>
    <t>Hlava zaslepovací UFN pro zajištění 12,0 mm 459.012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</si>
  <si>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</si>
  <si>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</si>
  <si>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</si>
  <si>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</si>
  <si>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</si>
  <si>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</si>
  <si>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ZA772</t>
  </si>
  <si>
    <t>Hřeb expert tibiální 9.0 mm 04.024.352</t>
  </si>
  <si>
    <t>ZB897</t>
  </si>
  <si>
    <t>Čep zajišťovací 4.9 mm L36 459.360</t>
  </si>
  <si>
    <t>ZC271</t>
  </si>
  <si>
    <t>Šroub kortikální 1.5 mm 200.807</t>
  </si>
  <si>
    <t>ZC435</t>
  </si>
  <si>
    <t>Vrtulka pro DFN L70 450.886</t>
  </si>
  <si>
    <t>ZC875</t>
  </si>
  <si>
    <t>Dlaha anatomická DVR extra ext DVRAXXR</t>
  </si>
  <si>
    <t>ZD276</t>
  </si>
  <si>
    <t>Šroub zamykatelný 2,5 x 20 mm FP20</t>
  </si>
  <si>
    <t>ZD299</t>
  </si>
  <si>
    <t>Šroub zamykatelný 2,5 x 12 mm FP12</t>
  </si>
  <si>
    <t>ZD319</t>
  </si>
  <si>
    <t>Dlaha LCP 4.5 / 5.0 226.601</t>
  </si>
  <si>
    <t>ZD328</t>
  </si>
  <si>
    <t>Šroub zamykatelný 2,5 x 22 mm FP22</t>
  </si>
  <si>
    <t>ZD483</t>
  </si>
  <si>
    <t>Šroub kanylovaný 6.5 mm L100/32 408.442</t>
  </si>
  <si>
    <t>ZE379</t>
  </si>
  <si>
    <t>Dlaha rekonstrukční 3,5 s níz.profilem 245.908</t>
  </si>
  <si>
    <t>ZE720</t>
  </si>
  <si>
    <t>Dlaha rekonstrukční J 3,5 mm 245.932</t>
  </si>
  <si>
    <t>ZF523</t>
  </si>
  <si>
    <t>Čep zajišťovací 4.9 mm L72 459.720</t>
  </si>
  <si>
    <t>ZF683</t>
  </si>
  <si>
    <t>Dlaha sternální uzamykatelná 2.4 mm 460.024S</t>
  </si>
  <si>
    <t>ZF850</t>
  </si>
  <si>
    <t>Drát K-Wire 1.80 mm á 10 ks 292.190.10</t>
  </si>
  <si>
    <t>ZF851</t>
  </si>
  <si>
    <t>Drát K-Wire 2,0 mm á 10 ks 292.210.10</t>
  </si>
  <si>
    <t>ZF858</t>
  </si>
  <si>
    <t>Šroub kortikální smart-drive 2.5 x 14 mm 26-906-14-09</t>
  </si>
  <si>
    <t>ZF898</t>
  </si>
  <si>
    <t>Dlaha radiální IXOS P4 wave 26-914-21-09</t>
  </si>
  <si>
    <t>ZG096</t>
  </si>
  <si>
    <t>Šroub kanylovaný 4.5 mm 214.446</t>
  </si>
  <si>
    <t>ZG240</t>
  </si>
  <si>
    <t>Šroub kortikální 4.5 mm 214.852</t>
  </si>
  <si>
    <t>ZG243</t>
  </si>
  <si>
    <t>Šroub zajišťovací DFN 6.0 mm L75 450.867</t>
  </si>
  <si>
    <t>ZG660</t>
  </si>
  <si>
    <t>Hřeb UTN tibiální 8.0 mm kompletní se zaslepovací hlavou plný 278.630</t>
  </si>
  <si>
    <t>ZG802</t>
  </si>
  <si>
    <t>Šroub kortikální 3,5 mm 204.660</t>
  </si>
  <si>
    <t>ZG806</t>
  </si>
  <si>
    <t>Dlaha LC-DCP 3,5 mm 5 otvorů 223.550</t>
  </si>
  <si>
    <t>ZH179</t>
  </si>
  <si>
    <t>Šroub kortikální 4.5 mm 214.828</t>
  </si>
  <si>
    <t>ZH180</t>
  </si>
  <si>
    <t>Šroub kortikální 4.5 mm 214.832</t>
  </si>
  <si>
    <t>ZH414</t>
  </si>
  <si>
    <t>Šroub kanylovaný 6.5 mm L90/32 408.440</t>
  </si>
  <si>
    <t>ZH430</t>
  </si>
  <si>
    <t>Šroub kanylovaný 6.5 mm L100/16 408.415</t>
  </si>
  <si>
    <t>ZH485</t>
  </si>
  <si>
    <t>Šroub kortikální 4.5 mm 214.860</t>
  </si>
  <si>
    <t>ZH723</t>
  </si>
  <si>
    <t>Šroub nosný O10,5 x 115 mm 3060-0115S</t>
  </si>
  <si>
    <t>ZH743</t>
  </si>
  <si>
    <t>Hlava zaslepovací gamma 3 3005-1105S</t>
  </si>
  <si>
    <t>ZH779</t>
  </si>
  <si>
    <t>Šroub zamykací HD7 2,5 x 14 mm DA-5750.14/1</t>
  </si>
  <si>
    <t>ZH846</t>
  </si>
  <si>
    <t>Hřeb targon PF-L 10 x 420 mm 130° KD089T</t>
  </si>
  <si>
    <t>ZH848</t>
  </si>
  <si>
    <t>Šroub kortikální HD7 2,5 x 12 mm A-5700.12</t>
  </si>
  <si>
    <t>ZH923</t>
  </si>
  <si>
    <t>Šroub wurzburger distální ulna/rádius 2,7 x 12 mm 1-3672</t>
  </si>
  <si>
    <t>ZI301</t>
  </si>
  <si>
    <t>Dlaha volární na distální radius korekční 2.5 DA-4750.18</t>
  </si>
  <si>
    <t>ZI380</t>
  </si>
  <si>
    <t>Šroub zajišťovací stardrive 5.0 mm 212.218</t>
  </si>
  <si>
    <t>ZI713</t>
  </si>
  <si>
    <t>Šroub zajišťovací DFN 5.5 mm L55 450.863</t>
  </si>
  <si>
    <t>ZI816</t>
  </si>
  <si>
    <t>Dlaha volární 2.5 adaptivní A-4750.64</t>
  </si>
  <si>
    <t>ZI854</t>
  </si>
  <si>
    <t>Hřeb expert femorální laterální 9.0 mm 04.003.264</t>
  </si>
  <si>
    <t>ZI855</t>
  </si>
  <si>
    <t>Šroub kyčelní stardrive 6,5 mm 04.003.029</t>
  </si>
  <si>
    <t>ZI862</t>
  </si>
  <si>
    <t>Hřeb expert femorální laterální 10.0 mm 04.003.364</t>
  </si>
  <si>
    <t>ZI867</t>
  </si>
  <si>
    <t>Dlaha háčková LCP 3,5 mm na klíční kost 5 otvorů 441.084</t>
  </si>
  <si>
    <t>ZJ226</t>
  </si>
  <si>
    <t>Dlaha targon FN dlaha 130° KO802T</t>
  </si>
  <si>
    <t>ZJ227</t>
  </si>
  <si>
    <t>Šroub teleskopický targon FN 80 mm KO822T</t>
  </si>
  <si>
    <t>ZJ228</t>
  </si>
  <si>
    <t>Šroub teleskopický targon FN 90 mm KO824T</t>
  </si>
  <si>
    <t>ZJ309</t>
  </si>
  <si>
    <t>Šroub kortikální HD7 2,5 x 18 mm A-5700.18/1</t>
  </si>
  <si>
    <t>ZJ772</t>
  </si>
  <si>
    <t>Šroub zamykací HD7 2,5 x 12 mm DA-5750.12/1</t>
  </si>
  <si>
    <t>ZK399</t>
  </si>
  <si>
    <t>Dlaha LCP 4.5 / 5.0 226.661</t>
  </si>
  <si>
    <t>ZK660</t>
  </si>
  <si>
    <t>Šroub kortikální 3,5 mm 204.865</t>
  </si>
  <si>
    <t>ZK803</t>
  </si>
  <si>
    <t>Šroub schanzův 4/3 L280/20 294.300</t>
  </si>
  <si>
    <t>ZL127</t>
  </si>
  <si>
    <t>Šroub teleskopický targon FN 100 mm KO826T</t>
  </si>
  <si>
    <t>ZL391</t>
  </si>
  <si>
    <t>Dlaha pro distální ulnu 2.5 mm Y 2/5 otvorů A-4750.91</t>
  </si>
  <si>
    <t>ZN379</t>
  </si>
  <si>
    <t>Šroub zajišťovací stardrive 5.5 mm 04.005.562</t>
  </si>
  <si>
    <t>ZN380</t>
  </si>
  <si>
    <t>Dlaha LCP metafyzální 3,5 rovná s kombinovaným otvorem 6 otvorů ocel 223.406</t>
  </si>
  <si>
    <t>ZN381</t>
  </si>
  <si>
    <t>Dlaha na symfýzu 3,5 s koaxiálními kombi otvory a 2 DCP 02.100.016</t>
  </si>
  <si>
    <t>ZN406</t>
  </si>
  <si>
    <t>Čep zajišťovací 3.9 mm L64 258.260</t>
  </si>
  <si>
    <t>KG188</t>
  </si>
  <si>
    <t>šroub antirotační pr. 6,5 samořezný 234.100</t>
  </si>
  <si>
    <t>KG206</t>
  </si>
  <si>
    <t>šroub nosný pr. 11 samořezný D95 o 273.095</t>
  </si>
  <si>
    <t>KG231</t>
  </si>
  <si>
    <t>hlava zaslepovací expert 15 mm 04.004.003</t>
  </si>
  <si>
    <t>KG364</t>
  </si>
  <si>
    <t>šroub kortikální pr 2,4 samořezný D16 TAN 401.766</t>
  </si>
  <si>
    <t>KG416</t>
  </si>
  <si>
    <t>šroub zajišťovací stardrive 2,7 mm ( hlava LCP 2.4), délka 60 402.260</t>
  </si>
  <si>
    <t>KG439</t>
  </si>
  <si>
    <t>šroub kortikální pr 3,5 samořezný D50 TI 404.850</t>
  </si>
  <si>
    <t>KG483</t>
  </si>
  <si>
    <t>dlaha DHP 2,7/3,5 dorso-lat levá 3 otv. 441.263</t>
  </si>
  <si>
    <t>KG523</t>
  </si>
  <si>
    <t>dlaha LCP 2,4 tvaru L dorz-n/dist 442.500</t>
  </si>
  <si>
    <t>KG527</t>
  </si>
  <si>
    <t>dlaha LCP 2,4 tvaru L dorz-n/dist 442.504</t>
  </si>
  <si>
    <t>KG541</t>
  </si>
  <si>
    <t>prut prevotový ten pr 4,0 D440 TAN fialový 475.940</t>
  </si>
  <si>
    <t>KI547</t>
  </si>
  <si>
    <t>drát vodící  se závitovou špičkou, délka 350 mm 357.039</t>
  </si>
  <si>
    <t>ZB412</t>
  </si>
  <si>
    <t>Šroub zamykací HD7 2,5 x   8 mm A-5750.08/1</t>
  </si>
  <si>
    <t>ZC192</t>
  </si>
  <si>
    <t>Šroub zajišťovací stardrive 4.0 mm 04.005.422</t>
  </si>
  <si>
    <t>ZC279</t>
  </si>
  <si>
    <t>Šroub kortikální 1.3 mm 200.693</t>
  </si>
  <si>
    <t>ZC381</t>
  </si>
  <si>
    <t>Šroub kanylovaný 3,5 mm 205.246</t>
  </si>
  <si>
    <t>ZC997</t>
  </si>
  <si>
    <t>Čep zajišťovací 3.9 mm L48 258.480</t>
  </si>
  <si>
    <t>ZD451</t>
  </si>
  <si>
    <t>Šroub kortikální 3,5 x 10 mm CS10000</t>
  </si>
  <si>
    <t>ZD596</t>
  </si>
  <si>
    <t>Drát K 1,60 mm KW062SS</t>
  </si>
  <si>
    <t>ZD608</t>
  </si>
  <si>
    <t>Šroub kompresní HBS2 mini 29 mm 26-820-29-09</t>
  </si>
  <si>
    <t>ZD943</t>
  </si>
  <si>
    <t>Dlaha anatomická DVR ext DVRAXR</t>
  </si>
  <si>
    <t>ZE044</t>
  </si>
  <si>
    <t>Šroub interferenční milagro 10 x 30 mm 231840</t>
  </si>
  <si>
    <t>ZE277</t>
  </si>
  <si>
    <t>Šroub kompresní HBS2 mini 30 mm 26-830-30-09</t>
  </si>
  <si>
    <t>ZF600</t>
  </si>
  <si>
    <t>Šroub kanylovaný 3,5 mm 205.236</t>
  </si>
  <si>
    <t>ZF623</t>
  </si>
  <si>
    <t>Šroub zajišťovací stardrive 5.0 mm 04.005.544</t>
  </si>
  <si>
    <t>ZF895</t>
  </si>
  <si>
    <t>Šroub kompresní HBS2 mini 23 mm 26-820-23-09</t>
  </si>
  <si>
    <t>ZF921</t>
  </si>
  <si>
    <t>Šroub zajišťovací stardrive 5.0 mm 04.005.580</t>
  </si>
  <si>
    <t>ZG796</t>
  </si>
  <si>
    <t>Šroub zajišťovací stardrive 2.7 mm 402.212</t>
  </si>
  <si>
    <t>ZH000</t>
  </si>
  <si>
    <t>Šroub kompresní HBS2 mini 30 mm 26-820-30-09</t>
  </si>
  <si>
    <t>ZH641</t>
  </si>
  <si>
    <t>Šroub kortikální 3,5 mm 204.680</t>
  </si>
  <si>
    <t>ZH861</t>
  </si>
  <si>
    <t>Šroub kanylovaný 6.5 mm L70/32 408.436</t>
  </si>
  <si>
    <t>ZI062</t>
  </si>
  <si>
    <t>Šroub kortikální PENNIG 80 x 35 mm pr.4 mm 35101</t>
  </si>
  <si>
    <t>ZI688</t>
  </si>
  <si>
    <t>Šroub zamykací HD7 2,5 x 10 mm A-5750.10/1</t>
  </si>
  <si>
    <t>ZI689</t>
  </si>
  <si>
    <t>Dlaha volární na dist. radius korekční 2.5 A-4750.19</t>
  </si>
  <si>
    <t>ZI934</t>
  </si>
  <si>
    <t>Hřeb expert femorální laterální 9.0 mm 04.003.268</t>
  </si>
  <si>
    <t>ZI939</t>
  </si>
  <si>
    <t>Šroub kortikální 3,5 mm 204.810</t>
  </si>
  <si>
    <t>ZK573</t>
  </si>
  <si>
    <t>Dlaha volární na distální radius korekční 2.5 A-4750.17</t>
  </si>
  <si>
    <t>ZM408</t>
  </si>
  <si>
    <t>Šroub kompresní HBS2 mini 15 mm 26-820-15-09</t>
  </si>
  <si>
    <t>ZN418</t>
  </si>
  <si>
    <t>Šroub kompresní HBS2 mini 16 mm 26-820-16-09</t>
  </si>
  <si>
    <t>ZN420</t>
  </si>
  <si>
    <t>Dlaha H dorzální pravá A-4750.14</t>
  </si>
  <si>
    <t>KG410</t>
  </si>
  <si>
    <t>šroub zajišťovací stardrive 2,7 mm ( hlava LCP 2.4), délka 42 402.242</t>
  </si>
  <si>
    <t>KG438</t>
  </si>
  <si>
    <t>šroub kortikální pr 3,5 samořezný D45 TI 404.845</t>
  </si>
  <si>
    <t>KG440</t>
  </si>
  <si>
    <t>šroub kortikální pr 3,5 samořezný D55 TI 404.855</t>
  </si>
  <si>
    <t>KG485</t>
  </si>
  <si>
    <t>dlaha DHP 2,7/3,5 dorso-lat levá 5 otv. 441.265</t>
  </si>
  <si>
    <t>KG493</t>
  </si>
  <si>
    <t>dlaha DHP 2,7/3,5 dorso-lat s/laterální 441.275</t>
  </si>
  <si>
    <t>KG499</t>
  </si>
  <si>
    <t>dlaha DHP 2,7/3,5 mediální levá 3 otv T 441.283</t>
  </si>
  <si>
    <t>ZA055</t>
  </si>
  <si>
    <t>Šroub zajišťovací stardrive 5.0 mm 212.220</t>
  </si>
  <si>
    <t>ZA127</t>
  </si>
  <si>
    <t>Šroub zajišťovací stardrive 5.0 mm 212.203</t>
  </si>
  <si>
    <t>ZA151</t>
  </si>
  <si>
    <t>Dlaha uzamykatelná 3,5 patní kost 241.622</t>
  </si>
  <si>
    <t>ZA284</t>
  </si>
  <si>
    <t>Hlava zaslepovací UHN 0 TAN 462.950</t>
  </si>
  <si>
    <t>ZB262</t>
  </si>
  <si>
    <t>Šroub kortikální 4.5 mm 214.838</t>
  </si>
  <si>
    <t>ZB390</t>
  </si>
  <si>
    <t>Šroub kortikální uzamykatelný smart-drive 2.5 x 25 mm 26-905-12-09</t>
  </si>
  <si>
    <t>ZB694</t>
  </si>
  <si>
    <t>Hřeb DFN femorální distální 12,0 mm L240 451.823</t>
  </si>
  <si>
    <t>ZD377</t>
  </si>
  <si>
    <t>Dlaha LCP-DF 4.5/5.0 222.257</t>
  </si>
  <si>
    <t>ZD623</t>
  </si>
  <si>
    <t>Vrtulka pro DFN L80 450.888</t>
  </si>
  <si>
    <t>ZE095</t>
  </si>
  <si>
    <t>Šroub kanylovaný canos 3,5 x 26 mm 26-433-26-09</t>
  </si>
  <si>
    <t>ZE279</t>
  </si>
  <si>
    <t>Šroub zajišťovací VA stardrive 3,5 mm 02.127.150</t>
  </si>
  <si>
    <t>ZF105</t>
  </si>
  <si>
    <t>Hřeb PH nagel 10/7 Targon KE023T</t>
  </si>
  <si>
    <t>ZF547</t>
  </si>
  <si>
    <t>Podložka 13.0/6.6 mm pro šrouby 4,5 - 7,3 mm 219.990</t>
  </si>
  <si>
    <t>ZG057</t>
  </si>
  <si>
    <t>Dlaha LCP-DF 4.5/5.0 222.252</t>
  </si>
  <si>
    <t>ZG248</t>
  </si>
  <si>
    <t>Šroub kanylovaný 4.5 mm 214.652</t>
  </si>
  <si>
    <t>ZG337</t>
  </si>
  <si>
    <t>Šroub kanylovaný 6.5 mm L85/16 408.412</t>
  </si>
  <si>
    <t>ZG359</t>
  </si>
  <si>
    <t>Šroub kortikální 1.3 mm 200.696</t>
  </si>
  <si>
    <t>ZG907</t>
  </si>
  <si>
    <t>Čep zajišťovací 3.9 mm L26 458.260</t>
  </si>
  <si>
    <t>ZH004</t>
  </si>
  <si>
    <t>Čep zajišťovací 3.9 mm L48 458.480</t>
  </si>
  <si>
    <t>ZH005</t>
  </si>
  <si>
    <t>Čep zajišťovací 3.9 mm L52 458.520</t>
  </si>
  <si>
    <t>ZH034</t>
  </si>
  <si>
    <t>Šroub kortikální 4.5 mm 214.830</t>
  </si>
  <si>
    <t>ZH557</t>
  </si>
  <si>
    <t>Šroub kanylovaný 4.5 mm 214.664</t>
  </si>
  <si>
    <t>ZH794</t>
  </si>
  <si>
    <t>Dlaha rekonstrukční J 3,5 mm 245.934</t>
  </si>
  <si>
    <t>ZI803</t>
  </si>
  <si>
    <t>Hřeb UHN 7.5 mm L295 462.729</t>
  </si>
  <si>
    <t>ZK513</t>
  </si>
  <si>
    <t>Hlava expert zaslepovací 12,0 mm 04.003.003</t>
  </si>
  <si>
    <t>ZK724</t>
  </si>
  <si>
    <t>Hřeb expert femorální laterální 9.0 mm 04.003.253</t>
  </si>
  <si>
    <t>ZK744</t>
  </si>
  <si>
    <t>Šroub zajišťovací VA stardrive 3,5 mm 02.127.175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</si>
  <si>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</si>
  <si>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</si>
  <si>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</si>
  <si>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</si>
  <si>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</si>
  <si>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</si>
  <si>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</si>
  <si>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</si>
  <si>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ZK918</t>
  </si>
  <si>
    <t>Šroub zajišťovací 5.0 mm 02.221.512</t>
  </si>
  <si>
    <t>ZK991</t>
  </si>
  <si>
    <t>Dlaha radiální IXOS P4 úhlově stabilní 26-914-12-09</t>
  </si>
  <si>
    <t>ZK992</t>
  </si>
  <si>
    <t>Šroub kortikální uzamykatelný smart-drive 2.5 x 19 mm 26-905-19-09</t>
  </si>
  <si>
    <t>ZL002</t>
  </si>
  <si>
    <t>Dlaha VA-LCP 3,5 mm proximální tibie 02.127.220</t>
  </si>
  <si>
    <t>ZL004</t>
  </si>
  <si>
    <t>Šroub zajišťovací 3,5 mm 02.127.140</t>
  </si>
  <si>
    <t>ZL005</t>
  </si>
  <si>
    <t>Šroub zajišťovací VA stardrive 3,5 mm 02.127.180</t>
  </si>
  <si>
    <t>ZL190</t>
  </si>
  <si>
    <t>Dlaha VA-LCP 3,5 mm proximální tibie 02.127.310</t>
  </si>
  <si>
    <t>ZL191</t>
  </si>
  <si>
    <t>Šroub zajišťovací VA stardrive 3,5 mm 02.127.142</t>
  </si>
  <si>
    <t>ZL449</t>
  </si>
  <si>
    <t>Hřeb expert femorální laterální 12,0 mm 04.003.565</t>
  </si>
  <si>
    <t>ZM619</t>
  </si>
  <si>
    <t>Hlavička explor 10 x 20 mm na rádius náhrada 11-210022</t>
  </si>
  <si>
    <t>ZN450</t>
  </si>
  <si>
    <t>Drát repoziční 2,00 mm se špičkou plochou (roztěrká) sterilní ocel délka 400 mm 292.410S</t>
  </si>
  <si>
    <t>ZN457</t>
  </si>
  <si>
    <t>Šroub Unima Evo 4,5 mm L60 mm krátký závit AA45AG060</t>
  </si>
  <si>
    <t>ZN458</t>
  </si>
  <si>
    <t>Šroub Unima Evo 4,5 mm L70 mm krátký závit AA45AG070</t>
  </si>
  <si>
    <t>ZN459</t>
  </si>
  <si>
    <t>Šroub Unima Evo 4,5 mm L70 mm krátký závit AA45AH070</t>
  </si>
  <si>
    <t>ZN460</t>
  </si>
  <si>
    <t>Drát K 1,5 mm L230 mm trokarová špička BR150</t>
  </si>
  <si>
    <t>ZN500</t>
  </si>
  <si>
    <t>Hřeb expert femorální laterální 10.0 mm 04.003.372</t>
  </si>
  <si>
    <t>ZN506</t>
  </si>
  <si>
    <t>Šroub spongiózní 6.5 mm 216.035</t>
  </si>
  <si>
    <t>ZN507</t>
  </si>
  <si>
    <t>Šroub spongiózní 6.5 mm délka 45 / 32 mm ocel 217.045</t>
  </si>
  <si>
    <t>ZN508</t>
  </si>
  <si>
    <t>Šroub spongiózní 6.5 mm délka 50 / 32 mm ocel 217.050</t>
  </si>
  <si>
    <t>ZN509</t>
  </si>
  <si>
    <t>Šroub spongiózní 6.5 mm délka 55 / 32 mm ocel 217.055</t>
  </si>
  <si>
    <t>ZN510</t>
  </si>
  <si>
    <t>Šroub spongiózní 6,5 mm délka 65 / 32 mm ocel 217.065</t>
  </si>
  <si>
    <t>ZN511</t>
  </si>
  <si>
    <t>Šroub spongiózní 6.5 mm délka 70 / 32 mm ocel 217.070</t>
  </si>
  <si>
    <t>ZN515</t>
  </si>
  <si>
    <t>Šroub zamykatelný aptus hand HD4 1,5 mm/08 mm DA-5250.08/1</t>
  </si>
  <si>
    <t>ZN561</t>
  </si>
  <si>
    <t>Šroub zajišťovací VA stardrive 3,5 mm 02.127.148</t>
  </si>
  <si>
    <t>ZC227</t>
  </si>
  <si>
    <t>Hřeb PH nagel 10/7 Targon KE071T</t>
  </si>
  <si>
    <t>ZH224</t>
  </si>
  <si>
    <t>Šroub fixační 4,5 mm KB088T</t>
  </si>
  <si>
    <t>ZK350</t>
  </si>
  <si>
    <t>Šroub kanylovaný canos 2.7 x 32 mm 26-427-32-09</t>
  </si>
  <si>
    <t>ZN512</t>
  </si>
  <si>
    <t>Dlaha rekonstrukční LCP 3,5 rovná s kombinovaným otvorem 20 otv. 245.201</t>
  </si>
  <si>
    <t>ZK568</t>
  </si>
  <si>
    <t>Šroub spongiózní 4.0 mm 207.028</t>
  </si>
  <si>
    <t>ZI577</t>
  </si>
  <si>
    <t>Válec chronOS pr.14 mm délka 25 mm 07.720.035</t>
  </si>
  <si>
    <t>ZI135</t>
  </si>
  <si>
    <t>Šroub kanylovaný 6.5 mm L95/32 408.441</t>
  </si>
  <si>
    <t>ZE439</t>
  </si>
  <si>
    <t>Šroub kortikální 3 mm/26 mm stabilní 716-110-030-026</t>
  </si>
  <si>
    <t>ZE701</t>
  </si>
  <si>
    <t>Šroub kortikální 3 mm/24 mm stabilní 716-110-030-024</t>
  </si>
  <si>
    <t>ZD697</t>
  </si>
  <si>
    <t>Šroub spongiózní 3 mm/30 mm nestabilní 716-105-030-030</t>
  </si>
  <si>
    <t>ZI885</t>
  </si>
  <si>
    <t>Šroub spongiózní 3 mm/24 mm stabilní 716-100-030-024</t>
  </si>
  <si>
    <t>ZE301</t>
  </si>
  <si>
    <t>Šroub kortikální 3 mm/20 mm nestabilní 716-115-030-020</t>
  </si>
  <si>
    <t>ZH636</t>
  </si>
  <si>
    <t>Šroub kortikální 3 mm/34 mm stabilní 716-110-030-034</t>
  </si>
  <si>
    <t>ZG943</t>
  </si>
  <si>
    <t>Dlaha na olekranon 8 otv. LA08 730-155-004-008</t>
  </si>
  <si>
    <t>ZE296</t>
  </si>
  <si>
    <t>Šroub kortikální 3 mm/18 mm stabilní 716-110-030-018</t>
  </si>
  <si>
    <t>ZN606</t>
  </si>
  <si>
    <t>Šroub spongiózní 3 mm/30 mm stabilní 716-100-030-030</t>
  </si>
  <si>
    <t>ZN607</t>
  </si>
  <si>
    <t>Šroub spongiózní 3 mm/22 mm nestabilní 716-105-030-022</t>
  </si>
  <si>
    <t>ZN633</t>
  </si>
  <si>
    <t>Šroub kortikální prům. 5,5 mm x 45 mm 151545</t>
  </si>
  <si>
    <t>ZN630</t>
  </si>
  <si>
    <t>Hřeb VersaNail TTC koncový kolík zátka hřebu 800700001</t>
  </si>
  <si>
    <t>ZN632</t>
  </si>
  <si>
    <t>Šroub kortikální prům. 5,5 mm x 40 mm 151540</t>
  </si>
  <si>
    <t>ZN629</t>
  </si>
  <si>
    <t>Hřeb VersaNail TTC prům. 10 mm x 300 mm 800710030</t>
  </si>
  <si>
    <t>ZN631</t>
  </si>
  <si>
    <t>Šroub kortikální prům. 4,5 mm x 44 mm 1402244</t>
  </si>
  <si>
    <t>ZL478</t>
  </si>
  <si>
    <t>Dlaha VA-LCP 3,5 mm proximální tibie 02.127.211</t>
  </si>
  <si>
    <t>ZE048</t>
  </si>
  <si>
    <t>Šroub zajišťovací VA stardrive 3,5 mm 02.127.156</t>
  </si>
  <si>
    <t>ZI740</t>
  </si>
  <si>
    <t>Dlaha VA-LCP 3,5 mm proximální tibie 02.127.221</t>
  </si>
  <si>
    <t>ZE281</t>
  </si>
  <si>
    <t>Šroub zajišťovací VA stardrive 3,5 mm 02.127.138</t>
  </si>
  <si>
    <t>ZK742</t>
  </si>
  <si>
    <t>Šroub zajišťovací VA stardrive 3,5 mm 02.127.165</t>
  </si>
  <si>
    <t>ZL479</t>
  </si>
  <si>
    <t>Šroub zajišťovací VA stardrive 3,5 mm 02.127.136</t>
  </si>
  <si>
    <t>ZC287</t>
  </si>
  <si>
    <t>Dlaha LCP proximální tibie 4.5/5.0 12 otv. 240.045</t>
  </si>
  <si>
    <t>ZK391</t>
  </si>
  <si>
    <t>Dlaha LCP-PLT 4.5/5.0 mm 222.220</t>
  </si>
  <si>
    <t>ZK686</t>
  </si>
  <si>
    <t>Dlaha LCP metafizární distální bérec 3,5 / 4,5 / 5,0 mm 224.814</t>
  </si>
  <si>
    <t>ZD345</t>
  </si>
  <si>
    <t>Šroub zajišťovací stardrive 2.7 mm 402.230</t>
  </si>
  <si>
    <t>ZD344</t>
  </si>
  <si>
    <t>Šroub zajišťovací stardrive 2.7 mm 402.228</t>
  </si>
  <si>
    <t>ZD564</t>
  </si>
  <si>
    <t>Šroub zajišťovací stardrive 2.7 mm 402.226</t>
  </si>
  <si>
    <t>ZI818</t>
  </si>
  <si>
    <t>Šroub kanylovaný 2.7 x 36 mm 26-427-36-09</t>
  </si>
  <si>
    <t>ZG783</t>
  </si>
  <si>
    <t>Dlaha LCP distální tibie 3,5 mm mediální bez výběžku 02.112.531</t>
  </si>
  <si>
    <t>ZF567</t>
  </si>
  <si>
    <t>Šroub zajišťovací stardrive 2.7 mm 402.206</t>
  </si>
  <si>
    <t>ZH142</t>
  </si>
  <si>
    <t>Dlaha pro kost člunkovou 2.4 mm 04.100.020</t>
  </si>
  <si>
    <t>ZA062</t>
  </si>
  <si>
    <t>Dlaha rekonstrukční LCP 3,5 rovná s kombinovaným otvorem 10 otv. 245.101</t>
  </si>
  <si>
    <t>ZI702</t>
  </si>
  <si>
    <t>Dlaha přímá LC-DCP 3,5 mm 12 otvorů 223.621</t>
  </si>
  <si>
    <t>ZC281</t>
  </si>
  <si>
    <t>Pouzdro skluzné PF Targon KD182T</t>
  </si>
  <si>
    <t>ZH030</t>
  </si>
  <si>
    <t>Šroub zajišťovací 4,5 mm Targon KB360T</t>
  </si>
  <si>
    <t>KG346</t>
  </si>
  <si>
    <t>šroub kortikální stardrive 2,0 mm, délka 11 401.361</t>
  </si>
  <si>
    <t>KG385</t>
  </si>
  <si>
    <t>šroub zajišťovací stardrive 2,0 mm, délka 14 401.884</t>
  </si>
  <si>
    <t>ZN636</t>
  </si>
  <si>
    <t>Šroub zajišťovací VA Stardrive 5,0 délka 80 mm 02.231.280</t>
  </si>
  <si>
    <t>ZN635</t>
  </si>
  <si>
    <t>Dlaha kondylární VA-LCP 4.5/5.0 levá 18 otv. 02.124.419</t>
  </si>
  <si>
    <t>ZN637</t>
  </si>
  <si>
    <t>Šroub zajišťovací VA Stardrive 5,0 délka 85 mm 02.231.285</t>
  </si>
  <si>
    <t>ZN638</t>
  </si>
  <si>
    <t>Šroub zajišťovací VA Stardrive 5,0 délka 90 mm 02.231.295</t>
  </si>
  <si>
    <t>ZM065</t>
  </si>
  <si>
    <t>Hřeb targon PF-P 10 x 460 mm 130° KD071T</t>
  </si>
  <si>
    <t>ZJ086</t>
  </si>
  <si>
    <t>Šroub zajišťovací 4,5 mm Targon KB372T</t>
  </si>
  <si>
    <t>ZA155</t>
  </si>
  <si>
    <t>Hlava zaslepovací expert pro hřeby tibiální 8,0-13,0 mm 04.004.000</t>
  </si>
  <si>
    <t>ZC191</t>
  </si>
  <si>
    <t>Šroub zajišťovací stardrive 4.0 mm 04.005.420</t>
  </si>
  <si>
    <t>ZN595</t>
  </si>
  <si>
    <t>Hřeb expert femorální laterální 10.0 mm 04.003.369</t>
  </si>
  <si>
    <t>ZA290</t>
  </si>
  <si>
    <t>Šroub schanzův 5.0 mm L100/50 294.520</t>
  </si>
  <si>
    <t>ZK734</t>
  </si>
  <si>
    <t>Hřeb expert femorální laterální 10.0 mm 04.003.257</t>
  </si>
  <si>
    <t>KG491</t>
  </si>
  <si>
    <t>dlaha DHP 2,7/3,5 dorso-lat s/laterální 441.273</t>
  </si>
  <si>
    <t>ZD376</t>
  </si>
  <si>
    <t>Dlaha LCP-DF 4.5/5.0 222.254</t>
  </si>
  <si>
    <t>ZF846</t>
  </si>
  <si>
    <t>Čep zajišťovací 4.9 mm L40 459.400</t>
  </si>
  <si>
    <t>KG460</t>
  </si>
  <si>
    <t>šroub zajišťovací pr 2,4 samořezný D7 T 412.807</t>
  </si>
  <si>
    <t>KG529</t>
  </si>
  <si>
    <t>dlaha LCP 2,4 tvaru L dorz-n/dist 442.506</t>
  </si>
  <si>
    <t>KG363</t>
  </si>
  <si>
    <t>šroub kortikální pr 2,4 samořezný D14 TAN 401.764</t>
  </si>
  <si>
    <t>ZK791</t>
  </si>
  <si>
    <t>Dlaha volární na dist. radius korekční 2.5 A-4750.11</t>
  </si>
  <si>
    <t>KG503</t>
  </si>
  <si>
    <t>dlaha DHP 2,7/3,5 mediální levá 7 otv T 441.287</t>
  </si>
  <si>
    <t>ZG833</t>
  </si>
  <si>
    <t>Dlaha LCP 2,7 / 3,5 mm na přední horní část klavikuly s bočním prodloužením 04.112.006</t>
  </si>
  <si>
    <t>ZG834</t>
  </si>
  <si>
    <t>Dlaha LCP 2,7 / 3,5 mm na přední horní část klavikuly s bočním prodloužením 04.112.007</t>
  </si>
  <si>
    <t>ZH178</t>
  </si>
  <si>
    <t>Šroub kotrikální 4.5 mm 214.826</t>
  </si>
  <si>
    <t>ZN703</t>
  </si>
  <si>
    <t>Šroub teleskopický Targon FN 110 mm KO828T</t>
  </si>
  <si>
    <t>ZD509</t>
  </si>
  <si>
    <t>Šroub zajišťovací 4,5 mm Targon KB348T</t>
  </si>
  <si>
    <t>ZK514</t>
  </si>
  <si>
    <t>Šroub zajišťovací stardrive 5.0 mm 04.005.568</t>
  </si>
  <si>
    <t>ZI941</t>
  </si>
  <si>
    <t>Hlava expert zaslepovací 12,0 mm 04.003.004</t>
  </si>
  <si>
    <t>ZK684</t>
  </si>
  <si>
    <t>Hřeb expert femorální laterální 12,0 mm 04.003.564</t>
  </si>
  <si>
    <t>ZH016</t>
  </si>
  <si>
    <t>Šroub zajišťovací stardrive 5.0 mm 04.005.548</t>
  </si>
  <si>
    <t>ZD379</t>
  </si>
  <si>
    <t>Šroub zajišťovací stardrive 2.7 mm 402.216</t>
  </si>
  <si>
    <t>ZI703</t>
  </si>
  <si>
    <t>Šroub spongiózní 3 mm/12 mm stabilní 716-100-030-012</t>
  </si>
  <si>
    <t>ZJ791</t>
  </si>
  <si>
    <t>Šroub kortikální 2,0 mm 201.824</t>
  </si>
  <si>
    <t>ZN697</t>
  </si>
  <si>
    <t>Hřeb expert femorální laterální pr.10,0 pravý 440 mm 04.003.368</t>
  </si>
  <si>
    <t>ZN698</t>
  </si>
  <si>
    <t>Šroub kyčelní Stardrive pr. 6,5 mm pro Expert LFN 105 mm 04.003.031</t>
  </si>
  <si>
    <t>ZG789</t>
  </si>
  <si>
    <t>Dlaha philos proximální humerus 3,5 5 otv. 241.918</t>
  </si>
  <si>
    <t>ZA024</t>
  </si>
  <si>
    <t>Dlaha adaptační T 2,0 mm 3 otv. 243.231</t>
  </si>
  <si>
    <t>ZA025</t>
  </si>
  <si>
    <t>Dlaha LC-DCP 2,0 mm 6 otvorů 243.586</t>
  </si>
  <si>
    <t>ZE045</t>
  </si>
  <si>
    <t>Dlaha VA-LCP 3,5 mm proximální tibie 02.127.210</t>
  </si>
  <si>
    <t>ZE042</t>
  </si>
  <si>
    <t>Šroub zajišťovací VA stardrive 3,5 mm 02.127.154</t>
  </si>
  <si>
    <t>ZK743</t>
  </si>
  <si>
    <t>Šroub zajišťovací VA stardrive 3,5 mm 02.127.170</t>
  </si>
  <si>
    <t>ZD199</t>
  </si>
  <si>
    <t>Šroub zajišťovací VA stardrive 3,5 mm 02.127.190</t>
  </si>
  <si>
    <t>ZF029</t>
  </si>
  <si>
    <t>Šroub zajišťovací VA stardrive 3,5 mm 02.127.144</t>
  </si>
  <si>
    <t>ZL192</t>
  </si>
  <si>
    <t>Šroub zajišťovací VA stardrive 3,5 mm 02.127.158</t>
  </si>
  <si>
    <t>ZE046</t>
  </si>
  <si>
    <t>Šroub zajišťovací VA stardrive 3,5 mm 02.127.146</t>
  </si>
  <si>
    <t>ZL480</t>
  </si>
  <si>
    <t>Šroub zajišťovací VA stardrive 3,5 mm 02.127.160</t>
  </si>
  <si>
    <t>ZA020</t>
  </si>
  <si>
    <t>Šroub kortikální 2,0 mm 201.818</t>
  </si>
  <si>
    <t>ZN732</t>
  </si>
  <si>
    <t>Šroub kompresní DartFire 2,5 mm x 18 mm D2N250-18</t>
  </si>
  <si>
    <t>ZN740</t>
  </si>
  <si>
    <t>Šroub kortikální 3 mm/58 mm nestabilní 716-115-030-058</t>
  </si>
  <si>
    <t>ZH655</t>
  </si>
  <si>
    <t>Šroub kortikální 3 mm/60 mm stabilní 716-110-030-060</t>
  </si>
  <si>
    <t>ZN742</t>
  </si>
  <si>
    <t>Šroub kompresní DartFire 2,5 mm x 30 mm D2N250-30</t>
  </si>
  <si>
    <t>ZN738</t>
  </si>
  <si>
    <t>Šroub kompresní DartFire 2,5 mm x 28 mm D2N250-28</t>
  </si>
  <si>
    <t>ZC266</t>
  </si>
  <si>
    <t>Hřeb PH nagel 10/7 Targon KE024T</t>
  </si>
  <si>
    <t>ZN752</t>
  </si>
  <si>
    <t>Šroub kortikální 3 mm/58 mm stabilní 716-110-030-058</t>
  </si>
  <si>
    <t>ZN741</t>
  </si>
  <si>
    <t>Šroub zajišťovací VA stardrive 3,5 mm 02.127.195</t>
  </si>
  <si>
    <t>ZK741</t>
  </si>
  <si>
    <t>Šroub zajišťovací VA stardrive 3,5 mm 02.127.130</t>
  </si>
  <si>
    <t>ZL003</t>
  </si>
  <si>
    <t>Šroub zajišťovací VA stradrive 3,5 mm 02.127.134</t>
  </si>
  <si>
    <t>ZC146</t>
  </si>
  <si>
    <t>Šroub kortikální 2,0 mm 201.820</t>
  </si>
  <si>
    <t>ZM196</t>
  </si>
  <si>
    <t>Dlaha VA-LCP 3,5 mm proximální tibie 02.127.311</t>
  </si>
  <si>
    <t>ZI307</t>
  </si>
  <si>
    <t>Dlaha tibiální distální 3,5 mm mediální LCP bez výběžku 02.112.527</t>
  </si>
  <si>
    <t>ZN753</t>
  </si>
  <si>
    <t>Dlaha rekonstrukční LCP 3,5 rovná s kombinovaným otvorem 21 otv. 245.221</t>
  </si>
  <si>
    <t>ZG664</t>
  </si>
  <si>
    <t>Dlaha philos proximální humerus 3.5 6 otv. 241.919</t>
  </si>
  <si>
    <t>ZC142</t>
  </si>
  <si>
    <t>Šroub zajišťovací stardrive 4.0 mm 04.005.438</t>
  </si>
  <si>
    <t>KG183</t>
  </si>
  <si>
    <t>šroub antirotační pr. 6,5 samořezný 234.075</t>
  </si>
  <si>
    <t>KG193</t>
  </si>
  <si>
    <t>čep zajišťovací pr. 4,9 samořezný 259.340</t>
  </si>
  <si>
    <t>ZE737</t>
  </si>
  <si>
    <t>Dlaha rekonstrukční LCP 3,5 rovná s kombinovaným otvorem 14 otv. 245.141</t>
  </si>
  <si>
    <t>ZN025</t>
  </si>
  <si>
    <t>Hlavička rádia +4 496H420</t>
  </si>
  <si>
    <t>ZN026</t>
  </si>
  <si>
    <t>Dřík standart 5,5 mm 496S055</t>
  </si>
  <si>
    <t>ZN241</t>
  </si>
  <si>
    <t>Náhrada prstního kloubu PIP distální vel. 20 PIP-200-20-D-WW</t>
  </si>
  <si>
    <t>ZN242</t>
  </si>
  <si>
    <t>Náhrada prstního kloubu PIP proximální vel. 30 PIP-200-30-P-WW</t>
  </si>
  <si>
    <t>ZN368</t>
  </si>
  <si>
    <t>Hlavička rádia karbon vel. 22  CMRH-310-H22-WW</t>
  </si>
  <si>
    <t>ZN369</t>
  </si>
  <si>
    <t>Dřík standardní vel. 4 CMRH-310-S04L-WW</t>
  </si>
  <si>
    <t>ZN430</t>
  </si>
  <si>
    <t>Hlavička rádia +2 26 mm Evolve 496H226</t>
  </si>
  <si>
    <t>ZN431</t>
  </si>
  <si>
    <t>Dřík pro náhradu hlavičky rádia +4 7,5 mm 496S475</t>
  </si>
  <si>
    <t>ZN461</t>
  </si>
  <si>
    <t>Hlavička rádia +4  26 mm 496H426</t>
  </si>
  <si>
    <t>ZN462</t>
  </si>
  <si>
    <t>Dřík pro náhradu hlavičky rádia +4 9,5 mm 496S495</t>
  </si>
  <si>
    <t>ZN562</t>
  </si>
  <si>
    <t>Hlavička rádia 22 mm 496H422</t>
  </si>
  <si>
    <t>ZN563</t>
  </si>
  <si>
    <t>Dřík pro náhradu hlavičky rádia 6,5 mm 496S065</t>
  </si>
  <si>
    <t>KI363</t>
  </si>
  <si>
    <t>náhrada ramenního kloubu adaptér neutrální 0 mm standard Ti6A/4V 1330.15.270</t>
  </si>
  <si>
    <t>KI228</t>
  </si>
  <si>
    <t>náhrada ramenního kloubu hlavice humerální prům. 44 mm CoCrMo 1322.09.440</t>
  </si>
  <si>
    <t>KJ208</t>
  </si>
  <si>
    <t>náhrada ramenního kloubu  trauma tělo humerální s blokačním šroubem medium Ti6A/4V 1350.15.020</t>
  </si>
  <si>
    <t>KI225</t>
  </si>
  <si>
    <t>náhrada ramenního kloubu dřík konický cement. průměr 16 mm délka 80 mm Ti6A/4V 1306.15.160</t>
  </si>
  <si>
    <t>KH152</t>
  </si>
  <si>
    <t>náhrada ramenního kloubu dřík cementový prům.14 délka 80 mm Ti6A/4V 1306.15.140</t>
  </si>
  <si>
    <t>KI227</t>
  </si>
  <si>
    <t>náhrada ramenníhi kloubu trauma tělo humerální s blokačním šroubem long Ti6A/4V 1350.15.030</t>
  </si>
  <si>
    <t>ZL177</t>
  </si>
  <si>
    <t>Optika artroskopická 30° pracovní délka 160 mm A70941A</t>
  </si>
  <si>
    <t>KH904</t>
  </si>
  <si>
    <t>stapler kožní PMR35-X</t>
  </si>
  <si>
    <t>KI081</t>
  </si>
  <si>
    <t>stapler kožní, široké svorky PMW35-X</t>
  </si>
  <si>
    <t>ZM850</t>
  </si>
  <si>
    <t>Trokar neostrý pro optika 891210542</t>
  </si>
  <si>
    <t>ZM849</t>
  </si>
  <si>
    <t>Pochva trokarová artroskopická pro optiku 4 mmse 2 kohouty 891211263</t>
  </si>
  <si>
    <t>ZJ668</t>
  </si>
  <si>
    <t>Optika artroskopická 28731BWA</t>
  </si>
  <si>
    <t>ZJ468</t>
  </si>
  <si>
    <t>Optika hopkins II širokoúhlá s úhlem pohledu 30° rozšířený pohled, průměr 4mm délka 18cm autoklavovatelná 7230BWA</t>
  </si>
  <si>
    <t>ZJ671</t>
  </si>
  <si>
    <t>Zavaděč artroskopický sheath 28130CR</t>
  </si>
  <si>
    <t>ZN581</t>
  </si>
  <si>
    <t>Obturátor tupý Storz průměr 6 mm délka 135 mm 28130BC</t>
  </si>
  <si>
    <t>ZF920</t>
  </si>
  <si>
    <t>Sada čelistí pro štípací kleště Herkules B397116910009</t>
  </si>
  <si>
    <t>Set pro tlakovou laváž kosti interpulse handpiese 0210-110-000</t>
  </si>
  <si>
    <t>ZA958</t>
  </si>
  <si>
    <t>Šití safil fialový 2/0 (3) bal. á 36 ks C1048251</t>
  </si>
  <si>
    <t>ZB913</t>
  </si>
  <si>
    <t>Šití orthocord modrý bal. á 12 ks 223111</t>
  </si>
  <si>
    <t>ZH166</t>
  </si>
  <si>
    <t>Šití PDS plus 1 bal. á 36 ks PDP9370H</t>
  </si>
  <si>
    <t>ZE197</t>
  </si>
  <si>
    <t>Šití mopylen monofil modrý 4/0 USP bal. á 36 ks 7148</t>
  </si>
  <si>
    <t>ZH167</t>
  </si>
  <si>
    <t>Šití PDS plus 1 bal. á 24 ks PDP1935T</t>
  </si>
  <si>
    <t>ZD307</t>
  </si>
  <si>
    <t>Šití vicryl plus vi 2-0 bal. á 36 ks VCP969H</t>
  </si>
  <si>
    <t>ZF055</t>
  </si>
  <si>
    <t>Šití vicryl plus vi 2-0 bal. á 36 ks VCP466H</t>
  </si>
  <si>
    <t>ZJ135</t>
  </si>
  <si>
    <t>Šití supolene 2/0 á 36 ks 90618</t>
  </si>
  <si>
    <t>ZI609</t>
  </si>
  <si>
    <t>ChronOS strips 50 x 25 x 3 mm 07.801.100S</t>
  </si>
  <si>
    <t>ZL171</t>
  </si>
  <si>
    <t>Kotva Omnispan na meniscus 0° 228140</t>
  </si>
  <si>
    <t>ZH588</t>
  </si>
  <si>
    <t>ChronOS strips 100 x 25 x 6 mm 07.801.111S</t>
  </si>
  <si>
    <t>ZM781</t>
  </si>
  <si>
    <t>Implantát kostní umělá náhrada tkáně BonAlive granule aplikátor 1,0-2,0 mm bal. á 10cc 13340</t>
  </si>
  <si>
    <t>ZD953</t>
  </si>
  <si>
    <t>Implantát šlachový tendon spacer TCTU1</t>
  </si>
  <si>
    <t>ZB348</t>
  </si>
  <si>
    <t>Hřeb vstřebatelný OTPS PIN 2,0 x 50 mm PIN-2050</t>
  </si>
  <si>
    <t>ZL298</t>
  </si>
  <si>
    <t>Kotva Omnispan na meniscus 12° 228141</t>
  </si>
  <si>
    <t>ZI069</t>
  </si>
  <si>
    <t>Adapter neutral pro trauma náhradu z hlavice humeru 1330.15.270</t>
  </si>
  <si>
    <t>ZI562</t>
  </si>
  <si>
    <t>Kloub silikonový MCP vel. 30 SMCP-500-30-WW</t>
  </si>
  <si>
    <t>ZM782</t>
  </si>
  <si>
    <t>Implantát kostní umělá náhrada tkáně BonAlive granule aplikátor 1,0-2,0 mm bal. á 5cc 13330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</si>
  <si>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</si>
  <si>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</si>
  <si>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</si>
  <si>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</si>
  <si>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</si>
  <si>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</si>
  <si>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</si>
  <si>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</si>
  <si>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</si>
  <si>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</si>
  <si>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</si>
  <si>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</si>
  <si>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</si>
  <si>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</si>
  <si>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</si>
  <si>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</si>
  <si>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</si>
  <si>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</si>
  <si>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</si>
  <si>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</si>
  <si>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Traumatologické oddělení,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</si>
  <si>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</si>
  <si>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</si>
  <si>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</si>
  <si>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</si>
  <si>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</si>
  <si>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</si>
  <si>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</si>
  <si>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</si>
  <si>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</si>
  <si>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</si>
  <si>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</si>
  <si>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</si>
  <si>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</si>
  <si>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</si>
  <si>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</si>
  <si>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</si>
  <si>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</si>
  <si>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Hanuliak Jan</t>
  </si>
  <si>
    <t>Chocholáč Dalimil</t>
  </si>
  <si>
    <t>Klváček Aleš</t>
  </si>
  <si>
    <t>Řezáč Tomáš</t>
  </si>
  <si>
    <t>Smižanský Matej</t>
  </si>
  <si>
    <t>Vomáčková Katherine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</si>
  <si>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</si>
  <si>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</si>
  <si>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</si>
  <si>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</si>
  <si>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</si>
  <si>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503</t>
  </si>
  <si>
    <t>53022</t>
  </si>
  <si>
    <t>CÍLENÉ VYŠETŘENÍ TRAUMATOLOGEM</t>
  </si>
  <si>
    <t>1</t>
  </si>
  <si>
    <t>0000499</t>
  </si>
  <si>
    <t>MAGNESIUM SULFURICUM BIOTIKA 20%</t>
  </si>
  <si>
    <t>0000502</t>
  </si>
  <si>
    <t>MESOCAIN 1%</t>
  </si>
  <si>
    <t>0002439</t>
  </si>
  <si>
    <t>MARCAINE 0,5%</t>
  </si>
  <si>
    <t>0006200</t>
  </si>
  <si>
    <t>TRAMAL INJEKČNÍ ROZTOK 50 MG/1 ML</t>
  </si>
  <si>
    <t>0008499</t>
  </si>
  <si>
    <t>0025746</t>
  </si>
  <si>
    <t>0032090</t>
  </si>
  <si>
    <t>0054539</t>
  </si>
  <si>
    <t>DOLMINA INJ</t>
  </si>
  <si>
    <t>0055824</t>
  </si>
  <si>
    <t>NOVALGIN INJEKCE</t>
  </si>
  <si>
    <t>0067547</t>
  </si>
  <si>
    <t>0069671</t>
  </si>
  <si>
    <t>INJECTIO PROCAINII CHLORATI 0,2% ARDEAPHARMA</t>
  </si>
  <si>
    <t>0084090</t>
  </si>
  <si>
    <t>DEXAMED</t>
  </si>
  <si>
    <t>0089869</t>
  </si>
  <si>
    <t>0089870</t>
  </si>
  <si>
    <t>0090044</t>
  </si>
  <si>
    <t>DEPO-MEDROL 40 MG/ML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</si>
  <si>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</si>
  <si>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</si>
  <si>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</si>
  <si>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</si>
  <si>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</si>
  <si>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</si>
  <si>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</si>
  <si>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</si>
  <si>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</si>
  <si>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0201135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</si>
  <si>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</si>
  <si>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</si>
  <si>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</si>
  <si>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</si>
  <si>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</si>
  <si>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</si>
  <si>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</si>
  <si>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</si>
  <si>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</si>
  <si>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</si>
  <si>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</si>
  <si>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</si>
  <si>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</si>
  <si>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</si>
  <si>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</si>
  <si>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</si>
  <si>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</si>
  <si>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</si>
  <si>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</si>
  <si>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</si>
  <si>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</si>
  <si>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</si>
  <si>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</si>
  <si>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</si>
  <si>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</si>
  <si>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</si>
  <si>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</si>
  <si>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</si>
  <si>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</si>
  <si>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</si>
  <si>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</si>
  <si>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</si>
  <si>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</si>
  <si>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</si>
  <si>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</si>
  <si>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</si>
  <si>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</si>
  <si>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</si>
  <si>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</si>
  <si>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</si>
  <si>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</si>
  <si>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</si>
  <si>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</si>
  <si>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</si>
  <si>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</si>
  <si>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</si>
  <si>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</si>
  <si>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</si>
  <si>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</si>
  <si>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</si>
  <si>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</si>
  <si>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</si>
  <si>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</si>
  <si>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</si>
  <si>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</si>
  <si>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</si>
  <si>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</si>
  <si>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</si>
  <si>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</si>
  <si>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</si>
  <si>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</si>
  <si>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</si>
  <si>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</si>
  <si>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</si>
  <si>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</si>
  <si>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</si>
  <si>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</si>
  <si>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</si>
  <si>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</si>
  <si>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</si>
  <si>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</si>
  <si>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</si>
  <si>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</si>
  <si>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</si>
  <si>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</si>
  <si>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</si>
  <si>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</si>
  <si>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</si>
  <si>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</si>
  <si>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</si>
  <si>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</si>
  <si>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</si>
  <si>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</si>
  <si>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</si>
  <si>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</si>
  <si>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</si>
  <si>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</si>
  <si>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</si>
  <si>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</si>
  <si>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</si>
  <si>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</si>
  <si>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</si>
  <si>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</si>
  <si>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</si>
  <si>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09113</t>
  </si>
  <si>
    <t>ODBĚR KRVE Z ARTERIE</t>
  </si>
  <si>
    <t>61115</t>
  </si>
  <si>
    <t>09553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</si>
  <si>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</si>
  <si>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</si>
  <si>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</si>
  <si>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</si>
  <si>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</si>
  <si>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</si>
  <si>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</si>
  <si>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</si>
  <si>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</si>
  <si>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</si>
  <si>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</si>
  <si>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</si>
  <si>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</si>
  <si>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</si>
  <si>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</si>
  <si>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</si>
  <si>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</si>
  <si>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</si>
  <si>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</si>
  <si>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</si>
  <si>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</si>
  <si>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</si>
  <si>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</si>
  <si>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</si>
  <si>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</si>
  <si>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</si>
  <si>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</si>
  <si>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</si>
  <si>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</si>
  <si>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</si>
  <si>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</si>
  <si>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</si>
  <si>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62610</t>
  </si>
  <si>
    <t>ODBĚR DERMOEPIDERMÁLNÍHO ŠTĚPU DO 1 % POVRCHU TĚLA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</si>
  <si>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</si>
  <si>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</si>
  <si>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</si>
  <si>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</si>
  <si>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</si>
  <si>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</si>
  <si>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</si>
  <si>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</si>
  <si>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</si>
  <si>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</si>
  <si>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</si>
  <si>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</si>
  <si>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</si>
  <si>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</si>
  <si>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</si>
  <si>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</si>
  <si>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</si>
  <si>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</si>
  <si>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</si>
  <si>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</si>
  <si>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</si>
  <si>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</si>
  <si>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</si>
  <si>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</si>
  <si>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</si>
  <si>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</si>
  <si>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</si>
  <si>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</si>
  <si>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</si>
  <si>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</si>
  <si>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</si>
  <si>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</si>
  <si>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</si>
  <si>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</si>
  <si>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</si>
  <si>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</si>
  <si>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63598</t>
  </si>
  <si>
    <t>PUNKCE DOUGLASOVA PROSTORU DIAGNOSTICKÁ</t>
  </si>
  <si>
    <t>5F3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</si>
  <si>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</si>
  <si>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</si>
  <si>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</si>
  <si>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</si>
  <si>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</si>
  <si>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</si>
  <si>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</si>
  <si>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</si>
  <si>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</si>
  <si>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</si>
  <si>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</si>
  <si>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</si>
  <si>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</si>
  <si>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</si>
  <si>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</si>
  <si>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</si>
  <si>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</si>
  <si>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</si>
  <si>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</si>
  <si>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</si>
  <si>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</si>
  <si>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</si>
  <si>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</si>
  <si>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</si>
  <si>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</si>
  <si>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</si>
  <si>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</si>
  <si>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</si>
  <si>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</si>
  <si>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</si>
  <si>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</si>
  <si>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</si>
  <si>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0001018</t>
  </si>
  <si>
    <t>ŠROUB SAMOŘEZNÝ KORTIKÁLNÍ MALÝ FRAGMENTY OCEL</t>
  </si>
  <si>
    <t>0001052</t>
  </si>
  <si>
    <t>DLAHA LC-DCP ROVNÁ MALÉ FRAGMENT OCEL</t>
  </si>
  <si>
    <t>0004070</t>
  </si>
  <si>
    <t>ŠROUB LCP A VA-LCP SAMOŘEZNÝ MALÝ FRAGMENT OCEL</t>
  </si>
  <si>
    <t>0004073</t>
  </si>
  <si>
    <t>0017422</t>
  </si>
  <si>
    <t>ŠROUB KORTIKÁLNÍ VELKÝ FRAGMENT OCEL</t>
  </si>
  <si>
    <t>0030400</t>
  </si>
  <si>
    <t>ŠROUB LCP SAMOŘEZNÝ VELKÝ FRAGMENT OCEL</t>
  </si>
  <si>
    <t>0097023</t>
  </si>
  <si>
    <t>DLAHA LCP METAFYZÁRNÍ MALÝ FRAGMENT OCEL TITAN</t>
  </si>
  <si>
    <t>53159</t>
  </si>
  <si>
    <t>OTEVŘENÁ REPOZICE A OSTEOSYNTÉZA ZLOMENIN OBOU KOS</t>
  </si>
  <si>
    <t>53253</t>
  </si>
  <si>
    <t xml:space="preserve">OTEVŘENÁ REPOZICE A OSTEOSYNTÉZA ZLOMENIN DIAFÝZY </t>
  </si>
  <si>
    <t>08</t>
  </si>
  <si>
    <t>10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</si>
  <si>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</si>
  <si>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</si>
  <si>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</si>
  <si>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</si>
  <si>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</si>
  <si>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</si>
  <si>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</si>
  <si>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</si>
  <si>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</si>
  <si>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</si>
  <si>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</si>
  <si>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</si>
  <si>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</si>
  <si>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09544</t>
  </si>
  <si>
    <t>SIGNÁLNÍ VÝKON POBYTU V ZAŘÍZENÍ LŮŽKOVÉ PÉČE / DO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</si>
  <si>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</si>
  <si>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</si>
  <si>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</si>
  <si>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</si>
  <si>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</si>
  <si>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</si>
  <si>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</si>
  <si>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</si>
  <si>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</si>
  <si>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</si>
  <si>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</si>
  <si>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0075634</t>
  </si>
  <si>
    <t>PROTHROMPLEX TOTAL NF</t>
  </si>
  <si>
    <t>99999</t>
  </si>
  <si>
    <t>Nespecifikovany vykon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</si>
  <si>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</si>
  <si>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</si>
  <si>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</si>
  <si>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</si>
  <si>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</si>
  <si>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</si>
  <si>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09569</t>
  </si>
  <si>
    <t>(VZP) ZÁKROK NA PRAVÉ STRANĚ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</si>
  <si>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</si>
  <si>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</si>
  <si>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</si>
  <si>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</si>
  <si>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</si>
  <si>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</si>
  <si>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</si>
  <si>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</si>
  <si>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</si>
  <si>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</si>
  <si>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</si>
  <si>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</si>
  <si>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</si>
  <si>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</si>
  <si>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</si>
  <si>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</si>
  <si>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</si>
  <si>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</si>
  <si>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</si>
  <si>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</si>
  <si>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</si>
  <si>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</si>
  <si>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</si>
  <si>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</si>
  <si>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</si>
  <si>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07546</t>
  </si>
  <si>
    <t>(DRG) OTEVŘENÝ PŘÍSTUP</t>
  </si>
  <si>
    <t>07550</t>
  </si>
  <si>
    <t>(DRG) ENDOVASKULÁRNÍ PŘÍSTUP PERKUTÁNNÍ NEBO S?PRE</t>
  </si>
  <si>
    <t>07510</t>
  </si>
  <si>
    <t>(VZP) OPERACE NA V. CAVA INFERIOR OTEVŘENÁ PŘÍSTUP</t>
  </si>
  <si>
    <t>07322</t>
  </si>
  <si>
    <t>(VZP) REVIZE TEPEN HORNÍCH KONČETIN PRO  KRVÁCENÍ</t>
  </si>
  <si>
    <t>07516</t>
  </si>
  <si>
    <t>(VZP) ODBĚR A PŘÍPRAVA ŽILNÍHO ŠTĚPU Z HLUBOKÉ ŽÍL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</si>
  <si>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</si>
  <si>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</si>
  <si>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</si>
  <si>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</si>
  <si>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</si>
  <si>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</si>
  <si>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</si>
  <si>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</si>
  <si>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</si>
  <si>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</si>
  <si>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</si>
  <si>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</si>
  <si>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</si>
  <si>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</si>
  <si>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51311</t>
  </si>
  <si>
    <t>SPLENEKTOMIE</t>
  </si>
  <si>
    <t>APENDEKTOMIE NEBO OPERAČNÍ DRENÁŽ PERIAPENDIKULÁRN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</si>
  <si>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</si>
  <si>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</si>
  <si>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</si>
  <si>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</si>
  <si>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</si>
  <si>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</si>
  <si>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</si>
  <si>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</si>
  <si>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</si>
  <si>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</si>
  <si>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</si>
  <si>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</si>
  <si>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</si>
  <si>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</si>
  <si>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</si>
  <si>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</si>
  <si>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</si>
  <si>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</si>
  <si>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</si>
  <si>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</si>
  <si>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</si>
  <si>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</si>
  <si>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</si>
  <si>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</si>
  <si>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07418</t>
  </si>
  <si>
    <t>(VZP) TROMBECTOMIE  A. FEMORALIS A JEJÍCH VĚTVÍ</t>
  </si>
  <si>
    <t>07514</t>
  </si>
  <si>
    <t>(VZP) ODBĚR A PŘÍPRAVA ŽILNÍHO ŠTĚPU Z POVRCHOVÝCH</t>
  </si>
  <si>
    <t>57221</t>
  </si>
  <si>
    <t>OPERAČNÍ STABILIZACE HRUDNÍKU PO ÚRAZE - JEDNA STR</t>
  </si>
  <si>
    <t>54230</t>
  </si>
  <si>
    <t>ŽILNÍ REKONSTRUKCE PRO POSTTROMBOTICKÝ SYNDROM</t>
  </si>
  <si>
    <t>07428</t>
  </si>
  <si>
    <t>(VZP) REVIZE V OBLASTI STEHNA PRO  KRVÁCENÍ</t>
  </si>
  <si>
    <t>57237</t>
  </si>
  <si>
    <t>SUTURA RUPTUTY BRÁNICE TORAKOTOMICKÝM PŘÍSTUPEM</t>
  </si>
  <si>
    <t>07414</t>
  </si>
  <si>
    <t>(VZP) PLASTIKA A. FEMORALIS A JEJÍCH VĚTVÍ AUTOLOG</t>
  </si>
  <si>
    <t>07484</t>
  </si>
  <si>
    <t>(VZP) REVIZE V OBLASTI BÉRCE PRO KRVÁCENÍ</t>
  </si>
  <si>
    <t>07569</t>
  </si>
  <si>
    <t>(VZP) BYPASS NEBO NÁHRADA POPLITEO - POPLITEÁLNÍ A</t>
  </si>
  <si>
    <t>07499</t>
  </si>
  <si>
    <t>(VZP) INTERPOZICE ŽILNÍHO ÚSEKU</t>
  </si>
  <si>
    <t>07321</t>
  </si>
  <si>
    <t>07536</t>
  </si>
  <si>
    <t>(VZP) ODBĚR A PŘÍPRAVA ARTERIÁLNÍHO ŠTĚPU</t>
  </si>
  <si>
    <t>07466</t>
  </si>
  <si>
    <t>(VZP) JINÁ REKONSTRUKCE V INFRAPOPLITEÁLNÍ OBLASTI</t>
  </si>
  <si>
    <t>90852</t>
  </si>
  <si>
    <t>(DRG) ANASTOMOSA NA TRÁVICÍM TRAKTU JAKO SAMOSTATN</t>
  </si>
  <si>
    <t>0003708</t>
  </si>
  <si>
    <t>ZYVOXID 2 MG/ML INFUZNÍ ROZTOK</t>
  </si>
  <si>
    <t>0006480</t>
  </si>
  <si>
    <t>OCPLEX</t>
  </si>
  <si>
    <t>0008807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</si>
  <si>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</si>
  <si>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</si>
  <si>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</si>
  <si>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</si>
  <si>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</si>
  <si>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</si>
  <si>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</si>
  <si>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0026127</t>
  </si>
  <si>
    <t>0045123</t>
  </si>
  <si>
    <t>VISIPAQUE 320 MG I/ML</t>
  </si>
  <si>
    <t>0049193</t>
  </si>
  <si>
    <t>0053922</t>
  </si>
  <si>
    <t>CIPHIN PRO INFUSIONE 200 MG/100 ML</t>
  </si>
  <si>
    <t>0055680</t>
  </si>
  <si>
    <t>0058092</t>
  </si>
  <si>
    <t>HAEMOCOMPLETTAN P</t>
  </si>
  <si>
    <t>0062465</t>
  </si>
  <si>
    <t>0064831</t>
  </si>
  <si>
    <t>AXETINE 1,5 G</t>
  </si>
  <si>
    <t>0065989</t>
  </si>
  <si>
    <t>0066137</t>
  </si>
  <si>
    <t>0068998</t>
  </si>
  <si>
    <t>0072972</t>
  </si>
  <si>
    <t>0076353</t>
  </si>
  <si>
    <t>FORTUM 1 G</t>
  </si>
  <si>
    <t>0076354</t>
  </si>
  <si>
    <t>FORTUM 2 G</t>
  </si>
  <si>
    <t>0076360</t>
  </si>
  <si>
    <t>ZINACEF 1,5 G</t>
  </si>
  <si>
    <t>0083050</t>
  </si>
  <si>
    <t>0092207</t>
  </si>
  <si>
    <t>0092290</t>
  </si>
  <si>
    <t>0094155</t>
  </si>
  <si>
    <t>ABAKTAL 400 MG/5 ML</t>
  </si>
  <si>
    <t>0094176</t>
  </si>
  <si>
    <t>0096414</t>
  </si>
  <si>
    <t>0097000</t>
  </si>
  <si>
    <t>0097878</t>
  </si>
  <si>
    <t>KLIMICIN</t>
  </si>
  <si>
    <t>0131656</t>
  </si>
  <si>
    <t>0141838</t>
  </si>
  <si>
    <t>AMIKACIN B.BRAUN 10 MG/ML</t>
  </si>
  <si>
    <t>0142077</t>
  </si>
  <si>
    <t>0144328</t>
  </si>
  <si>
    <t>GARAMYCIN SCHWAMM</t>
  </si>
  <si>
    <t>0151458</t>
  </si>
  <si>
    <t>0154883</t>
  </si>
  <si>
    <t>0156258</t>
  </si>
  <si>
    <t>VANCOMYCIN KABI 500 MG</t>
  </si>
  <si>
    <t>0156404</t>
  </si>
  <si>
    <t>IMIPENEM/CILASTATIN HOSPIRA 500 MG/500 MG</t>
  </si>
  <si>
    <t>0162180</t>
  </si>
  <si>
    <t>CIPROFLOXACIN KABI 200 MG/100 ML INFUZNÍ ROZTOK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</si>
  <si>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</si>
  <si>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</si>
  <si>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</si>
  <si>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</si>
  <si>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</si>
  <si>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</si>
  <si>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</si>
  <si>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</si>
  <si>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</si>
  <si>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</si>
  <si>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0134595</t>
  </si>
  <si>
    <t>MEDOCLAV 1000 MG/200 MG</t>
  </si>
  <si>
    <t>0016982</t>
  </si>
  <si>
    <t>FLUCONAZOL ARDEZ</t>
  </si>
  <si>
    <t>0156835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</si>
  <si>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</si>
  <si>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</si>
  <si>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</si>
  <si>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</si>
  <si>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</si>
  <si>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</si>
  <si>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</si>
  <si>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</si>
  <si>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</si>
  <si>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</si>
  <si>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</si>
  <si>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</si>
  <si>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</si>
  <si>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</si>
  <si>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</si>
  <si>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</si>
  <si>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</si>
  <si>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0001027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</si>
  <si>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</si>
  <si>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</si>
  <si>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</si>
  <si>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</si>
  <si>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</si>
  <si>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</si>
  <si>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</si>
  <si>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</si>
  <si>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</si>
  <si>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</si>
  <si>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</si>
  <si>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</si>
  <si>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</si>
  <si>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</si>
  <si>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</si>
  <si>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</si>
  <si>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0001628</t>
  </si>
  <si>
    <t>DLAHA ROVNÁ MALÉ FRAGMENT OCEL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</si>
  <si>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</si>
  <si>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</si>
  <si>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</si>
  <si>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</si>
  <si>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</si>
  <si>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</si>
  <si>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</si>
  <si>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</si>
  <si>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</si>
  <si>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</si>
  <si>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</si>
  <si>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</si>
  <si>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</si>
  <si>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</si>
  <si>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</si>
  <si>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</si>
  <si>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</si>
  <si>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</si>
  <si>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</si>
  <si>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</si>
  <si>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</si>
  <si>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</si>
  <si>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</si>
  <si>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</si>
  <si>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</si>
  <si>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</si>
  <si>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</si>
  <si>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</si>
  <si>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</si>
  <si>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</si>
  <si>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</si>
  <si>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</si>
  <si>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</si>
  <si>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</si>
  <si>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</si>
  <si>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</si>
  <si>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</si>
  <si>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</si>
  <si>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</si>
  <si>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</si>
  <si>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</si>
  <si>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</si>
  <si>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</si>
  <si>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</si>
  <si>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</si>
  <si>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</si>
  <si>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</si>
  <si>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</si>
  <si>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</si>
  <si>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</si>
  <si>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</si>
  <si>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</si>
  <si>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</si>
  <si>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</si>
  <si>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</si>
  <si>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</si>
  <si>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</si>
  <si>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</si>
  <si>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</si>
  <si>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0017424</t>
  </si>
  <si>
    <t>0017446</t>
  </si>
  <si>
    <t>ŠROUB KORTIKÁLNÍ MALÝ FRAGMENT OCEL</t>
  </si>
  <si>
    <t>0017453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</si>
  <si>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</si>
  <si>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</si>
  <si>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</si>
  <si>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</si>
  <si>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</si>
  <si>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</si>
  <si>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</si>
  <si>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</si>
  <si>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</si>
  <si>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</si>
  <si>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</si>
  <si>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</si>
  <si>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</si>
  <si>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</si>
  <si>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</si>
  <si>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</si>
  <si>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</si>
  <si>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</si>
  <si>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</si>
  <si>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</si>
  <si>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</si>
  <si>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</si>
  <si>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</si>
  <si>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</si>
  <si>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</si>
  <si>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</si>
  <si>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</si>
  <si>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</si>
  <si>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</si>
  <si>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</si>
  <si>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</si>
  <si>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</si>
  <si>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</si>
  <si>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</si>
  <si>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</si>
  <si>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</si>
  <si>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</si>
  <si>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</si>
  <si>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</si>
  <si>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0030077</t>
  </si>
  <si>
    <t>DRÁT KIRSCHNERŮV TITAN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</si>
  <si>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</si>
  <si>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</si>
  <si>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</si>
  <si>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</si>
  <si>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</si>
  <si>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</si>
  <si>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</si>
  <si>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</si>
  <si>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</si>
  <si>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</si>
  <si>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</si>
  <si>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</si>
  <si>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</si>
  <si>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</si>
  <si>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0030851</t>
  </si>
  <si>
    <t>ŠROUB KOMPRESNÍ HBS TI T-DRIVE</t>
  </si>
  <si>
    <t>0030935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</si>
  <si>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</si>
  <si>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</si>
  <si>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</si>
  <si>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</si>
  <si>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</si>
  <si>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</si>
  <si>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</si>
  <si>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</si>
  <si>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</si>
  <si>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</si>
  <si>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</si>
  <si>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</si>
  <si>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</si>
  <si>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</si>
  <si>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</si>
  <si>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</si>
  <si>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</si>
  <si>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</si>
  <si>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</si>
  <si>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</si>
  <si>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</si>
  <si>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</si>
  <si>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</si>
  <si>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</si>
  <si>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</si>
  <si>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</si>
  <si>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</si>
  <si>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</si>
  <si>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</si>
  <si>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</si>
  <si>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</si>
  <si>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</si>
  <si>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</si>
  <si>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</si>
  <si>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</si>
  <si>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</si>
  <si>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</si>
  <si>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</si>
  <si>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</si>
  <si>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</si>
  <si>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</si>
  <si>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</si>
  <si>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</si>
  <si>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0042075</t>
  </si>
  <si>
    <t>ŠROUB KORTIKÁLNÍ HEXA DRIVE 6, APTUS HAND 2,0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</si>
  <si>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</si>
  <si>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</si>
  <si>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</si>
  <si>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</si>
  <si>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</si>
  <si>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</si>
  <si>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</si>
  <si>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</si>
  <si>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</si>
  <si>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</si>
  <si>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</si>
  <si>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</si>
  <si>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</si>
  <si>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</si>
  <si>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0043119</t>
  </si>
  <si>
    <t>ŠTĚP ALLOGENNÍ KOSTNÍ ZMRAZENÝ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</si>
  <si>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</si>
  <si>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</si>
  <si>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</si>
  <si>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</si>
  <si>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</si>
  <si>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</si>
  <si>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0056288</t>
  </si>
  <si>
    <t>KATETR BALONKOVÝ FOGARTY 120403F</t>
  </si>
  <si>
    <t>0056290</t>
  </si>
  <si>
    <t>KATETR BALONKOVÝ FOGARTY 120404F</t>
  </si>
  <si>
    <t>0056291</t>
  </si>
  <si>
    <t>KATETR BALONKOVÝ FOGARTY 120804F</t>
  </si>
  <si>
    <t>0056304</t>
  </si>
  <si>
    <t>KATETR BALONKOVÝ FOGARTY 620403F</t>
  </si>
  <si>
    <t>0056305</t>
  </si>
  <si>
    <t>KATETR BALONKOVÝ FOGARTY 620404F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</si>
  <si>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</si>
  <si>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</si>
  <si>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</si>
  <si>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</si>
  <si>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</si>
  <si>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</si>
  <si>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</si>
  <si>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</si>
  <si>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</si>
  <si>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</si>
  <si>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</si>
  <si>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</si>
  <si>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</si>
  <si>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</si>
  <si>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0069085</t>
  </si>
  <si>
    <t>IMPLANTÁT KOSTNÍ UMĚLÁ NÁHRADA TKÁNĚ  CHRONOS</t>
  </si>
  <si>
    <t>0069087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</si>
  <si>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</si>
  <si>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</si>
  <si>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</si>
  <si>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</si>
  <si>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</si>
  <si>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</si>
  <si>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</si>
  <si>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</si>
  <si>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</si>
  <si>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</si>
  <si>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</si>
  <si>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</si>
  <si>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</si>
  <si>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</si>
  <si>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</si>
  <si>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</si>
  <si>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</si>
  <si>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</si>
  <si>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</si>
  <si>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</si>
  <si>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</si>
  <si>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</si>
  <si>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</si>
  <si>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</si>
  <si>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</si>
  <si>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</si>
  <si>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</si>
  <si>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</si>
  <si>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</si>
  <si>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</si>
  <si>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</si>
  <si>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</si>
  <si>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</si>
  <si>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</si>
  <si>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</si>
  <si>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</si>
  <si>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</si>
  <si>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</si>
  <si>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</si>
  <si>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</si>
  <si>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</si>
  <si>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</si>
  <si>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</si>
  <si>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</si>
  <si>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</si>
  <si>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</si>
  <si>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</si>
  <si>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</si>
  <si>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</si>
  <si>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</si>
  <si>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</si>
  <si>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</si>
  <si>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</si>
  <si>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</si>
  <si>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</si>
  <si>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</si>
  <si>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</si>
  <si>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</si>
  <si>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</si>
  <si>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</si>
  <si>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</si>
  <si>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</si>
  <si>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</si>
  <si>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</si>
  <si>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</si>
  <si>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</si>
  <si>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</si>
  <si>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</si>
  <si>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</si>
  <si>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</si>
  <si>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</si>
  <si>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</si>
  <si>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</si>
  <si>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</si>
  <si>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</si>
  <si>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</si>
  <si>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</si>
  <si>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</si>
  <si>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</si>
  <si>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</si>
  <si>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</si>
  <si>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</si>
  <si>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</si>
  <si>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</si>
  <si>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</si>
  <si>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</si>
  <si>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</si>
  <si>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</si>
  <si>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</si>
  <si>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</si>
  <si>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</si>
  <si>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</si>
  <si>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0082042</t>
  </si>
  <si>
    <t>KRYTÍ MŘÍŽKA SILIKONOVÁ ASKINA SILNET</t>
  </si>
  <si>
    <t>0082077</t>
  </si>
  <si>
    <t>KRYTÍ COM 30 OBVAZOVÁ TEXTÍLIE KOMBINOVANÁ</t>
  </si>
  <si>
    <t>0082153</t>
  </si>
  <si>
    <t>KRYCÍ FÓLIE</t>
  </si>
  <si>
    <t>0082525</t>
  </si>
  <si>
    <t>0083068</t>
  </si>
  <si>
    <t>DLAHA STERNÁLNÍ TITAN</t>
  </si>
  <si>
    <t>0083205</t>
  </si>
  <si>
    <t>DLAHA LCP PÁNEV SYMFÝZA OCEL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</si>
  <si>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</si>
  <si>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</si>
  <si>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</si>
  <si>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</si>
  <si>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</si>
  <si>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</si>
  <si>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</si>
  <si>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</si>
  <si>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</si>
  <si>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</si>
  <si>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</si>
  <si>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</si>
  <si>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</si>
  <si>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</si>
  <si>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</si>
  <si>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</si>
  <si>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</si>
  <si>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</si>
  <si>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</si>
  <si>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</si>
  <si>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</si>
  <si>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</si>
  <si>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</si>
  <si>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</si>
  <si>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</si>
  <si>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</si>
  <si>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</si>
  <si>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</si>
  <si>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</si>
  <si>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</si>
  <si>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</si>
  <si>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</si>
  <si>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</si>
  <si>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</si>
  <si>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</si>
  <si>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</si>
  <si>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</si>
  <si>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</si>
  <si>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</si>
  <si>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0097029</t>
  </si>
  <si>
    <t>0097547</t>
  </si>
  <si>
    <t>HŘEB ELASTICKÝ TI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</si>
  <si>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</si>
  <si>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</si>
  <si>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</si>
  <si>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</si>
  <si>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</si>
  <si>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</si>
  <si>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</si>
  <si>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</si>
  <si>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</si>
  <si>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</si>
  <si>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</si>
  <si>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</si>
  <si>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</si>
  <si>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</si>
  <si>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</si>
  <si>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</si>
  <si>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</si>
  <si>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</si>
  <si>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</si>
  <si>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</si>
  <si>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</si>
  <si>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</si>
  <si>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</si>
  <si>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</si>
  <si>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</si>
  <si>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</si>
  <si>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</si>
  <si>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</si>
  <si>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</si>
  <si>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</si>
  <si>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</si>
  <si>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</si>
  <si>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</si>
  <si>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</si>
  <si>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</si>
  <si>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</si>
  <si>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</si>
  <si>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</si>
  <si>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</si>
  <si>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</si>
  <si>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</si>
  <si>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</si>
  <si>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</si>
  <si>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</si>
  <si>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</si>
  <si>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</si>
  <si>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</si>
  <si>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</si>
  <si>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</si>
  <si>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</si>
  <si>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</si>
  <si>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</si>
  <si>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</si>
  <si>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</si>
  <si>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</si>
  <si>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</si>
  <si>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</si>
  <si>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</si>
  <si>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</si>
  <si>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</si>
  <si>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</si>
  <si>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</si>
  <si>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</si>
  <si>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</si>
  <si>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</si>
  <si>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</si>
  <si>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</si>
  <si>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</si>
  <si>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</si>
  <si>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</si>
  <si>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</si>
  <si>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</si>
  <si>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</si>
  <si>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</si>
  <si>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</si>
  <si>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</si>
  <si>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</si>
  <si>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</si>
  <si>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</si>
  <si>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</si>
  <si>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</si>
  <si>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</si>
  <si>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</si>
  <si>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</si>
  <si>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</si>
  <si>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</si>
  <si>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</si>
  <si>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</si>
  <si>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</si>
  <si>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</si>
  <si>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</si>
  <si>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</si>
  <si>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</si>
  <si>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</si>
  <si>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</si>
  <si>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</si>
  <si>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</si>
  <si>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</si>
  <si>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</si>
  <si>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</si>
  <si>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</si>
  <si>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</si>
  <si>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</si>
  <si>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</si>
  <si>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</si>
  <si>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</si>
  <si>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0110664</t>
  </si>
  <si>
    <t>KOLÍK ODLAMOVACÍ K-SNAP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</si>
  <si>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</si>
  <si>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</si>
  <si>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</si>
  <si>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</si>
  <si>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</si>
  <si>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</si>
  <si>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</si>
  <si>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</si>
  <si>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</si>
  <si>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</si>
  <si>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</si>
  <si>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</si>
  <si>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</si>
  <si>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</si>
  <si>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</si>
  <si>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</si>
  <si>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</si>
  <si>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</si>
  <si>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</si>
  <si>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</si>
  <si>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</si>
  <si>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</si>
  <si>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0163440</t>
  </si>
  <si>
    <t>IMPLANTÁT MANDIBULÁRNÍ DOLNÍ ČELIST FIXAČNÍ MATRIX</t>
  </si>
  <si>
    <t>0105911</t>
  </si>
  <si>
    <t>DLAHA LCP ULNA DISTÁLNÍ MINI FRAGMENT OCEL TITAN</t>
  </si>
  <si>
    <t>0042091</t>
  </si>
  <si>
    <t>0069294</t>
  </si>
  <si>
    <t>ŠROUB VSTŘEBATELNÝ MALEOLÁRNÍ</t>
  </si>
  <si>
    <t>0111984</t>
  </si>
  <si>
    <t>0105794</t>
  </si>
  <si>
    <t>ŠROUB TI.REKONSTRUKČNÍ, SPONGIÓZNÍ, PLNÝ ZÁVIT</t>
  </si>
  <si>
    <t>0008319</t>
  </si>
  <si>
    <t>FIXÁTOR ZEVNÍ - SVORKA - T, 90007</t>
  </si>
  <si>
    <t>0077416</t>
  </si>
  <si>
    <t>DLAHA ŽLÁBKOVÁ</t>
  </si>
  <si>
    <t>0109054</t>
  </si>
  <si>
    <t xml:space="preserve">ŠROUB HLADKÝ PRO FIXACI FRAKTURY V DISTÁLNÍ ČÁSTI </t>
  </si>
  <si>
    <t>0110632</t>
  </si>
  <si>
    <t>0001736</t>
  </si>
  <si>
    <t>0108144</t>
  </si>
  <si>
    <t>DLAHA VOLÁRNÍ KOREKČNÍ ÚZKÁ XL, APTUS RADIUS 2,5</t>
  </si>
  <si>
    <t>0013054</t>
  </si>
  <si>
    <t>STAPLER KOŽNÍ, 35 NEREZ.OCEL. NÁPLNÍ PMW35,PMR35</t>
  </si>
  <si>
    <t>0069083</t>
  </si>
  <si>
    <t>0001541</t>
  </si>
  <si>
    <t>ŠROUB KORTIKÁLNÍ MALÝ FRAGMENTY OCEL</t>
  </si>
  <si>
    <t>0084191</t>
  </si>
  <si>
    <t>ŠROUB KOMPRESNÍ HBS FUSS TI T-DRIVE</t>
  </si>
  <si>
    <t>0001794</t>
  </si>
  <si>
    <t>0082421</t>
  </si>
  <si>
    <t>VIVANOMED (PU PĚNA) VELIKOST M</t>
  </si>
  <si>
    <t>0082418</t>
  </si>
  <si>
    <t>NÁDOBA SBĚRNÁ VIVANOTEC 800 ML</t>
  </si>
  <si>
    <t>0035068</t>
  </si>
  <si>
    <t>ŠROUB SAMOVRTNÝ XC, STERILNÍ 9991XXXX</t>
  </si>
  <si>
    <t>0042458</t>
  </si>
  <si>
    <t>ŠROUB UZAMYKATELNÝ, PR. 2,3 MM; TI</t>
  </si>
  <si>
    <t>0042452</t>
  </si>
  <si>
    <t>DLAHA RADIÁLNÍ DISTÁLNÍ VOLÁRNÍ, ÚHL.STAB., TI</t>
  </si>
  <si>
    <t>0042462</t>
  </si>
  <si>
    <t>ŠROUB KORTIKÁLNÍ; PR. 2,3; TI</t>
  </si>
  <si>
    <t>0105319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</si>
  <si>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</si>
  <si>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</si>
  <si>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</si>
  <si>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</si>
  <si>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</si>
  <si>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</si>
  <si>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</si>
  <si>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0042708</t>
  </si>
  <si>
    <t>DLAHA PRO ZKRÁCENÍ ULNY A RADIUSU TI, UHL.STABIL.</t>
  </si>
  <si>
    <t>0048337</t>
  </si>
  <si>
    <t>LEPIDLO BIOLOGICKÉ CRYOLIFE BG-3005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</si>
  <si>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</si>
  <si>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</si>
  <si>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</si>
  <si>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</si>
  <si>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</si>
  <si>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</si>
  <si>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</si>
  <si>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</si>
  <si>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</si>
  <si>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</si>
  <si>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</si>
  <si>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</si>
  <si>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</si>
  <si>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</si>
  <si>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</si>
  <si>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0099483</t>
  </si>
  <si>
    <t>ŠROUB KONDYLÁRNÍ PR. 5MM, TI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</si>
  <si>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</si>
  <si>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</si>
  <si>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</si>
  <si>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</si>
  <si>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</si>
  <si>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</si>
  <si>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</si>
  <si>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</si>
  <si>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</si>
  <si>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</si>
  <si>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</si>
  <si>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</si>
  <si>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</si>
  <si>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</si>
  <si>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</si>
  <si>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</si>
  <si>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</si>
  <si>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</si>
  <si>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</si>
  <si>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</si>
  <si>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</si>
  <si>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</si>
  <si>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</si>
  <si>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</si>
  <si>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</si>
  <si>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</si>
  <si>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</si>
  <si>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0074819</t>
  </si>
  <si>
    <t>SPOJKA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</si>
  <si>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</si>
  <si>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</si>
  <si>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</si>
  <si>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</si>
  <si>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</si>
  <si>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</si>
  <si>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</si>
  <si>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</si>
  <si>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</si>
  <si>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</si>
  <si>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</si>
  <si>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</si>
  <si>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</si>
  <si>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</si>
  <si>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</si>
  <si>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</si>
  <si>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</si>
  <si>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</si>
  <si>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</si>
  <si>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</si>
  <si>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</si>
  <si>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</si>
  <si>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</si>
  <si>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</si>
  <si>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</si>
  <si>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</si>
  <si>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</si>
  <si>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0042395</t>
  </si>
  <si>
    <t>0112868</t>
  </si>
  <si>
    <t>DLAHA PRO DÉZU ZÁPĚSTÍ APTUS WRIST 2,5</t>
  </si>
  <si>
    <t>0097861</t>
  </si>
  <si>
    <t>0111997</t>
  </si>
  <si>
    <t>DLAHA RADIÁLNÍ IXOS D4 TI, UHL.STABIL.</t>
  </si>
  <si>
    <t>0083733</t>
  </si>
  <si>
    <t>DLAHA ÚHLOVĚ STABILNÍ</t>
  </si>
  <si>
    <t>0105746</t>
  </si>
  <si>
    <t>0105321</t>
  </si>
  <si>
    <t>0105287</t>
  </si>
  <si>
    <t>DLAHA NA DISTÁLNÍ HUMERUS, ÚHL.STAB.,TI</t>
  </si>
  <si>
    <t>0112573</t>
  </si>
  <si>
    <t>0105283</t>
  </si>
  <si>
    <t>0105328</t>
  </si>
  <si>
    <t>0110102</t>
  </si>
  <si>
    <t>HŘEB KLAVIKULÁRNÍ, DYNAMICKÝ</t>
  </si>
  <si>
    <t>0008246</t>
  </si>
  <si>
    <t xml:space="preserve">FIXÁTOR ZEVNÍ - SVORKA - T, RENTGENTRANSPARENTNÍ, 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</si>
  <si>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</si>
  <si>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</si>
  <si>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</si>
  <si>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</si>
  <si>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</si>
  <si>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0037285</t>
  </si>
  <si>
    <t>PROTÉZA GORE-TEX CÉVNÍ - PRUŽNÁ STANDARD</t>
  </si>
  <si>
    <t>0105329</t>
  </si>
  <si>
    <t>0006879</t>
  </si>
  <si>
    <t xml:space="preserve">FIXÁTOR ZEVNÍ CYLINDR SFÉRICKÝ,                   </t>
  </si>
  <si>
    <t>0105255</t>
  </si>
  <si>
    <t>0082141</t>
  </si>
  <si>
    <t>RENASYS F PŘEVAZOVÝ SET MALÝ S</t>
  </si>
  <si>
    <t>0020399</t>
  </si>
  <si>
    <t>ŠROUB SPONGIÓZNÍ KANYLOVANÝ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</si>
  <si>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</si>
  <si>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</si>
  <si>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</si>
  <si>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</si>
  <si>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</si>
  <si>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RENASYS F PŘEVAZOVÝ SET VELKÝ L</t>
  </si>
  <si>
    <t>0111918</t>
  </si>
  <si>
    <t>0105315</t>
  </si>
  <si>
    <t>0107194</t>
  </si>
  <si>
    <t>0049999</t>
  </si>
  <si>
    <t>EXTRAKTOR SVOREK PROXIMATE</t>
  </si>
  <si>
    <t>0107484</t>
  </si>
  <si>
    <t>DLAHA LCP HUMERUS DISTÁLNÍ MALÝ FRAGMNENT OCEL TIT</t>
  </si>
  <si>
    <t>0105316</t>
  </si>
  <si>
    <t>0105313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</si>
  <si>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</si>
  <si>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</si>
  <si>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</si>
  <si>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</si>
  <si>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</si>
  <si>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</si>
  <si>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</si>
  <si>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</si>
  <si>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</si>
  <si>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</si>
  <si>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</si>
  <si>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</si>
  <si>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</si>
  <si>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</si>
  <si>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</si>
  <si>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</si>
  <si>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</si>
  <si>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</si>
  <si>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</si>
  <si>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</si>
  <si>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</si>
  <si>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0074962</t>
  </si>
  <si>
    <t>ŠROUB ZAJIŠŤOVACÍ SE ZÁVITEM, PŘÍMÝ</t>
  </si>
  <si>
    <t>0074960</t>
  </si>
  <si>
    <t>0193913</t>
  </si>
  <si>
    <t>0031344</t>
  </si>
  <si>
    <t>DLAHA LCP RADIUS DISTÁLNÍ MINI FRAGMENT OCEL TITAN</t>
  </si>
  <si>
    <t>0001345</t>
  </si>
  <si>
    <t>ŠROUB SCHANZŮV OCEL</t>
  </si>
  <si>
    <t>0111960</t>
  </si>
  <si>
    <t>0031470</t>
  </si>
  <si>
    <t>0024977</t>
  </si>
  <si>
    <t>KOTVIČKA TITANOVÁ PRO SUTURU RC</t>
  </si>
  <si>
    <t>0113638</t>
  </si>
  <si>
    <t>DLAHA RADIÁLNÍ KOREKČNÍ RECOS TI, UHL.STABIL.</t>
  </si>
  <si>
    <t>0042392</t>
  </si>
  <si>
    <t>0112839</t>
  </si>
  <si>
    <t>FIXÁTOR ZEVNÍ DYNAMICKÝ AXIÁLNÍ PROCALLUS, 90001</t>
  </si>
  <si>
    <t>0006826</t>
  </si>
  <si>
    <t xml:space="preserve">FIXÁTOR ZEVNÍ VÁLEC EXCENTRICKÝ,                  </t>
  </si>
  <si>
    <t>0105278</t>
  </si>
  <si>
    <t>DLAHA NA PROXIMÁLNÍ HUMERUS, ÚHL.STAB.,TI</t>
  </si>
  <si>
    <t>0070960</t>
  </si>
  <si>
    <t>ZASLEPOVACÍ HLAVA PROXIMÁLNÍ FEMUR OCEL</t>
  </si>
  <si>
    <t>0002263</t>
  </si>
  <si>
    <t>FIXÁTOR ZEVNÍ TUBULÁRNÍ,SYNTHES</t>
  </si>
  <si>
    <t>0107204</t>
  </si>
  <si>
    <t>NÁHRADA KLOUBU LOKTE KARBON NECEMENTOVANÁ, HLAVIČK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</si>
  <si>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</si>
  <si>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</si>
  <si>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</si>
  <si>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</si>
  <si>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</si>
  <si>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</si>
  <si>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0017351</t>
  </si>
  <si>
    <t>ŠROUB SPONGIOZNÍ VELKÝ FRAGMENT OCEL</t>
  </si>
  <si>
    <t>0017347</t>
  </si>
  <si>
    <t>0031349</t>
  </si>
  <si>
    <t>DLAHA LCP RADIUS DISTÁLNÍ OCEL MINI FRAGMENT TITAN</t>
  </si>
  <si>
    <t>0107206</t>
  </si>
  <si>
    <t>NÁHRADA KLOUBU LOKTE KARBON NECEMENTOVANÁ, DŘÍK ST</t>
  </si>
  <si>
    <t>0005605</t>
  </si>
  <si>
    <t>NÁVLEK NA OPMI, TYP 70                      306070</t>
  </si>
  <si>
    <t>0163207</t>
  </si>
  <si>
    <t>IMPLANTÁT KRANIOFACIÁLNÍ LA FÓRTE SYSTÉM</t>
  </si>
  <si>
    <t>0107227</t>
  </si>
  <si>
    <t>DLAHA FEMORÁLNÍ TITANOVÁ TARGON FN</t>
  </si>
  <si>
    <t>0017757</t>
  </si>
  <si>
    <t>0031353</t>
  </si>
  <si>
    <t>0010713</t>
  </si>
  <si>
    <t>DHS ŠROUB KOMPRESNÍ OCEL</t>
  </si>
  <si>
    <t>0010718</t>
  </si>
  <si>
    <t>DLAHA DHS OCEL</t>
  </si>
  <si>
    <t>0030470</t>
  </si>
  <si>
    <t>0010711</t>
  </si>
  <si>
    <t>DHS ŠROUB OCEL</t>
  </si>
  <si>
    <t>0017356</t>
  </si>
  <si>
    <t>0096088</t>
  </si>
  <si>
    <t>IMPLANTÁT KOSTNÍ UMĚLÁ NÁHRADA TKÁNĚ  OSTEOSET T</t>
  </si>
  <si>
    <t>0083243</t>
  </si>
  <si>
    <t>DLAHA LCP RADIUS PROXIMÁLNÍ MINI FRAGMENT OCEL TIT</t>
  </si>
  <si>
    <t>0027779</t>
  </si>
  <si>
    <t>DLAHA LCP REKONSTRUKČNÍ OCEL VELKÝ FRAGMENT TITAN</t>
  </si>
  <si>
    <t>0006892</t>
  </si>
  <si>
    <t>FIXÁTOR ZEVNÍ - SVORKA PŘÍMÁ, 10006</t>
  </si>
  <si>
    <t>0083249</t>
  </si>
  <si>
    <t>DLAHA LCP  MINI FRAGMENT OCEL TITAN</t>
  </si>
  <si>
    <t>0098808</t>
  </si>
  <si>
    <t>ZÁTKA HŘEBU ATN/VERSANAIL KONCOVÁ DOTYKOVÁ/BEZDOTY</t>
  </si>
  <si>
    <t>0083246</t>
  </si>
  <si>
    <t>0107458</t>
  </si>
  <si>
    <t>0074961</t>
  </si>
  <si>
    <t>0105314</t>
  </si>
  <si>
    <t>0105320</t>
  </si>
  <si>
    <t>0083219</t>
  </si>
  <si>
    <t>0083522</t>
  </si>
  <si>
    <t>HŘEB ARTRODÉZY HLEZNA TITANOVÝ VERSANAIL</t>
  </si>
  <si>
    <t>0112222</t>
  </si>
  <si>
    <t>ŠROUB KORTIKÁLNÍ ART</t>
  </si>
  <si>
    <t>0098802</t>
  </si>
  <si>
    <t>0097742</t>
  </si>
  <si>
    <t>0105773</t>
  </si>
  <si>
    <t>K-DRÁT 100 X 0,9 - 1,3 MM</t>
  </si>
  <si>
    <t>0008257</t>
  </si>
  <si>
    <t>FIXÁTOR ZEVNÍ - DÍL SPOJOVACÍ LRS-DAF         5054</t>
  </si>
  <si>
    <t>0105795</t>
  </si>
  <si>
    <t>0107927</t>
  </si>
  <si>
    <t>ŠROUB KANUL, DARCO FIXACE NOHY</t>
  </si>
  <si>
    <t>09227</t>
  </si>
  <si>
    <t>I. V. APLIKACE KRVE NEBO KREVNÍCH DERIVÁTŮ</t>
  </si>
  <si>
    <t>53152</t>
  </si>
  <si>
    <t>OTEVŘENÁ REPOZICE A OSTEOSYNTÉZA ZLOMENINY NEBO LU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</si>
  <si>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</si>
  <si>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</si>
  <si>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</si>
  <si>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</si>
  <si>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</si>
  <si>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</si>
  <si>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</si>
  <si>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</si>
  <si>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</si>
  <si>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</si>
  <si>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</si>
  <si>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</si>
  <si>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</si>
  <si>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</si>
  <si>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</si>
  <si>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</si>
  <si>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</si>
  <si>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</si>
  <si>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</si>
  <si>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</si>
  <si>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</si>
  <si>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</si>
  <si>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</si>
  <si>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</si>
  <si>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56419</t>
  </si>
  <si>
    <t>POUŽITÍ OPERAČNÍHO MIKROSKOPU Á 15 MINUT</t>
  </si>
  <si>
    <t>57233</t>
  </si>
  <si>
    <t>HRUDNÍ DRENÁŽ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</si>
  <si>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</si>
  <si>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</si>
  <si>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</si>
  <si>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</si>
  <si>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</si>
  <si>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</si>
  <si>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</si>
  <si>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</si>
  <si>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</si>
  <si>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</si>
  <si>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</si>
  <si>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</si>
  <si>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</si>
  <si>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</si>
  <si>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</si>
  <si>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</si>
  <si>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</si>
  <si>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</si>
  <si>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</si>
  <si>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</si>
  <si>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</si>
  <si>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</si>
  <si>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</si>
  <si>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</si>
  <si>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</si>
  <si>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</si>
  <si>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</si>
  <si>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</si>
  <si>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</si>
  <si>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</si>
  <si>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</si>
  <si>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</si>
  <si>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</si>
  <si>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</si>
  <si>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</si>
  <si>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</si>
  <si>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</si>
  <si>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</si>
  <si>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</si>
  <si>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</si>
  <si>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</si>
  <si>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</si>
  <si>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</si>
  <si>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</si>
  <si>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</si>
  <si>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</si>
  <si>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</si>
  <si>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</si>
  <si>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</si>
  <si>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</si>
  <si>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</si>
  <si>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</si>
  <si>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</si>
  <si>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</si>
  <si>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</si>
  <si>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</si>
  <si>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</si>
  <si>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</si>
  <si>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</si>
  <si>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</si>
  <si>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</si>
  <si>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</si>
  <si>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</si>
  <si>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</si>
  <si>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</si>
  <si>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</si>
  <si>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</si>
  <si>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</si>
  <si>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</si>
  <si>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</si>
  <si>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</si>
  <si>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</si>
  <si>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</si>
  <si>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</si>
  <si>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</si>
  <si>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</si>
  <si>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66869</t>
  </si>
  <si>
    <t xml:space="preserve">EXCIZE A EXSTIRPACE SVALOVÉ - ROZSÁHLÉ - TAKÉ PRO 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</si>
  <si>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</si>
  <si>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</si>
  <si>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</si>
  <si>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</si>
  <si>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</si>
  <si>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</si>
  <si>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</si>
  <si>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</si>
  <si>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</si>
  <si>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</si>
  <si>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</si>
  <si>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</si>
  <si>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</si>
  <si>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</si>
  <si>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</si>
  <si>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</si>
  <si>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</si>
  <si>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</si>
  <si>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</si>
  <si>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</si>
  <si>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</si>
  <si>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</si>
  <si>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</si>
  <si>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</si>
  <si>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</si>
  <si>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</si>
  <si>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</si>
  <si>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</si>
  <si>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</si>
  <si>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</si>
  <si>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</si>
  <si>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</si>
  <si>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</si>
  <si>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</si>
  <si>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</si>
  <si>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</si>
  <si>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</si>
  <si>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</si>
  <si>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</si>
  <si>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</si>
  <si>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</si>
  <si>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</si>
  <si>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51386</t>
  </si>
  <si>
    <t>SUTURA EV. EXCIZE A SUTURA LÉZE STĚNY ŽALUDKU NEBO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</si>
  <si>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</si>
  <si>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</si>
  <si>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</si>
  <si>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</si>
  <si>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</si>
  <si>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</si>
  <si>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</si>
  <si>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</si>
  <si>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</si>
  <si>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</si>
  <si>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</si>
  <si>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</si>
  <si>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</si>
  <si>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</si>
  <si>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</si>
  <si>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</si>
  <si>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</si>
  <si>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</si>
  <si>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</si>
  <si>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</si>
  <si>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</si>
  <si>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</si>
  <si>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</si>
  <si>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</si>
  <si>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</si>
  <si>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</si>
  <si>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</si>
  <si>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</si>
  <si>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</si>
  <si>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</si>
  <si>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</si>
  <si>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</si>
  <si>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</si>
  <si>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</si>
  <si>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</si>
  <si>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</si>
  <si>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</si>
  <si>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</si>
  <si>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</si>
  <si>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</si>
  <si>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</si>
  <si>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</si>
  <si>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</si>
  <si>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</si>
  <si>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</si>
  <si>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</si>
  <si>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</si>
  <si>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</si>
  <si>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</si>
  <si>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</si>
  <si>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</si>
  <si>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</si>
  <si>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57235</t>
  </si>
  <si>
    <t>TORAKOTOMIE PROSTÁ NEBO S BIOPSIÍ, EVAKUACÍ HEMATO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</si>
  <si>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</si>
  <si>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</si>
  <si>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</si>
  <si>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</si>
  <si>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</si>
  <si>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</si>
  <si>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</si>
  <si>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</si>
  <si>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</si>
  <si>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</si>
  <si>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</si>
  <si>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</si>
  <si>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</si>
  <si>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</si>
  <si>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</si>
  <si>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</si>
  <si>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61131</t>
  </si>
  <si>
    <t>EXCIZE KOŽNÍ LÉZE, SUTURA VÍCE NEŽ 10 CM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</si>
  <si>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</si>
  <si>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</si>
  <si>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</si>
  <si>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</si>
  <si>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</si>
  <si>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</si>
  <si>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</si>
  <si>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</si>
  <si>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</si>
  <si>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</si>
  <si>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</si>
  <si>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</si>
  <si>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</si>
  <si>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</si>
  <si>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</si>
  <si>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</si>
  <si>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</si>
  <si>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</si>
  <si>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</si>
  <si>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</si>
  <si>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</si>
  <si>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</si>
  <si>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</si>
  <si>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</si>
  <si>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</si>
  <si>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</si>
  <si>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</si>
  <si>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</si>
  <si>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</si>
  <si>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</si>
  <si>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</si>
  <si>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</si>
  <si>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</si>
  <si>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</si>
  <si>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</si>
  <si>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</si>
  <si>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</si>
  <si>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</si>
  <si>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</si>
  <si>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</si>
  <si>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</si>
  <si>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</si>
  <si>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</si>
  <si>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</si>
  <si>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</si>
  <si>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</si>
  <si>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</si>
  <si>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</si>
  <si>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</si>
  <si>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</si>
  <si>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</si>
  <si>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</si>
  <si>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</si>
  <si>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</si>
  <si>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</si>
  <si>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</si>
  <si>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</si>
  <si>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</si>
  <si>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</si>
  <si>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</si>
  <si>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</si>
  <si>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</si>
  <si>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</si>
  <si>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</si>
  <si>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</si>
  <si>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</si>
  <si>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</si>
  <si>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</si>
  <si>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</si>
  <si>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</si>
  <si>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</si>
  <si>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</si>
  <si>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</si>
  <si>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</si>
  <si>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</si>
  <si>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</si>
  <si>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</si>
  <si>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</si>
  <si>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</si>
  <si>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</si>
  <si>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</si>
  <si>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</si>
  <si>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</si>
  <si>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</si>
  <si>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66855</t>
  </si>
  <si>
    <t>INCIZE A DRENÁŽ MĚKKÝCH TKÁNÍ V ORTOPEDII</t>
  </si>
  <si>
    <t>53481</t>
  </si>
  <si>
    <t xml:space="preserve">ZLOMENINA  ACETABULA - JEDNOHO PILÍŘE EVENT. JEHO </t>
  </si>
  <si>
    <t>62180</t>
  </si>
  <si>
    <t>POPÁLENINY - OŠETŘENÍ A PŘEVAZ, 15 - 20 % POVRCHU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</si>
  <si>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</si>
  <si>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</si>
  <si>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</si>
  <si>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</si>
  <si>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</si>
  <si>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</si>
  <si>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53475</t>
  </si>
  <si>
    <t>LUXACE KYČELNÍHO KLOUBU - OPERAČNÍ TERAPIE</t>
  </si>
  <si>
    <t>66655</t>
  </si>
  <si>
    <t>MENISKEKTOMIE OTEVŘENÁ</t>
  </si>
  <si>
    <t>53419</t>
  </si>
  <si>
    <t>ZLOMENINA KRČKU FEMURU - ZAVŘENÁ REPOZICE S TRAKCÍ</t>
  </si>
  <si>
    <t>66035</t>
  </si>
  <si>
    <t>DIAGNOSTICKÁ ARTROSKOPIE VČETNĚ BIOPSIE</t>
  </si>
  <si>
    <t>5F4</t>
  </si>
  <si>
    <t>5F6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</si>
  <si>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</si>
  <si>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</si>
  <si>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</si>
  <si>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</si>
  <si>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</si>
  <si>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</si>
  <si>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</si>
  <si>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</si>
  <si>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</si>
  <si>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</si>
  <si>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</si>
  <si>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</si>
  <si>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</si>
  <si>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</si>
  <si>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</si>
  <si>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</si>
  <si>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</si>
  <si>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</si>
  <si>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</si>
  <si>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</si>
  <si>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</si>
  <si>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</si>
  <si>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</si>
  <si>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</si>
  <si>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</si>
  <si>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</si>
  <si>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5T3</t>
  </si>
  <si>
    <t>0020605</t>
  </si>
  <si>
    <t>0045119</t>
  </si>
  <si>
    <t>VISIPAQUE 270 MG I/ML</t>
  </si>
  <si>
    <t>0059830</t>
  </si>
  <si>
    <t>CIPRINOL 200 MG/100 ML</t>
  </si>
  <si>
    <t>0092206</t>
  </si>
  <si>
    <t>AUGMENTIN 600 MG</t>
  </si>
  <si>
    <t>0096413</t>
  </si>
  <si>
    <t>GENTAMICIN LEK 40 MG/2 ML</t>
  </si>
  <si>
    <t>0097910</t>
  </si>
  <si>
    <t>HUMAN ALBUMIN GRIFOLS 20%</t>
  </si>
  <si>
    <t>0131654</t>
  </si>
  <si>
    <t>CEFTAZIDIM KABI 1 G</t>
  </si>
  <si>
    <t>0137499</t>
  </si>
  <si>
    <t>0156259</t>
  </si>
  <si>
    <t>VANCOMYCIN KABI 1000 MG</t>
  </si>
  <si>
    <t>0164401</t>
  </si>
  <si>
    <t>0141836</t>
  </si>
  <si>
    <t>AMIKACIN B. BRAUN 5 MG/ML</t>
  </si>
  <si>
    <t>0113453</t>
  </si>
  <si>
    <t>0007957</t>
  </si>
  <si>
    <t>0007964</t>
  </si>
  <si>
    <t>Erytrocyty z aferézy deleukotizované</t>
  </si>
  <si>
    <t>0407949</t>
  </si>
  <si>
    <t>Příplatek za promytí</t>
  </si>
  <si>
    <t>0001976</t>
  </si>
  <si>
    <t>0002429</t>
  </si>
  <si>
    <t>0003013</t>
  </si>
  <si>
    <t>DLAHA REKONSTRUKČNÍ PÁNEV MALÝ FRAGMENT OCEL</t>
  </si>
  <si>
    <t>0005606</t>
  </si>
  <si>
    <t>NÁVLEK NA OPMI, TYP 71                      306071</t>
  </si>
  <si>
    <t>0030512</t>
  </si>
  <si>
    <t>ZÁSOBNÍK PRO LINEÁRNÍ STAPLER TA PREMIUM 30-4.8 DL</t>
  </si>
  <si>
    <t>0037139</t>
  </si>
  <si>
    <t>PROTÉZA GORE-TEX CÉVNÍ - PRUŽNÁ TENKOSTĚNNÁ</t>
  </si>
  <si>
    <t>0042074</t>
  </si>
  <si>
    <t>0048989</t>
  </si>
  <si>
    <t>ELEKTRODA KOAGULAČNÍ JEDNORÁZOVÁ GN211</t>
  </si>
  <si>
    <t>0053529</t>
  </si>
  <si>
    <t>0053772</t>
  </si>
  <si>
    <t>STAPLER LINEÁRNÍ S BŘITEM  TCT10,TLC10</t>
  </si>
  <si>
    <t>0056292</t>
  </si>
  <si>
    <t>KATETR BALONKOVÝ FOGARTY 120805F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</si>
  <si>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</si>
  <si>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</si>
  <si>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</si>
  <si>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</si>
  <si>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</si>
  <si>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</si>
  <si>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0074308</t>
  </si>
  <si>
    <t>HŘEB FEMORÁLNÍ NITRODŘEŇOVÝ OCELOVÝ TARGON F/T</t>
  </si>
  <si>
    <t>0077760</t>
  </si>
  <si>
    <t>HŘEB HUMERÁLNÍ NITRODŘEŇOVÝ TITANOVÝ TARGON H</t>
  </si>
  <si>
    <t>0081998</t>
  </si>
  <si>
    <t>V.A.C.FREEDOM SBĚRNÁ NÁDOBA S GELEM</t>
  </si>
  <si>
    <t>0083073</t>
  </si>
  <si>
    <t>ŠROUB STARDRIVE LATERÁLNÍ TITAN</t>
  </si>
  <si>
    <t>0083292</t>
  </si>
  <si>
    <t>ŠROUB LCP PERIPROTETICKÝ OCEL</t>
  </si>
  <si>
    <t>0096309</t>
  </si>
  <si>
    <t xml:space="preserve">IMPLANTÁT SPINÁLNÍ SYSTÉM EXPEDIUM                </t>
  </si>
  <si>
    <t>0108758</t>
  </si>
  <si>
    <t>0161944</t>
  </si>
  <si>
    <t>IMPLANTÁT SPINÁLNÍ FIXAČNÍ SYSTÉM MATRIX 5.5 HRUD/</t>
  </si>
  <si>
    <t>0161952</t>
  </si>
  <si>
    <t>0161954</t>
  </si>
  <si>
    <t>0163258</t>
  </si>
  <si>
    <t>0163261</t>
  </si>
  <si>
    <t>0001943</t>
  </si>
  <si>
    <t>ŠROUB SAMOVRTNÝ KANYLOVANÝ OCEL</t>
  </si>
  <si>
    <t>0059978</t>
  </si>
  <si>
    <t>KLIPY EXTRA TITAN LT100,LT200</t>
  </si>
  <si>
    <t>0073490</t>
  </si>
  <si>
    <t>0031496</t>
  </si>
  <si>
    <t>DLAHA LCP FEMUR DISTÁLNÍ VELKÝ FRAGMENT TITAN</t>
  </si>
  <si>
    <t>0017758</t>
  </si>
  <si>
    <t>0163202</t>
  </si>
  <si>
    <t>0163268</t>
  </si>
  <si>
    <t>0019159</t>
  </si>
  <si>
    <t>DLAHA PRO ŽEBRA</t>
  </si>
  <si>
    <t>0099079</t>
  </si>
  <si>
    <t>ŠROUB STAVĚCÍ, TI,</t>
  </si>
  <si>
    <t>0097825</t>
  </si>
  <si>
    <t>0114295</t>
  </si>
  <si>
    <t>0163208</t>
  </si>
  <si>
    <t>0099888</t>
  </si>
  <si>
    <t>ŠROUB SAMOVRTNÝ KANYLOVANÝ VELKÝ FRAGMENT OCEL</t>
  </si>
  <si>
    <t>0105235</t>
  </si>
  <si>
    <t>DLAHA Z, HS 1.5, ÚHL.STAB.,TI</t>
  </si>
  <si>
    <t>0031451</t>
  </si>
  <si>
    <t>0112488</t>
  </si>
  <si>
    <t>ŠROUB VA LCP, STARDRIVE PRŮM. 5.0 MM, 85-100 MM</t>
  </si>
  <si>
    <t>0112487</t>
  </si>
  <si>
    <t>ŠROUB VA LCP, STARDRIVE PRŮM. 5.0 MM, 55-80 MM</t>
  </si>
  <si>
    <t>0112482</t>
  </si>
  <si>
    <t>DLAHA VA-LCP 4.5/5.0, 14-18 OT. NA DISTÁLNÍ FEMUR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</si>
  <si>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</si>
  <si>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</si>
  <si>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</si>
  <si>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</si>
  <si>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</si>
  <si>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</si>
  <si>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</si>
  <si>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56413</t>
  </si>
  <si>
    <t>MIKROCHIRURGICKÁ SUTURA NERVU PŘÍMÁ BEZ AUTOTRANSP</t>
  </si>
  <si>
    <t>61143</t>
  </si>
  <si>
    <t>ODBĚR CÉVNÍHO ŠTĚPU MALÉHO KALIBRU (PRO MIKROCHIRU</t>
  </si>
  <si>
    <t>61147</t>
  </si>
  <si>
    <t>UZAVŘENÍ DEFEKTU KOŽNÍM LALOKEM MÍSTNÍM DO 10 CM^2</t>
  </si>
  <si>
    <t>61173</t>
  </si>
  <si>
    <t>VOLNÝ PŘENOS SVALOVÉHO A SVALOVĚ KOŽNÍHO LALOKU MI</t>
  </si>
  <si>
    <t>61239</t>
  </si>
  <si>
    <t>DISTRAKCE FALANGY NEBO METAKARPU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</si>
  <si>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</si>
  <si>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</si>
  <si>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</si>
  <si>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</si>
  <si>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</si>
  <si>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</si>
  <si>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</si>
  <si>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</si>
  <si>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</si>
  <si>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</si>
  <si>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</si>
  <si>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</si>
  <si>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71519</t>
  </si>
  <si>
    <t>RESEKCE BOLTCE S PRIMÁRNÍ SUTUROU</t>
  </si>
  <si>
    <t>61171</t>
  </si>
  <si>
    <t>VOLNÝ PŘENOS KOŽNÍHO A FASCIOKUTÁNNÍHO LALOKU MIKR</t>
  </si>
  <si>
    <t>62460</t>
  </si>
  <si>
    <t>ŠTĚP PŘI POPÁLENÍ (A OSTATNCH KOŽNÍCH ZTRÁTÁCH), 5</t>
  </si>
  <si>
    <t>62720</t>
  </si>
  <si>
    <t>SÍŤOVÁNÍ (MESHOVÁNÍ) ŠTĚPU NAD 5 % MAX. DO 20 %</t>
  </si>
  <si>
    <t>61111</t>
  </si>
  <si>
    <t>PRIMÁRNÍ OŠETŘENÍ TRAUMATICKÉ TETOVÁŽE Á 20 MIN.</t>
  </si>
  <si>
    <t>61201</t>
  </si>
  <si>
    <t>REPLANTACE JEDNOHO PRSTU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</si>
  <si>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</si>
  <si>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</si>
  <si>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</si>
  <si>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</si>
  <si>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</si>
  <si>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</si>
  <si>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</si>
  <si>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</si>
  <si>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</si>
  <si>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</si>
  <si>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</si>
  <si>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</si>
  <si>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</si>
  <si>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</si>
  <si>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</si>
  <si>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</si>
  <si>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</si>
  <si>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</si>
  <si>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</si>
  <si>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</si>
  <si>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</si>
  <si>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</si>
  <si>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</si>
  <si>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</si>
  <si>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</si>
  <si>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</si>
  <si>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66463</t>
  </si>
  <si>
    <t>OPERACE RECIDIVUJÍCÍ LUXACE RAMENNÍHO KLOUBU</t>
  </si>
  <si>
    <t>66623</t>
  </si>
  <si>
    <t>PROSTÁ EXTRAKCE ENDOPROTÉZY - CEMENTOVANÉ</t>
  </si>
  <si>
    <t>66895</t>
  </si>
  <si>
    <t>OTEVŘENÁ BIOPSIE KOSTI NEBO KLOUBU</t>
  </si>
  <si>
    <t>7F1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</si>
  <si>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</si>
  <si>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</si>
  <si>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</si>
  <si>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</si>
  <si>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</si>
  <si>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</si>
  <si>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76377</t>
  </si>
  <si>
    <t>OŠETŘENÍ RUPTURY MĚCHÝŘE, EV. PERFORACE MĚCHÝŘE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</si>
  <si>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</si>
  <si>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</si>
  <si>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</si>
  <si>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</si>
  <si>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</si>
  <si>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</si>
  <si>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</si>
  <si>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</si>
  <si>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</si>
  <si>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</si>
  <si>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</si>
  <si>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</si>
  <si>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</si>
  <si>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</si>
  <si>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</si>
  <si>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</si>
  <si>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</si>
  <si>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</si>
  <si>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</si>
  <si>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</si>
  <si>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</si>
  <si>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</si>
  <si>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</si>
  <si>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</si>
  <si>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</si>
  <si>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</si>
  <si>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</si>
  <si>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</si>
  <si>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</si>
  <si>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</si>
  <si>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</si>
  <si>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</si>
  <si>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</si>
  <si>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</si>
  <si>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</si>
  <si>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</si>
  <si>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</si>
  <si>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</si>
  <si>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</si>
  <si>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</si>
  <si>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</si>
  <si>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</si>
  <si>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</si>
  <si>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</si>
  <si>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</si>
  <si>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</si>
  <si>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</si>
  <si>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</si>
  <si>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</si>
  <si>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</si>
  <si>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</si>
  <si>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</si>
  <si>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</si>
  <si>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</si>
  <si>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</si>
  <si>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</si>
  <si>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</si>
  <si>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</si>
  <si>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</si>
  <si>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</si>
  <si>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</si>
  <si>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</si>
  <si>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</si>
  <si>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</si>
  <si>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</si>
  <si>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</si>
  <si>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</si>
  <si>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</si>
  <si>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</si>
  <si>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</si>
  <si>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</si>
  <si>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</si>
  <si>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</si>
  <si>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</si>
  <si>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</si>
  <si>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</si>
  <si>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</si>
  <si>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</si>
  <si>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</si>
  <si>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</si>
  <si>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</si>
  <si>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</si>
  <si>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</si>
  <si>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</si>
  <si>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</si>
  <si>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</si>
  <si>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</si>
  <si>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</si>
  <si>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</si>
  <si>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</si>
  <si>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</si>
  <si>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</si>
  <si>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</si>
  <si>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</si>
  <si>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</si>
  <si>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</si>
  <si>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</si>
  <si>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05022</t>
  </si>
  <si>
    <t xml:space="preserve">VÝKONY NA SRDEČNÍ CHLOPNI SE SRDEČNÍ KATETRIZACÍ S CC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</si>
  <si>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</si>
  <si>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</si>
  <si>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</si>
  <si>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</si>
  <si>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</si>
  <si>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</si>
  <si>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</si>
  <si>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</si>
  <si>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</si>
  <si>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</si>
  <si>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</si>
  <si>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</si>
  <si>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</si>
  <si>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</si>
  <si>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06011</t>
  </si>
  <si>
    <t xml:space="preserve">VELKÉ VÝKONY NA TLUSTÉM A TENKÉM STŘEVU BEZ CC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</si>
  <si>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</si>
  <si>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</si>
  <si>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</si>
  <si>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</si>
  <si>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</si>
  <si>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</si>
  <si>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</si>
  <si>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</si>
  <si>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</si>
  <si>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</si>
  <si>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</si>
  <si>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</si>
  <si>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</si>
  <si>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</si>
  <si>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</si>
  <si>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</si>
  <si>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</si>
  <si>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</si>
  <si>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</si>
  <si>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</si>
  <si>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</si>
  <si>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</si>
  <si>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</si>
  <si>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</si>
  <si>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</si>
  <si>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</si>
  <si>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</si>
  <si>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</si>
  <si>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</si>
  <si>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</si>
  <si>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</si>
  <si>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</si>
  <si>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</si>
  <si>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</si>
  <si>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</si>
  <si>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</si>
  <si>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</si>
  <si>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</si>
  <si>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</si>
  <si>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</si>
  <si>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</si>
  <si>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</si>
  <si>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</si>
  <si>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</si>
  <si>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</si>
  <si>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</si>
  <si>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</si>
  <si>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</si>
  <si>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</si>
  <si>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</si>
  <si>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</si>
  <si>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</si>
  <si>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</si>
  <si>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</si>
  <si>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</si>
  <si>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</si>
  <si>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</si>
  <si>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</si>
  <si>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</si>
  <si>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</si>
  <si>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</si>
  <si>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</si>
  <si>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</si>
  <si>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</si>
  <si>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</si>
  <si>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</si>
  <si>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</si>
  <si>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</si>
  <si>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</si>
  <si>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</si>
  <si>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</si>
  <si>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</si>
  <si>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</si>
  <si>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</si>
  <si>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</si>
  <si>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</si>
  <si>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</si>
  <si>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</si>
  <si>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</si>
  <si>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</si>
  <si>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</si>
  <si>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</si>
  <si>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</si>
  <si>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</si>
  <si>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</si>
  <si>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</si>
  <si>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</si>
  <si>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</si>
  <si>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</si>
  <si>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</si>
  <si>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</si>
  <si>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</si>
  <si>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</si>
  <si>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</si>
  <si>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</si>
  <si>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</si>
  <si>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</si>
  <si>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</si>
  <si>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</si>
  <si>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</si>
  <si>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</si>
  <si>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</si>
  <si>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</si>
  <si>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</si>
  <si>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</si>
  <si>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</si>
  <si>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</si>
  <si>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</si>
  <si>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</si>
  <si>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</si>
  <si>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</si>
  <si>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</si>
  <si>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</si>
  <si>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</si>
  <si>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</si>
  <si>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</si>
  <si>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</si>
  <si>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</si>
  <si>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</si>
  <si>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08393</t>
  </si>
  <si>
    <t xml:space="preserve">SELHÁNÍ, REAKCE A KOMPLIKACE ORTOPEDICKÉHO PŘÍSTROJE NEBO VÝKONU S MCC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</si>
  <si>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</si>
  <si>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</si>
  <si>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</si>
  <si>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</si>
  <si>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08403</t>
  </si>
  <si>
    <t xml:space="preserve">MUSKULOSKELETÁLNÍ PŘÍZNAKY, SYMPTOMY,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</si>
  <si>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</si>
  <si>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</si>
  <si>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</si>
  <si>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</si>
  <si>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</si>
  <si>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</si>
  <si>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</si>
  <si>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</si>
  <si>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</si>
  <si>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</si>
  <si>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</si>
  <si>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</si>
  <si>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</si>
  <si>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</si>
  <si>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</si>
  <si>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</si>
  <si>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</si>
  <si>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</si>
  <si>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</si>
  <si>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</si>
  <si>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</si>
  <si>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</si>
  <si>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</si>
  <si>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</si>
  <si>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</si>
  <si>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</si>
  <si>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</si>
  <si>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</si>
  <si>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</si>
  <si>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</si>
  <si>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</si>
  <si>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</si>
  <si>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11373</t>
  </si>
  <si>
    <t xml:space="preserve">JINÉ PORUCHY LEDVIN A MOČOVÝCH CEST S MCC                          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</si>
  <si>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</si>
  <si>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</si>
  <si>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</si>
  <si>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</si>
  <si>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16012</t>
  </si>
  <si>
    <t xml:space="preserve">VÝKONY NA SLEZINĚ S CC 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</si>
  <si>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</si>
  <si>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</si>
  <si>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</si>
  <si>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</si>
  <si>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</si>
  <si>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</si>
  <si>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</si>
  <si>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</si>
  <si>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</si>
  <si>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</si>
  <si>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</si>
  <si>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</si>
  <si>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</si>
  <si>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</si>
  <si>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</si>
  <si>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</si>
  <si>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</si>
  <si>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</si>
  <si>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</si>
  <si>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</si>
  <si>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</si>
  <si>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</si>
  <si>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</si>
  <si>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</si>
  <si>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</si>
  <si>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</si>
  <si>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</si>
  <si>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</si>
  <si>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</si>
  <si>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</si>
  <si>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</si>
  <si>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</si>
  <si>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</si>
  <si>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</si>
  <si>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</si>
  <si>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</si>
  <si>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</si>
  <si>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</si>
  <si>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</si>
  <si>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</si>
  <si>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</si>
  <si>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</si>
  <si>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</si>
  <si>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</si>
  <si>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</si>
  <si>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</si>
  <si>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</si>
  <si>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</si>
  <si>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</si>
  <si>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</si>
  <si>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</si>
  <si>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</si>
  <si>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</si>
  <si>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</si>
  <si>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22501</t>
  </si>
  <si>
    <t xml:space="preserve">POPÁLENINY, PŘEVEDENÍ DO JINÉHO ZAŘÍZENÍ AKUTNÍ PÉČE BEZ CC                                         </t>
  </si>
  <si>
    <t>22541</t>
  </si>
  <si>
    <t>POPÁLENINY OMEZENÉHO ROZSAHU POSTIHUJÍCÍ VŠECHNY VRSTVY KŮŽE,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</si>
  <si>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</si>
  <si>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</si>
  <si>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</si>
  <si>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</si>
  <si>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</si>
  <si>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</si>
  <si>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</si>
  <si>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</si>
  <si>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</si>
  <si>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</si>
  <si>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</si>
  <si>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</si>
  <si>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</si>
  <si>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</si>
  <si>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</si>
  <si>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MNOHOČETNÉM ZÁVAŽNÉM TRAUMATU BEZ CC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</si>
  <si>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</si>
  <si>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</si>
  <si>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</si>
  <si>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</si>
  <si>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</si>
  <si>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</si>
  <si>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</si>
  <si>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</si>
  <si>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</si>
  <si>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</si>
  <si>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</si>
  <si>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>DLOUHODOBÁ MECHANICKÁ VENTILACE PŘI POLYTRAUMATU &gt; 504 HODIN (22-42 DNÍ) S EKONOMICKY NÁROČNÝM VÝKON</t>
  </si>
  <si>
    <t>25051</t>
  </si>
  <si>
    <t>DLOUHODOBÁ MECHANICKÁ VENTILACE PŘI POLYTRAUMATU &gt; 240 HODIN (11-21 DNÍ) S EKONOMICKY NÁROČNÝM VÝKON</t>
  </si>
  <si>
    <t>25053</t>
  </si>
  <si>
    <t>25072</t>
  </si>
  <si>
    <t>DLOUHODOBÁ MECHANICKÁ VENTILACE PŘI POLYTRAUMATU &gt; 96 HODIN (5-10 DNÍ) S EKONOMICKY NÁROČNÝM VÝKONEM</t>
  </si>
  <si>
    <t>25073</t>
  </si>
  <si>
    <t>25301</t>
  </si>
  <si>
    <t xml:space="preserve">DIAGNÓZY TÝKAJÍCÍ SE HLAVY, HRUDNÍKU A DOLNÍCH KONČETIN PŘI MNOHOČETNÉM ZÁVAŽNÉM TRAUMATU BEZ CC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</si>
  <si>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</si>
  <si>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</si>
  <si>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</si>
  <si>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</si>
  <si>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</si>
  <si>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</si>
  <si>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</si>
  <si>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</si>
  <si>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</si>
  <si>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</si>
  <si>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>25361</t>
  </si>
  <si>
    <t xml:space="preserve">DLOUHODOBÁ MECHANICKÁ VENTILACE PŘI POLYTRAUMATU &gt; 96 HODIN (5-10 DNÍ) BEZ CC                       </t>
  </si>
  <si>
    <t>25362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</si>
  <si>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</si>
  <si>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</si>
  <si>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</si>
  <si>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</si>
  <si>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</si>
  <si>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</si>
  <si>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</si>
  <si>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</si>
  <si>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</si>
  <si>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</si>
  <si>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</si>
  <si>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</si>
  <si>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</si>
  <si>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</si>
  <si>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</si>
  <si>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</si>
  <si>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</si>
  <si>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</si>
  <si>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</si>
  <si>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</si>
  <si>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</si>
  <si>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</si>
  <si>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</si>
  <si>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</si>
  <si>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</si>
  <si>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</si>
  <si>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</si>
  <si>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0077018</t>
  </si>
  <si>
    <t>ULTRAVIST 370</t>
  </si>
  <si>
    <t>89167</t>
  </si>
  <si>
    <t>CYSTOGRAFIE</t>
  </si>
  <si>
    <t>89169</t>
  </si>
  <si>
    <t>CYSTOURETROGRAFIE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</si>
  <si>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</si>
  <si>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</si>
  <si>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</si>
  <si>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</si>
  <si>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</si>
  <si>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</si>
  <si>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</si>
  <si>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</si>
  <si>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</si>
  <si>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</si>
  <si>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</si>
  <si>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</si>
  <si>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</si>
  <si>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</si>
  <si>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</si>
  <si>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</si>
  <si>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</si>
  <si>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</si>
  <si>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</si>
  <si>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</si>
  <si>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</si>
  <si>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</si>
  <si>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</si>
  <si>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</si>
  <si>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</si>
  <si>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</si>
  <si>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</si>
  <si>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</si>
  <si>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</si>
  <si>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</si>
  <si>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</si>
  <si>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</si>
  <si>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</si>
  <si>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</si>
  <si>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</si>
  <si>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</si>
  <si>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</si>
  <si>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</si>
  <si>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</si>
  <si>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</si>
  <si>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</si>
  <si>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</si>
  <si>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</si>
  <si>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</si>
  <si>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</si>
  <si>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</si>
  <si>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</si>
  <si>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</si>
  <si>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</si>
  <si>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</si>
  <si>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</si>
  <si>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</si>
  <si>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</si>
  <si>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</si>
  <si>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</si>
  <si>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</si>
  <si>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</si>
  <si>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</si>
  <si>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</si>
  <si>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</si>
  <si>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</si>
  <si>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</si>
  <si>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</si>
  <si>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</si>
  <si>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</si>
  <si>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</si>
  <si>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</si>
  <si>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</si>
  <si>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</si>
  <si>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</si>
  <si>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</si>
  <si>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</si>
  <si>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</si>
  <si>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</si>
  <si>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</si>
  <si>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</si>
  <si>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</si>
  <si>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</si>
  <si>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</si>
  <si>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</si>
  <si>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</si>
  <si>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</si>
  <si>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</si>
  <si>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</si>
  <si>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</si>
  <si>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</si>
  <si>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</si>
  <si>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</si>
  <si>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</si>
  <si>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</si>
  <si>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</si>
  <si>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</si>
  <si>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</si>
  <si>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</si>
  <si>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</si>
  <si>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</si>
  <si>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</si>
  <si>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</si>
  <si>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</si>
  <si>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</si>
  <si>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</si>
  <si>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</si>
  <si>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</si>
  <si>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</si>
  <si>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</si>
  <si>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</si>
  <si>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</si>
  <si>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</si>
  <si>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</si>
  <si>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</si>
  <si>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</si>
  <si>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</si>
  <si>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</si>
  <si>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</si>
  <si>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</si>
  <si>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</si>
  <si>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</si>
  <si>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</si>
  <si>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</si>
  <si>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</si>
  <si>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</si>
  <si>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</si>
  <si>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</si>
  <si>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</si>
  <si>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</si>
  <si>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</si>
  <si>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</si>
  <si>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</si>
  <si>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</si>
  <si>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</si>
  <si>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</si>
  <si>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</si>
  <si>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</si>
  <si>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</si>
  <si>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</si>
  <si>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</si>
  <si>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</si>
  <si>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</si>
  <si>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</si>
  <si>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</si>
  <si>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</si>
  <si>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</si>
  <si>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</si>
  <si>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</si>
  <si>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</si>
  <si>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</si>
  <si>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</si>
  <si>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</si>
  <si>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</si>
  <si>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</si>
  <si>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</si>
  <si>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</si>
  <si>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</si>
  <si>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</si>
  <si>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</si>
  <si>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</si>
  <si>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</si>
  <si>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</si>
  <si>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</si>
  <si>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</si>
  <si>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</si>
  <si>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</si>
  <si>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</si>
  <si>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</si>
  <si>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</si>
  <si>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</si>
  <si>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</si>
  <si>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</si>
  <si>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</si>
  <si>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</si>
  <si>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</si>
  <si>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</si>
  <si>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</si>
  <si>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</si>
  <si>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</si>
  <si>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</si>
  <si>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</si>
  <si>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</si>
  <si>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</si>
  <si>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</si>
  <si>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</si>
  <si>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</si>
  <si>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</si>
  <si>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</si>
  <si>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</si>
  <si>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</si>
  <si>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</si>
  <si>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</si>
  <si>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</si>
  <si>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</si>
  <si>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</si>
  <si>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</si>
  <si>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</si>
  <si>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</si>
  <si>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</si>
  <si>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</si>
  <si>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</si>
  <si>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</si>
  <si>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</si>
  <si>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</si>
  <si>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</si>
  <si>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</si>
  <si>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</si>
  <si>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</si>
  <si>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</si>
  <si>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</si>
  <si>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</si>
  <si>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</si>
  <si>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</si>
  <si>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</si>
  <si>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</si>
  <si>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</si>
  <si>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</si>
  <si>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</si>
  <si>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</si>
  <si>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</si>
  <si>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</si>
  <si>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</si>
  <si>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</si>
  <si>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</si>
  <si>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</si>
  <si>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</si>
  <si>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</si>
  <si>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</si>
  <si>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</si>
  <si>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</si>
  <si>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</si>
  <si>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</si>
  <si>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</si>
  <si>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</si>
  <si>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</si>
  <si>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</si>
  <si>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</si>
  <si>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</si>
  <si>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</si>
  <si>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</si>
  <si>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</si>
  <si>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</si>
  <si>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</si>
  <si>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</si>
  <si>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</si>
  <si>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</si>
  <si>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</si>
  <si>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</si>
  <si>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</si>
  <si>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</si>
  <si>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</si>
  <si>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</si>
  <si>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</si>
  <si>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</si>
  <si>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</si>
  <si>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</si>
  <si>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</si>
  <si>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</si>
  <si>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</si>
  <si>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</si>
  <si>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</si>
  <si>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</si>
  <si>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</si>
  <si>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</si>
  <si>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</si>
  <si>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</si>
  <si>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</si>
  <si>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</si>
  <si>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</si>
  <si>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</si>
  <si>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</si>
  <si>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</si>
  <si>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</si>
  <si>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</si>
  <si>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</si>
  <si>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</si>
  <si>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</si>
  <si>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</si>
  <si>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</si>
  <si>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</si>
  <si>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</si>
  <si>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</si>
  <si>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</si>
  <si>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</si>
  <si>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</si>
  <si>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</si>
  <si>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</si>
  <si>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</si>
  <si>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</si>
  <si>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</si>
  <si>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</si>
  <si>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</si>
  <si>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</si>
  <si>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</si>
  <si>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</si>
  <si>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</si>
  <si>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</si>
  <si>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</si>
  <si>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</si>
  <si>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</si>
  <si>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</si>
  <si>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</si>
  <si>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</si>
  <si>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</si>
  <si>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</si>
  <si>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</si>
  <si>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</si>
  <si>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</si>
  <si>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</si>
  <si>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</si>
  <si>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</si>
  <si>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</si>
  <si>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</si>
  <si>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</si>
  <si>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</si>
  <si>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</si>
  <si>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</si>
  <si>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</si>
  <si>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</si>
  <si>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</si>
  <si>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</si>
  <si>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</si>
  <si>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</si>
  <si>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</si>
  <si>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</si>
  <si>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PROKOLAGEN I. TYPU: PI - NP</t>
  </si>
  <si>
    <t>813</t>
  </si>
  <si>
    <t>91197</t>
  </si>
  <si>
    <t>STANOVENÍ CYTOKINU ELISA</t>
  </si>
  <si>
    <t>34</t>
  </si>
  <si>
    <t>0002918</t>
  </si>
  <si>
    <t>MULTIHANCE</t>
  </si>
  <si>
    <t>0003134</t>
  </si>
  <si>
    <t>GADOVIST 1,0 MMOL/ML</t>
  </si>
  <si>
    <t>0017039</t>
  </si>
  <si>
    <t>0022075</t>
  </si>
  <si>
    <t>IOMERON 400</t>
  </si>
  <si>
    <t>0042433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</si>
  <si>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</si>
  <si>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</si>
  <si>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</si>
  <si>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</si>
  <si>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</si>
  <si>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</si>
  <si>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</si>
  <si>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</si>
  <si>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</si>
  <si>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</si>
  <si>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</si>
  <si>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</si>
  <si>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</si>
  <si>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</si>
  <si>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</si>
  <si>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</si>
  <si>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</si>
  <si>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</si>
  <si>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0049439</t>
  </si>
  <si>
    <t>STENTGRAFT ZENITH TX2 ZTEG-2P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</si>
  <si>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</si>
  <si>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</si>
  <si>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</si>
  <si>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</si>
  <si>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</si>
  <si>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</si>
  <si>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</si>
  <si>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</si>
  <si>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</si>
  <si>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</si>
  <si>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</si>
  <si>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</si>
  <si>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</si>
  <si>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</si>
  <si>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</si>
  <si>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</si>
  <si>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</si>
  <si>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</si>
  <si>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</si>
  <si>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</si>
  <si>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</si>
  <si>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</si>
  <si>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</si>
  <si>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</si>
  <si>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</si>
  <si>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</si>
  <si>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</si>
  <si>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</si>
  <si>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</si>
  <si>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</si>
  <si>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</si>
  <si>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</si>
  <si>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</si>
  <si>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</si>
  <si>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</si>
  <si>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</si>
  <si>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</si>
  <si>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</si>
  <si>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</si>
  <si>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</si>
  <si>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</si>
  <si>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</si>
  <si>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</si>
  <si>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</si>
  <si>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</si>
  <si>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</si>
  <si>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</si>
  <si>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</si>
  <si>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</si>
  <si>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</si>
  <si>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</si>
  <si>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</si>
  <si>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</si>
  <si>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</si>
  <si>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</si>
  <si>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</si>
  <si>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</si>
  <si>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</si>
  <si>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</si>
  <si>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</si>
  <si>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</si>
  <si>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</si>
  <si>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</si>
  <si>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</si>
  <si>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</si>
  <si>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</si>
  <si>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</si>
  <si>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</si>
  <si>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</si>
  <si>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</si>
  <si>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</si>
  <si>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</si>
  <si>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</si>
  <si>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</si>
  <si>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</si>
  <si>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</si>
  <si>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</si>
  <si>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</si>
  <si>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</si>
  <si>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</si>
  <si>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</si>
  <si>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</si>
  <si>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</si>
  <si>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</si>
  <si>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</si>
  <si>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</si>
  <si>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</si>
  <si>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</si>
  <si>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</si>
  <si>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</si>
  <si>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</si>
  <si>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</si>
  <si>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</si>
  <si>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</si>
  <si>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</si>
  <si>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</si>
  <si>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</si>
  <si>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</si>
  <si>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</si>
  <si>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</si>
  <si>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</si>
  <si>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</si>
  <si>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</si>
  <si>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</si>
  <si>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</si>
  <si>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</si>
  <si>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</si>
  <si>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</si>
  <si>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</si>
  <si>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</si>
  <si>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</si>
  <si>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</si>
  <si>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</si>
  <si>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</si>
  <si>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</si>
  <si>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</si>
  <si>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</si>
  <si>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</si>
  <si>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</si>
  <si>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</si>
  <si>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</si>
  <si>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</si>
  <si>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</si>
  <si>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</si>
  <si>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</si>
  <si>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</si>
  <si>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</si>
  <si>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</si>
  <si>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</si>
  <si>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</si>
  <si>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</si>
  <si>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</si>
  <si>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</si>
  <si>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</si>
  <si>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</si>
  <si>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</si>
  <si>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</si>
  <si>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</si>
  <si>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</si>
  <si>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</si>
  <si>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</si>
  <si>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</si>
  <si>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</si>
  <si>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</si>
  <si>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</si>
  <si>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</si>
  <si>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</si>
  <si>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</si>
  <si>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</si>
  <si>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</si>
  <si>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</si>
  <si>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</si>
  <si>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</si>
  <si>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</si>
  <si>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</si>
  <si>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</si>
  <si>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</si>
  <si>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</si>
  <si>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</si>
  <si>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</si>
  <si>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</si>
  <si>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</si>
  <si>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</si>
  <si>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</si>
  <si>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</si>
  <si>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</si>
  <si>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</si>
  <si>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</si>
  <si>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</si>
  <si>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</si>
  <si>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</si>
  <si>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</si>
  <si>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</si>
  <si>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</si>
  <si>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</si>
  <si>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</si>
  <si>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</si>
  <si>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</si>
  <si>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</si>
  <si>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</si>
  <si>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</si>
  <si>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</si>
  <si>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</si>
  <si>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</si>
  <si>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</si>
  <si>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</si>
  <si>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</si>
  <si>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</si>
  <si>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</si>
  <si>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</si>
  <si>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</si>
  <si>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</si>
  <si>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</si>
  <si>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</si>
  <si>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</si>
  <si>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</si>
  <si>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</si>
  <si>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</si>
  <si>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</si>
  <si>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</si>
  <si>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</si>
  <si>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</si>
  <si>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</si>
  <si>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</si>
  <si>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</si>
  <si>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</si>
  <si>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</si>
  <si>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</si>
  <si>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</si>
  <si>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</si>
  <si>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</si>
  <si>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</si>
  <si>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</si>
  <si>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</si>
  <si>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</si>
  <si>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</si>
  <si>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</si>
  <si>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</si>
  <si>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</si>
  <si>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</si>
  <si>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</si>
  <si>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</si>
  <si>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</si>
  <si>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</si>
  <si>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</si>
  <si>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</si>
  <si>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</si>
  <si>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</si>
  <si>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</si>
  <si>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</si>
  <si>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</si>
  <si>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</si>
  <si>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</si>
  <si>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</si>
  <si>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86217</t>
  </si>
  <si>
    <t>URČOVÁNÍ HLA-B 27</t>
  </si>
  <si>
    <t>86413</t>
  </si>
  <si>
    <t>SCREENING PROTILÁTEK NA PANELU 30TI DÁRCŮ</t>
  </si>
  <si>
    <t>91171</t>
  </si>
  <si>
    <t>STANOVENÍ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</si>
  <si>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</si>
  <si>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</si>
  <si>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</si>
  <si>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</si>
  <si>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</si>
  <si>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</si>
  <si>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91189</t>
  </si>
  <si>
    <t>STANOVENÍ IgE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</si>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</sst>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0.88034832397837315</c:v>
                </c:pt>
                <c:pt idx="1">
                  <c:v>1.149386978749678</c:v>
                </c:pt>
                <c:pt idx="2">
                  <c:v>1.0670238277894579</c:v>
                </c:pt>
                <c:pt idx="3">
                  <c:v>1.0730585369638701</c:v>
                </c:pt>
                <c:pt idx="4">
                  <c:v>1.0204872897965047</c:v>
                </c:pt>
                <c:pt idx="5">
                  <c:v>1.01378554188847</c:v>
                </c:pt>
                <c:pt idx="6">
                  <c:v>1.0708398948445534</c:v>
                </c:pt>
                <c:pt idx="7">
                  <c:v>1.0674650646362538</c:v>
                </c:pt>
                <c:pt idx="8">
                  <c:v>1.0646671251754831</c:v>
                </c:pt>
                <c:pt idx="9">
                  <c:v>1.1159115303704426</c:v>
                </c:pt>
                <c:pt idx="10">
                  <c:v>1.1051876124306004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1776"/>
        <c:axId val="315610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1.0106071655644351</c:v>
                </c:pt>
                <c:pt idx="1">
                  <c:v>1.0106071655644351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2576"/>
        <c:axId val="1102324144"/>
      </c:scatterChart>
      <c:catAx>
        <c:axId val="31561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561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10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5611776"/>
        <c:crosses val="autoZero"/>
        <c:crossBetween val="between"/>
      </c:valAx>
      <c:valAx>
        <c:axId val="1102322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2324144"/>
        <c:crosses val="max"/>
        <c:crossBetween val="midCat"/>
      </c:valAx>
      <c:valAx>
        <c:axId val="1102324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2322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0.67138292449428705</c:v>
                </c:pt>
                <c:pt idx="1">
                  <c:v>0.76766550815776058</c:v>
                </c:pt>
                <c:pt idx="2">
                  <c:v>0.76211314876967873</c:v>
                </c:pt>
                <c:pt idx="3">
                  <c:v>0.79091291543962983</c:v>
                </c:pt>
                <c:pt idx="4">
                  <c:v>0.77644145337163473</c:v>
                </c:pt>
                <c:pt idx="5">
                  <c:v>0.76459193878802978</c:v>
                </c:pt>
                <c:pt idx="6">
                  <c:v>0.76430159849371215</c:v>
                </c:pt>
                <c:pt idx="7">
                  <c:v>0.76077084127946704</c:v>
                </c:pt>
                <c:pt idx="8">
                  <c:v>0.75964296048318281</c:v>
                </c:pt>
                <c:pt idx="9">
                  <c:v>0.75958692561138541</c:v>
                </c:pt>
                <c:pt idx="10">
                  <c:v>0.75738486728496246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23360"/>
        <c:axId val="11023229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4536"/>
        <c:axId val="1102321792"/>
      </c:scatterChart>
      <c:catAx>
        <c:axId val="110232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322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322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2323360"/>
        <c:crosses val="autoZero"/>
        <c:crossBetween val="between"/>
      </c:valAx>
      <c:valAx>
        <c:axId val="1102324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2321792"/>
        <c:crosses val="max"/>
        <c:crossBetween val="midCat"/>
      </c:valAx>
      <c:valAx>
        <c:axId val="11023217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023245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2780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4000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4001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4016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6909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6914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6924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7138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8753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9152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9772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60538.781125532376</v>
      </c>
      <c r="D4" s="287">
        <f ca="1">IF(ISERROR(VLOOKUP("Náklady celkem",INDIRECT("HI!$A:$G"),5,0)),0,VLOOKUP("Náklady celkem",INDIRECT("HI!$A:$G"),5,0))</f>
        <v>61276.973030000023</v>
      </c>
      <c r="E4" s="288">
        <f ca="1">IF(C4=0,0,D4/C4)</f>
        <v>1.0121937027925445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1980.4904826873312</v>
      </c>
      <c r="D7" s="295">
        <f>IF(ISERROR(HI!E5),"",HI!E5)</f>
        <v>1799.1857399999999</v>
      </c>
      <c r="E7" s="292">
        <f t="shared" ref="E7:E15" si="0">IF(C7=0,0,D7/C7)</f>
        <v>0.90845462562318469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0.85968607710541123</v>
      </c>
      <c r="E8" s="292">
        <f t="shared" si="0"/>
        <v>0.95520675233934582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0.28490672696438668</v>
      </c>
      <c r="E9" s="292">
        <f>IF(C9=0,0,D9/C9)</f>
        <v>0.94968908988128897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0.82207310555886426</v>
      </c>
      <c r="E11" s="292">
        <f t="shared" si="0"/>
        <v>1.3701218425981072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0.99220986410824619</v>
      </c>
      <c r="E12" s="292">
        <f t="shared" si="0"/>
        <v>1.2402623301353077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13782.820411869678</v>
      </c>
      <c r="D15" s="295">
        <f>IF(ISERROR(HI!E6),"",HI!E6)</f>
        <v>13126.491400000003</v>
      </c>
      <c r="E15" s="292">
        <f t="shared" si="0"/>
        <v>0.95238064545160517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39145.332100350213</v>
      </c>
      <c r="D16" s="291">
        <f ca="1">IF(ISERROR(VLOOKUP("Osobní náklady (Kč) *",INDIRECT("HI!$A:$G"),5,0)),0,VLOOKUP("Osobní náklady (Kč) *",INDIRECT("HI!$A:$G"),5,0))</f>
        <v>40599.659560000015</v>
      </c>
      <c r="E16" s="292">
        <f ca="1">IF(C16=0,0,D16/C16)</f>
        <v>1.0371520020809017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61180.925999999992</v>
      </c>
      <c r="D18" s="310">
        <f ca="1">IF(ISERROR(VLOOKUP("Výnosy celkem",INDIRECT("HI!$A:$G"),5,0)),0,VLOOKUP("Výnosy celkem",INDIRECT("HI!$A:$G"),5,0))</f>
        <v>67722.551800000001</v>
      </c>
      <c r="E18" s="311">
        <f t="shared" ref="E18:E28" ca="1" si="1">IF(C18=0,0,D18/C18)</f>
        <v>1.106922634678658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2600.9160000000002</v>
      </c>
      <c r="D19" s="291">
        <f ca="1">IF(ISERROR(VLOOKUP("Ambulance *",INDIRECT("HI!$A:$G"),5,0)),0,VLOOKUP("Ambulance *",INDIRECT("HI!$A:$G"),5,0))</f>
        <v>3234.2518000000027</v>
      </c>
      <c r="E19" s="292">
        <f t="shared" ca="1" si="1"/>
        <v>1.2435049036570203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1.2435049036570203</v>
      </c>
      <c r="E20" s="292">
        <f t="shared" si="1"/>
        <v>1.2435049036570203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0.95941111112091693</v>
      </c>
      <c r="E21" s="292">
        <f t="shared" si="1"/>
        <v>1.1287189542599023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58580.009999999995</v>
      </c>
      <c r="D22" s="291">
        <f ca="1">IF(ISERROR(VLOOKUP("Hospitalizace *",INDIRECT("HI!$A:$G"),5,0)),0,VLOOKUP("Hospitalizace *",INDIRECT("HI!$A:$G"),5,0))</f>
        <v>64488.3</v>
      </c>
      <c r="E22" s="292">
        <f ca="1">IF(C22=0,0,D22/C22)</f>
        <v>1.100858466907056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1.100858466907056</v>
      </c>
      <c r="E23" s="292">
        <f t="shared" si="1"/>
        <v>1.100858466907056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1.100858466907056</v>
      </c>
      <c r="E24" s="292">
        <f t="shared" si="1"/>
        <v>1.100858466907056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1.0171428571428571</v>
      </c>
      <c r="E26" s="292">
        <f t="shared" si="1"/>
        <v>1.0706766917293233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0.75738486728496246</v>
      </c>
      <c r="E27" s="292">
        <f t="shared" si="1"/>
        <v>0.75738486728496246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1.0471334118011908</v>
      </c>
      <c r="E28" s="292">
        <f t="shared" si="1"/>
        <v>1.1022456966328325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1963.093559999998</v>
      </c>
      <c r="C5" s="33">
        <v>1773.1322499999999</v>
      </c>
      <c r="D5" s="12"/>
      <c r="E5" s="230">
        <v>1799.1857399999999</v>
      </c>
      <c r="F5" s="32">
        <v>1980.4904826873312</v>
      </c>
      <c r="G5" s="229">
        <f>E5-F5</f>
        <v>-181.30474268733133</v>
      </c>
      <c r="H5" s="235">
        <f>IF(F5&lt;0.00000001,"",E5/F5)</f>
        <v>0.90845462562318469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11580.882349999998</v>
      </c>
      <c r="C6" s="35">
        <v>12529.812220000003</v>
      </c>
      <c r="D6" s="12"/>
      <c r="E6" s="231">
        <v>13126.491400000003</v>
      </c>
      <c r="F6" s="34">
        <v>13782.820411869678</v>
      </c>
      <c r="G6" s="232">
        <f>E6-F6</f>
        <v>-656.32901186967501</v>
      </c>
      <c r="H6" s="236">
        <f>IF(F6&lt;0.00000001,"",E6/F6)</f>
        <v>0.95238064545160517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35673.109879999996</v>
      </c>
      <c r="C7" s="35">
        <v>38865.593900000022</v>
      </c>
      <c r="D7" s="12"/>
      <c r="E7" s="231">
        <v>40599.659560000015</v>
      </c>
      <c r="F7" s="34">
        <v>39145.332100350213</v>
      </c>
      <c r="G7" s="232">
        <f>E7-F7</f>
        <v>1454.3274596498013</v>
      </c>
      <c r="H7" s="236">
        <f>IF(F7&lt;0.00000001,"",E7/F7)</f>
        <v>1.0371520020809017</v>
      </c>
    </row>
    <row r="8" spans="1:8" ht="14.4" customHeight="1" thickBot="1" x14ac:dyDescent="0.35">
      <c r="A8" s="1" t="s">
        <v>97</v>
      </c>
      <c r="B8" s="15">
        <v>5894.2103699999916</v>
      </c>
      <c r="C8" s="37">
        <v>5917.275410000002</v>
      </c>
      <c r="D8" s="12"/>
      <c r="E8" s="233">
        <v>5751.6363300000048</v>
      </c>
      <c r="F8" s="36">
        <v>5630.1381306251606</v>
      </c>
      <c r="G8" s="234">
        <f>E8-F8</f>
        <v>121.49819937484426</v>
      </c>
      <c r="H8" s="237">
        <f>IF(F8&lt;0.00000001,"",E8/F8)</f>
        <v>1.0215799677656139</v>
      </c>
    </row>
    <row r="9" spans="1:8" ht="14.4" customHeight="1" thickBot="1" x14ac:dyDescent="0.35">
      <c r="A9" s="2" t="s">
        <v>98</v>
      </c>
      <c r="B9" s="3">
        <v>55111.296159999984</v>
      </c>
      <c r="C9" s="39">
        <v>59085.813780000026</v>
      </c>
      <c r="D9" s="12"/>
      <c r="E9" s="3">
        <v>61276.973030000023</v>
      </c>
      <c r="F9" s="38">
        <v>60538.781125532376</v>
      </c>
      <c r="G9" s="38">
        <f>E9-F9</f>
        <v>738.19190446764696</v>
      </c>
      <c r="H9" s="238">
        <f>IF(F9&lt;0.00000001,"",E9/F9)</f>
        <v>1.0121937027925445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2600.9160000000002</v>
      </c>
      <c r="C11" s="33">
        <f>IF(ISERROR(VLOOKUP("Celkem:",'ZV Vykáz.-A'!A:F,4,0)),0,VLOOKUP("Celkem:",'ZV Vykáz.-A'!A:F,4,0)/1000)</f>
        <v>3059.7660000000001</v>
      </c>
      <c r="D11" s="12"/>
      <c r="E11" s="230">
        <f>IF(ISERROR(VLOOKUP("Celkem:",'ZV Vykáz.-A'!A:F,6,0)),0,VLOOKUP("Celkem:",'ZV Vykáz.-A'!A:F,6,0)/1000)</f>
        <v>3234.2518000000027</v>
      </c>
      <c r="F11" s="32">
        <f>B11</f>
        <v>2600.9160000000002</v>
      </c>
      <c r="G11" s="229">
        <f>E11-F11</f>
        <v>633.33580000000256</v>
      </c>
      <c r="H11" s="235">
        <f>IF(F11&lt;0.00000001,"",E11/F11)</f>
        <v>1.2435049036570203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58580.009999999995</v>
      </c>
      <c r="C12" s="37">
        <f>IF(ISERROR(VLOOKUP("Celkem",CaseMix!A:D,3,0)),0,VLOOKUP("Celkem",CaseMix!A:D,3,0)*30)</f>
        <v>63394.98</v>
      </c>
      <c r="D12" s="12"/>
      <c r="E12" s="233">
        <f>IF(ISERROR(VLOOKUP("Celkem",CaseMix!A:D,4,0)),0,VLOOKUP("Celkem",CaseMix!A:D,4,0)*30)</f>
        <v>64488.3</v>
      </c>
      <c r="F12" s="36">
        <f>B12</f>
        <v>58580.009999999995</v>
      </c>
      <c r="G12" s="234">
        <f>E12-F12</f>
        <v>5908.2900000000081</v>
      </c>
      <c r="H12" s="237">
        <f>IF(F12&lt;0.00000001,"",E12/F12)</f>
        <v>1.100858466907056</v>
      </c>
    </row>
    <row r="13" spans="1:8" ht="14.4" customHeight="1" thickBot="1" x14ac:dyDescent="0.35">
      <c r="A13" s="4" t="s">
        <v>101</v>
      </c>
      <c r="B13" s="9">
        <f>SUM(B11:B12)</f>
        <v>61180.925999999992</v>
      </c>
      <c r="C13" s="41">
        <f>SUM(C11:C12)</f>
        <v>66454.745999999999</v>
      </c>
      <c r="D13" s="12"/>
      <c r="E13" s="9">
        <f>SUM(E11:E12)</f>
        <v>67722.551800000001</v>
      </c>
      <c r="F13" s="40">
        <f>SUM(F11:F12)</f>
        <v>61180.925999999992</v>
      </c>
      <c r="G13" s="40">
        <f>E13-F13</f>
        <v>6541.6258000000089</v>
      </c>
      <c r="H13" s="239">
        <f>IF(F13&lt;0.00000001,"",E13/F13)</f>
        <v>1.106922634678658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1.1101340426176616</v>
      </c>
      <c r="C15" s="43">
        <f>IF(C9=0,"",C13/C9)</f>
        <v>1.124715760832836</v>
      </c>
      <c r="D15" s="12"/>
      <c r="E15" s="10">
        <f>IF(E9=0,"",E13/E9)</f>
        <v>1.1051876170000163</v>
      </c>
      <c r="F15" s="42">
        <f>IF(F9=0,"",F13/F9)</f>
        <v>1.0106071655644351</v>
      </c>
      <c r="G15" s="42">
        <f>IF(ISERROR(F15-E15),"",E15-F15)</f>
        <v>9.4580451435581248E-2</v>
      </c>
      <c r="H15" s="240">
        <f>IF(ISERROR(F15-E15),"",IF(F15&lt;0.00000001,"",E15/F15))</f>
        <v>1.0935877506694276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0.88034832397837315</v>
      </c>
      <c r="C4" s="330">
        <f t="shared" ref="C4:M4" si="0">(C10+C8)/C6</f>
        <v>1.149386978749678</v>
      </c>
      <c r="D4" s="330">
        <f t="shared" si="0"/>
        <v>1.0670238277894579</v>
      </c>
      <c r="E4" s="330">
        <f t="shared" si="0"/>
        <v>1.0730585369638701</v>
      </c>
      <c r="F4" s="330">
        <f t="shared" si="0"/>
        <v>1.0204872897965047</v>
      </c>
      <c r="G4" s="330">
        <f t="shared" si="0"/>
        <v>1.01378554188847</v>
      </c>
      <c r="H4" s="330">
        <f t="shared" si="0"/>
        <v>1.0708398948445534</v>
      </c>
      <c r="I4" s="330">
        <f t="shared" si="0"/>
        <v>1.0674650646362538</v>
      </c>
      <c r="J4" s="330">
        <f t="shared" si="0"/>
        <v>1.0646671251754831</v>
      </c>
      <c r="K4" s="330">
        <f t="shared" si="0"/>
        <v>1.1159115303704426</v>
      </c>
      <c r="L4" s="330">
        <f t="shared" si="0"/>
        <v>1.1051876124306004</v>
      </c>
      <c r="M4" s="330">
        <f t="shared" si="0"/>
        <v>5.2780863023644681E-2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5446.9428399999997</v>
      </c>
      <c r="C5" s="330">
        <f>IF(ISERROR(VLOOKUP($A5,'Man Tab'!$A:$Q,COLUMN()+2,0)),0,VLOOKUP($A5,'Man Tab'!$A:$Q,COLUMN()+2,0))</f>
        <v>4939.9670700000097</v>
      </c>
      <c r="D5" s="330">
        <f>IF(ISERROR(VLOOKUP($A5,'Man Tab'!$A:$Q,COLUMN()+2,0)),0,VLOOKUP($A5,'Man Tab'!$A:$Q,COLUMN()+2,0))</f>
        <v>5249.4541200000003</v>
      </c>
      <c r="E5" s="330">
        <f>IF(ISERROR(VLOOKUP($A5,'Man Tab'!$A:$Q,COLUMN()+2,0)),0,VLOOKUP($A5,'Man Tab'!$A:$Q,COLUMN()+2,0))</f>
        <v>5256.6368899999998</v>
      </c>
      <c r="F5" s="330">
        <f>IF(ISERROR(VLOOKUP($A5,'Man Tab'!$A:$Q,COLUMN()+2,0)),0,VLOOKUP($A5,'Man Tab'!$A:$Q,COLUMN()+2,0))</f>
        <v>5216.4335300000002</v>
      </c>
      <c r="G5" s="330">
        <f>IF(ISERROR(VLOOKUP($A5,'Man Tab'!$A:$Q,COLUMN()+2,0)),0,VLOOKUP($A5,'Man Tab'!$A:$Q,COLUMN()+2,0))</f>
        <v>5579.5664999999999</v>
      </c>
      <c r="H5" s="330">
        <f>IF(ISERROR(VLOOKUP($A5,'Man Tab'!$A:$Q,COLUMN()+2,0)),0,VLOOKUP($A5,'Man Tab'!$A:$Q,COLUMN()+2,0))</f>
        <v>6984.4196700000002</v>
      </c>
      <c r="I5" s="330">
        <f>IF(ISERROR(VLOOKUP($A5,'Man Tab'!$A:$Q,COLUMN()+2,0)),0,VLOOKUP($A5,'Man Tab'!$A:$Q,COLUMN()+2,0))</f>
        <v>5382.2041099999997</v>
      </c>
      <c r="J5" s="330">
        <f>IF(ISERROR(VLOOKUP($A5,'Man Tab'!$A:$Q,COLUMN()+2,0)),0,VLOOKUP($A5,'Man Tab'!$A:$Q,COLUMN()+2,0))</f>
        <v>5545.0354399999997</v>
      </c>
      <c r="K5" s="330">
        <f>IF(ISERROR(VLOOKUP($A5,'Man Tab'!$A:$Q,COLUMN()+2,0)),0,VLOOKUP($A5,'Man Tab'!$A:$Q,COLUMN()+2,0))</f>
        <v>5554.4553699999997</v>
      </c>
      <c r="L5" s="330">
        <f>IF(ISERROR(VLOOKUP($A5,'Man Tab'!$A:$Q,COLUMN()+2,0)),0,VLOOKUP($A5,'Man Tab'!$A:$Q,COLUMN()+2,0))</f>
        <v>6121.8574900000003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5446.9428399999997</v>
      </c>
      <c r="C6" s="332">
        <f t="shared" ref="C6:M6" si="1">C5+B6</f>
        <v>10386.909910000009</v>
      </c>
      <c r="D6" s="332">
        <f t="shared" si="1"/>
        <v>15636.36403000001</v>
      </c>
      <c r="E6" s="332">
        <f t="shared" si="1"/>
        <v>20893.00092000001</v>
      </c>
      <c r="F6" s="332">
        <f t="shared" si="1"/>
        <v>26109.434450000008</v>
      </c>
      <c r="G6" s="332">
        <f t="shared" si="1"/>
        <v>31689.000950000009</v>
      </c>
      <c r="H6" s="332">
        <f t="shared" si="1"/>
        <v>38673.420620000012</v>
      </c>
      <c r="I6" s="332">
        <f t="shared" si="1"/>
        <v>44055.62473000001</v>
      </c>
      <c r="J6" s="332">
        <f t="shared" si="1"/>
        <v>49600.66017000001</v>
      </c>
      <c r="K6" s="332">
        <f t="shared" si="1"/>
        <v>55155.115540000013</v>
      </c>
      <c r="L6" s="332">
        <f t="shared" si="1"/>
        <v>61276.973030000016</v>
      </c>
      <c r="M6" s="332">
        <f t="shared" si="1"/>
        <v>61276.973030000016</v>
      </c>
    </row>
    <row r="7" spans="1:13" ht="14.4" customHeight="1" x14ac:dyDescent="0.3">
      <c r="A7" s="331" t="s">
        <v>126</v>
      </c>
      <c r="B7" s="331">
        <v>150.34</v>
      </c>
      <c r="C7" s="331">
        <v>379.83</v>
      </c>
      <c r="D7" s="331">
        <v>527.37300000000005</v>
      </c>
      <c r="E7" s="331">
        <v>709.08699999999999</v>
      </c>
      <c r="F7" s="331">
        <v>841.36400000000003</v>
      </c>
      <c r="G7" s="331">
        <v>1014.5549999999999</v>
      </c>
      <c r="H7" s="331">
        <v>1313.9870000000001</v>
      </c>
      <c r="I7" s="331">
        <v>1492.0119999999999</v>
      </c>
      <c r="J7" s="331">
        <v>1674.325</v>
      </c>
      <c r="K7" s="331">
        <v>1954.2719999999999</v>
      </c>
      <c r="L7" s="331">
        <v>2149.61</v>
      </c>
      <c r="M7" s="331"/>
    </row>
    <row r="8" spans="1:13" ht="14.4" customHeight="1" x14ac:dyDescent="0.3">
      <c r="A8" s="331" t="s">
        <v>99</v>
      </c>
      <c r="B8" s="332">
        <f>B7*30</f>
        <v>4510.2</v>
      </c>
      <c r="C8" s="332">
        <f t="shared" ref="C8:M8" si="2">C7*30</f>
        <v>11394.9</v>
      </c>
      <c r="D8" s="332">
        <f t="shared" si="2"/>
        <v>15821.190000000002</v>
      </c>
      <c r="E8" s="332">
        <f t="shared" si="2"/>
        <v>21272.61</v>
      </c>
      <c r="F8" s="332">
        <f t="shared" si="2"/>
        <v>25240.920000000002</v>
      </c>
      <c r="G8" s="332">
        <f t="shared" si="2"/>
        <v>30436.649999999998</v>
      </c>
      <c r="H8" s="332">
        <f t="shared" si="2"/>
        <v>39419.61</v>
      </c>
      <c r="I8" s="332">
        <f t="shared" si="2"/>
        <v>44760.36</v>
      </c>
      <c r="J8" s="332">
        <f t="shared" si="2"/>
        <v>50229.75</v>
      </c>
      <c r="K8" s="332">
        <f t="shared" si="2"/>
        <v>58628.159999999996</v>
      </c>
      <c r="L8" s="332">
        <f t="shared" si="2"/>
        <v>64488.3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285007</v>
      </c>
      <c r="C9" s="331">
        <v>258672</v>
      </c>
      <c r="D9" s="331">
        <v>319504</v>
      </c>
      <c r="E9" s="331">
        <v>283620</v>
      </c>
      <c r="F9" s="331">
        <v>256623</v>
      </c>
      <c r="G9" s="331">
        <v>285775</v>
      </c>
      <c r="H9" s="331">
        <v>304230.67</v>
      </c>
      <c r="I9" s="331">
        <v>274048.63</v>
      </c>
      <c r="J9" s="331">
        <v>310961.96999999997</v>
      </c>
      <c r="K9" s="331">
        <v>341627.12000000011</v>
      </c>
      <c r="L9" s="331">
        <v>314182.13000000006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285.00700000000001</v>
      </c>
      <c r="C10" s="332">
        <f t="shared" ref="C10:M10" si="3">C9/1000+B10</f>
        <v>543.67900000000009</v>
      </c>
      <c r="D10" s="332">
        <f t="shared" si="3"/>
        <v>863.18300000000011</v>
      </c>
      <c r="E10" s="332">
        <f t="shared" si="3"/>
        <v>1146.8030000000001</v>
      </c>
      <c r="F10" s="332">
        <f t="shared" si="3"/>
        <v>1403.4260000000002</v>
      </c>
      <c r="G10" s="332">
        <f t="shared" si="3"/>
        <v>1689.201</v>
      </c>
      <c r="H10" s="332">
        <f t="shared" si="3"/>
        <v>1993.4316699999999</v>
      </c>
      <c r="I10" s="332">
        <f t="shared" si="3"/>
        <v>2267.4803000000002</v>
      </c>
      <c r="J10" s="332">
        <f t="shared" si="3"/>
        <v>2578.44227</v>
      </c>
      <c r="K10" s="332">
        <f t="shared" si="3"/>
        <v>2920.0693900000001</v>
      </c>
      <c r="L10" s="332">
        <f t="shared" si="3"/>
        <v>3234.2515200000003</v>
      </c>
      <c r="M10" s="332">
        <f t="shared" si="3"/>
        <v>3234.2515200000003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1.0106071655644351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1.0106071655644351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50</v>
      </c>
      <c r="C6" s="53">
        <v>4.1666666666659999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2160.5350720225501</v>
      </c>
      <c r="C7" s="56">
        <v>180.04458933521201</v>
      </c>
      <c r="D7" s="56">
        <v>169.971</v>
      </c>
      <c r="E7" s="56">
        <v>96.246579999999994</v>
      </c>
      <c r="F7" s="56">
        <v>176.39878999999999</v>
      </c>
      <c r="G7" s="56">
        <v>93.349320000000006</v>
      </c>
      <c r="H7" s="56">
        <v>185.023</v>
      </c>
      <c r="I7" s="56">
        <v>236.61733000000001</v>
      </c>
      <c r="J7" s="56">
        <v>184.98052999999999</v>
      </c>
      <c r="K7" s="56">
        <v>138.02474000000001</v>
      </c>
      <c r="L7" s="56">
        <v>184.34560999999999</v>
      </c>
      <c r="M7" s="56">
        <v>215.18618000000001</v>
      </c>
      <c r="N7" s="56">
        <v>119.04266</v>
      </c>
      <c r="O7" s="56">
        <v>0</v>
      </c>
      <c r="P7" s="57">
        <v>1799.1857399999999</v>
      </c>
      <c r="Q7" s="189">
        <v>0.90845462562299995</v>
      </c>
    </row>
    <row r="8" spans="1:17" ht="14.4" customHeight="1" x14ac:dyDescent="0.3">
      <c r="A8" s="19" t="s">
        <v>36</v>
      </c>
      <c r="B8" s="55">
        <v>1349.6976025670101</v>
      </c>
      <c r="C8" s="56">
        <v>112.474800213918</v>
      </c>
      <c r="D8" s="56">
        <v>85.643000000000001</v>
      </c>
      <c r="E8" s="56">
        <v>82.52</v>
      </c>
      <c r="F8" s="56">
        <v>118.459</v>
      </c>
      <c r="G8" s="56">
        <v>62.893999999999998</v>
      </c>
      <c r="H8" s="56">
        <v>220.334</v>
      </c>
      <c r="I8" s="56">
        <v>116.40600000000001</v>
      </c>
      <c r="J8" s="56">
        <v>218.91200000000001</v>
      </c>
      <c r="K8" s="56">
        <v>179.529</v>
      </c>
      <c r="L8" s="56">
        <v>158.29</v>
      </c>
      <c r="M8" s="56">
        <v>123.25</v>
      </c>
      <c r="N8" s="56">
        <v>92.174889999998996</v>
      </c>
      <c r="O8" s="56">
        <v>0</v>
      </c>
      <c r="P8" s="57">
        <v>1458.4118900000001</v>
      </c>
      <c r="Q8" s="189">
        <v>1.1787787027729999</v>
      </c>
    </row>
    <row r="9" spans="1:17" ht="14.4" customHeight="1" x14ac:dyDescent="0.3">
      <c r="A9" s="19" t="s">
        <v>37</v>
      </c>
      <c r="B9" s="55">
        <v>15035.804085676</v>
      </c>
      <c r="C9" s="56">
        <v>1252.98367380634</v>
      </c>
      <c r="D9" s="56">
        <v>1305.3934899999999</v>
      </c>
      <c r="E9" s="56">
        <v>1042.5178900000001</v>
      </c>
      <c r="F9" s="56">
        <v>1120.6213600000001</v>
      </c>
      <c r="G9" s="56">
        <v>1246.6768400000001</v>
      </c>
      <c r="H9" s="56">
        <v>795.18285000000003</v>
      </c>
      <c r="I9" s="56">
        <v>1292.5912800000001</v>
      </c>
      <c r="J9" s="56">
        <v>1293.2534900000001</v>
      </c>
      <c r="K9" s="56">
        <v>1128.38957</v>
      </c>
      <c r="L9" s="56">
        <v>1460.2195099999999</v>
      </c>
      <c r="M9" s="56">
        <v>1307.85708</v>
      </c>
      <c r="N9" s="56">
        <v>1133.7880399999999</v>
      </c>
      <c r="O9" s="56">
        <v>0</v>
      </c>
      <c r="P9" s="57">
        <v>13126.491400000001</v>
      </c>
      <c r="Q9" s="189">
        <v>0.95238064545099999</v>
      </c>
    </row>
    <row r="10" spans="1:17" ht="14.4" customHeight="1" x14ac:dyDescent="0.3">
      <c r="A10" s="19" t="s">
        <v>38</v>
      </c>
      <c r="B10" s="55">
        <v>558.99998239285503</v>
      </c>
      <c r="C10" s="56">
        <v>46.583331866070999</v>
      </c>
      <c r="D10" s="56">
        <v>48.018509999999999</v>
      </c>
      <c r="E10" s="56">
        <v>37.541730000000001</v>
      </c>
      <c r="F10" s="56">
        <v>46.419130000000003</v>
      </c>
      <c r="G10" s="56">
        <v>42.16536</v>
      </c>
      <c r="H10" s="56">
        <v>44.396810000000002</v>
      </c>
      <c r="I10" s="56">
        <v>44.10848</v>
      </c>
      <c r="J10" s="56">
        <v>45.52111</v>
      </c>
      <c r="K10" s="56">
        <v>42.588749999999997</v>
      </c>
      <c r="L10" s="56">
        <v>41.988599999999998</v>
      </c>
      <c r="M10" s="56">
        <v>49.898240000000001</v>
      </c>
      <c r="N10" s="56">
        <v>43.965000000000003</v>
      </c>
      <c r="O10" s="56">
        <v>0</v>
      </c>
      <c r="P10" s="57">
        <v>486.61171999999999</v>
      </c>
      <c r="Q10" s="189">
        <v>0.94964072595899995</v>
      </c>
    </row>
    <row r="11" spans="1:17" ht="14.4" customHeight="1" x14ac:dyDescent="0.3">
      <c r="A11" s="19" t="s">
        <v>39</v>
      </c>
      <c r="B11" s="55">
        <v>418.82729864552402</v>
      </c>
      <c r="C11" s="56">
        <v>34.902274887127</v>
      </c>
      <c r="D11" s="56">
        <v>25.26605</v>
      </c>
      <c r="E11" s="56">
        <v>29.22832</v>
      </c>
      <c r="F11" s="56">
        <v>27.577909999999999</v>
      </c>
      <c r="G11" s="56">
        <v>36.833260000000003</v>
      </c>
      <c r="H11" s="56">
        <v>26.72456</v>
      </c>
      <c r="I11" s="56">
        <v>37.86562</v>
      </c>
      <c r="J11" s="56">
        <v>27.35324</v>
      </c>
      <c r="K11" s="56">
        <v>27.793530000000001</v>
      </c>
      <c r="L11" s="56">
        <v>21.200220000000002</v>
      </c>
      <c r="M11" s="56">
        <v>33.877279999999999</v>
      </c>
      <c r="N11" s="56">
        <v>30.825849999999999</v>
      </c>
      <c r="O11" s="56">
        <v>0</v>
      </c>
      <c r="P11" s="57">
        <v>324.54584</v>
      </c>
      <c r="Q11" s="189">
        <v>0.84533651081799999</v>
      </c>
    </row>
    <row r="12" spans="1:17" ht="14.4" customHeight="1" x14ac:dyDescent="0.3">
      <c r="A12" s="19" t="s">
        <v>40</v>
      </c>
      <c r="B12" s="55">
        <v>55.342605497683003</v>
      </c>
      <c r="C12" s="56">
        <v>4.6118837914729998</v>
      </c>
      <c r="D12" s="56">
        <v>0.1234</v>
      </c>
      <c r="E12" s="56">
        <v>3.9100000000000003E-2</v>
      </c>
      <c r="F12" s="56">
        <v>5.7485999999999997</v>
      </c>
      <c r="G12" s="56">
        <v>3.7382</v>
      </c>
      <c r="H12" s="56">
        <v>5.5160999999999998</v>
      </c>
      <c r="I12" s="56">
        <v>12.672140000000001</v>
      </c>
      <c r="J12" s="56">
        <v>9.4015500000000003</v>
      </c>
      <c r="K12" s="56">
        <v>2.0371299999999999</v>
      </c>
      <c r="L12" s="56">
        <v>6.3887999999999998</v>
      </c>
      <c r="M12" s="56">
        <v>5.9144300000000003</v>
      </c>
      <c r="N12" s="56">
        <v>8.7965800000000005</v>
      </c>
      <c r="O12" s="56">
        <v>0</v>
      </c>
      <c r="P12" s="57">
        <v>60.37603</v>
      </c>
      <c r="Q12" s="189">
        <v>1.1901275591860001</v>
      </c>
    </row>
    <row r="13" spans="1:17" ht="14.4" customHeight="1" x14ac:dyDescent="0.3">
      <c r="A13" s="19" t="s">
        <v>41</v>
      </c>
      <c r="B13" s="55">
        <v>109.99999653526601</v>
      </c>
      <c r="C13" s="56">
        <v>9.1666663779380002</v>
      </c>
      <c r="D13" s="56">
        <v>7.5209900000000003</v>
      </c>
      <c r="E13" s="56">
        <v>6.5792099999999998</v>
      </c>
      <c r="F13" s="56">
        <v>6.7302900000000001</v>
      </c>
      <c r="G13" s="56">
        <v>8.0537500000000009</v>
      </c>
      <c r="H13" s="56">
        <v>8.6157500000000002</v>
      </c>
      <c r="I13" s="56">
        <v>10.69659</v>
      </c>
      <c r="J13" s="56">
        <v>6.81508</v>
      </c>
      <c r="K13" s="56">
        <v>9.0990699999999993</v>
      </c>
      <c r="L13" s="56">
        <v>6.8445999999999998</v>
      </c>
      <c r="M13" s="56">
        <v>9.0116700000000005</v>
      </c>
      <c r="N13" s="56">
        <v>12.805999999999999</v>
      </c>
      <c r="O13" s="56">
        <v>0</v>
      </c>
      <c r="P13" s="57">
        <v>92.772999999999996</v>
      </c>
      <c r="Q13" s="189">
        <v>0.92006283889700002</v>
      </c>
    </row>
    <row r="14" spans="1:17" ht="14.4" customHeight="1" x14ac:dyDescent="0.3">
      <c r="A14" s="19" t="s">
        <v>42</v>
      </c>
      <c r="B14" s="55">
        <v>1184.83857576235</v>
      </c>
      <c r="C14" s="56">
        <v>98.736547980195994</v>
      </c>
      <c r="D14" s="56">
        <v>137.54</v>
      </c>
      <c r="E14" s="56">
        <v>119.083</v>
      </c>
      <c r="F14" s="56">
        <v>116.568</v>
      </c>
      <c r="G14" s="56">
        <v>99.614999999999995</v>
      </c>
      <c r="H14" s="56">
        <v>82.093000000000004</v>
      </c>
      <c r="I14" s="56">
        <v>74.653000000000006</v>
      </c>
      <c r="J14" s="56">
        <v>76.117000000000004</v>
      </c>
      <c r="K14" s="56">
        <v>78.477999999999994</v>
      </c>
      <c r="L14" s="56">
        <v>77.239000000000004</v>
      </c>
      <c r="M14" s="56">
        <v>105.652</v>
      </c>
      <c r="N14" s="56">
        <v>111.04300000000001</v>
      </c>
      <c r="O14" s="56">
        <v>0</v>
      </c>
      <c r="P14" s="57">
        <v>1078.0809999999999</v>
      </c>
      <c r="Q14" s="189">
        <v>0.99261484871799999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353.07906438253298</v>
      </c>
      <c r="C17" s="56">
        <v>29.423255365210998</v>
      </c>
      <c r="D17" s="56">
        <v>2.0727099999999998</v>
      </c>
      <c r="E17" s="56">
        <v>9.2393599999999996</v>
      </c>
      <c r="F17" s="56">
        <v>20.780840000000001</v>
      </c>
      <c r="G17" s="56">
        <v>11.94073</v>
      </c>
      <c r="H17" s="56">
        <v>1.4204699999999999</v>
      </c>
      <c r="I17" s="56">
        <v>16.018070000000002</v>
      </c>
      <c r="J17" s="56">
        <v>12.710990000000001</v>
      </c>
      <c r="K17" s="56">
        <v>9.6301299999999994</v>
      </c>
      <c r="L17" s="56">
        <v>11.1662</v>
      </c>
      <c r="M17" s="56">
        <v>3.8158099999999999</v>
      </c>
      <c r="N17" s="56">
        <v>26.93562</v>
      </c>
      <c r="O17" s="56">
        <v>0</v>
      </c>
      <c r="P17" s="57">
        <v>125.73093</v>
      </c>
      <c r="Q17" s="189">
        <v>0.38847110571400001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0.56100000000000005</v>
      </c>
      <c r="E18" s="56">
        <v>0</v>
      </c>
      <c r="F18" s="56">
        <v>4.4740000000000002</v>
      </c>
      <c r="G18" s="56">
        <v>15.576000000000001</v>
      </c>
      <c r="H18" s="56">
        <v>8.0020000000000007</v>
      </c>
      <c r="I18" s="56">
        <v>15.003</v>
      </c>
      <c r="J18" s="56">
        <v>-12.464</v>
      </c>
      <c r="K18" s="56">
        <v>0</v>
      </c>
      <c r="L18" s="56">
        <v>0</v>
      </c>
      <c r="M18" s="56">
        <v>5.1669999999999998</v>
      </c>
      <c r="N18" s="56">
        <v>0</v>
      </c>
      <c r="O18" s="56">
        <v>0</v>
      </c>
      <c r="P18" s="57">
        <v>36.319000000000003</v>
      </c>
      <c r="Q18" s="189" t="s">
        <v>336</v>
      </c>
    </row>
    <row r="19" spans="1:17" ht="14.4" customHeight="1" x14ac:dyDescent="0.3">
      <c r="A19" s="19" t="s">
        <v>47</v>
      </c>
      <c r="B19" s="55">
        <v>1018.19033307007</v>
      </c>
      <c r="C19" s="56">
        <v>84.849194422504993</v>
      </c>
      <c r="D19" s="56">
        <v>103.38403</v>
      </c>
      <c r="E19" s="56">
        <v>72.244730000000004</v>
      </c>
      <c r="F19" s="56">
        <v>87.646780000000007</v>
      </c>
      <c r="G19" s="56">
        <v>77.948130000000006</v>
      </c>
      <c r="H19" s="56">
        <v>67.913259999999994</v>
      </c>
      <c r="I19" s="56">
        <v>72.671239999999997</v>
      </c>
      <c r="J19" s="56">
        <v>80.877129999999994</v>
      </c>
      <c r="K19" s="56">
        <v>52.096359999999997</v>
      </c>
      <c r="L19" s="56">
        <v>94.419730000000001</v>
      </c>
      <c r="M19" s="56">
        <v>88.301739999999995</v>
      </c>
      <c r="N19" s="56">
        <v>165.00595999999999</v>
      </c>
      <c r="O19" s="56">
        <v>0</v>
      </c>
      <c r="P19" s="57">
        <v>962.50909000000001</v>
      </c>
      <c r="Q19" s="189">
        <v>1.031251115101</v>
      </c>
    </row>
    <row r="20" spans="1:17" ht="14.4" customHeight="1" x14ac:dyDescent="0.3">
      <c r="A20" s="19" t="s">
        <v>48</v>
      </c>
      <c r="B20" s="55">
        <v>42703.998654927498</v>
      </c>
      <c r="C20" s="56">
        <v>3558.6665545772898</v>
      </c>
      <c r="D20" s="56">
        <v>3451.85941</v>
      </c>
      <c r="E20" s="56">
        <v>3353.94209000001</v>
      </c>
      <c r="F20" s="56">
        <v>3419.7440799999999</v>
      </c>
      <c r="G20" s="56">
        <v>3444.6477399999999</v>
      </c>
      <c r="H20" s="56">
        <v>3674.9126000000001</v>
      </c>
      <c r="I20" s="56">
        <v>3511.2044799999999</v>
      </c>
      <c r="J20" s="56">
        <v>4924.44931</v>
      </c>
      <c r="K20" s="56">
        <v>3614.3920400000002</v>
      </c>
      <c r="L20" s="56">
        <v>3402.8667099999998</v>
      </c>
      <c r="M20" s="56">
        <v>3507.7252699999999</v>
      </c>
      <c r="N20" s="56">
        <v>4293.9158299999999</v>
      </c>
      <c r="O20" s="56">
        <v>0</v>
      </c>
      <c r="P20" s="57">
        <v>40599.65956</v>
      </c>
      <c r="Q20" s="189">
        <v>1.03715200208</v>
      </c>
    </row>
    <row r="21" spans="1:17" ht="14.4" customHeight="1" x14ac:dyDescent="0.3">
      <c r="A21" s="20" t="s">
        <v>49</v>
      </c>
      <c r="B21" s="55">
        <v>1016.9934109196</v>
      </c>
      <c r="C21" s="56">
        <v>84.749450909966001</v>
      </c>
      <c r="D21" s="56">
        <v>90.783000000000001</v>
      </c>
      <c r="E21" s="56">
        <v>90.784999999999997</v>
      </c>
      <c r="F21" s="56">
        <v>90.784999999999997</v>
      </c>
      <c r="G21" s="56">
        <v>85.099000000000004</v>
      </c>
      <c r="H21" s="56">
        <v>85.099000000000004</v>
      </c>
      <c r="I21" s="56">
        <v>85.099000000000004</v>
      </c>
      <c r="J21" s="56">
        <v>106.97199999999999</v>
      </c>
      <c r="K21" s="56">
        <v>80.067999999999998</v>
      </c>
      <c r="L21" s="56">
        <v>80.066999999999993</v>
      </c>
      <c r="M21" s="56">
        <v>80.066000000000003</v>
      </c>
      <c r="N21" s="56">
        <v>80.066000000000003</v>
      </c>
      <c r="O21" s="56">
        <v>0</v>
      </c>
      <c r="P21" s="57">
        <v>954.88900000000001</v>
      </c>
      <c r="Q21" s="189">
        <v>1.024290894832</v>
      </c>
    </row>
    <row r="22" spans="1:17" ht="14.4" customHeight="1" x14ac:dyDescent="0.3">
      <c r="A22" s="19" t="s">
        <v>50</v>
      </c>
      <c r="B22" s="55">
        <v>26</v>
      </c>
      <c r="C22" s="56">
        <v>2.1666666666659999</v>
      </c>
      <c r="D22" s="56">
        <v>18.805820000000001</v>
      </c>
      <c r="E22" s="56">
        <v>0</v>
      </c>
      <c r="F22" s="56">
        <v>0</v>
      </c>
      <c r="G22" s="56">
        <v>0</v>
      </c>
      <c r="H22" s="56">
        <v>0</v>
      </c>
      <c r="I22" s="56">
        <v>1.3552</v>
      </c>
      <c r="J22" s="56">
        <v>0</v>
      </c>
      <c r="K22" s="56">
        <v>20.07816</v>
      </c>
      <c r="L22" s="56">
        <v>0</v>
      </c>
      <c r="M22" s="56">
        <v>7.0216000000000003</v>
      </c>
      <c r="N22" s="56">
        <v>3.4920599999999999</v>
      </c>
      <c r="O22" s="56">
        <v>0</v>
      </c>
      <c r="P22" s="57">
        <v>50.752839999999999</v>
      </c>
      <c r="Q22" s="189">
        <v>2.129489790209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-9.0949470177292804E-13</v>
      </c>
      <c r="D24" s="56">
        <v>4.2999999999999999E-4</v>
      </c>
      <c r="E24" s="56">
        <v>6.0000001212756602E-5</v>
      </c>
      <c r="F24" s="56">
        <v>7.5003399999990004</v>
      </c>
      <c r="G24" s="56">
        <v>28.099559999998998</v>
      </c>
      <c r="H24" s="56">
        <v>11.20013</v>
      </c>
      <c r="I24" s="56">
        <v>52.605069999999998</v>
      </c>
      <c r="J24" s="56">
        <v>9.5202399999989993</v>
      </c>
      <c r="K24" s="56">
        <v>-3.69999999E-4</v>
      </c>
      <c r="L24" s="56">
        <v>-5.4000000000000001E-4</v>
      </c>
      <c r="M24" s="56">
        <v>11.711069999999999</v>
      </c>
      <c r="N24" s="56">
        <v>1.8189894035458601E-12</v>
      </c>
      <c r="O24" s="56">
        <v>0</v>
      </c>
      <c r="P24" s="57">
        <v>120.635990000004</v>
      </c>
      <c r="Q24" s="189" t="s">
        <v>336</v>
      </c>
    </row>
    <row r="25" spans="1:17" ht="14.4" customHeight="1" x14ac:dyDescent="0.3">
      <c r="A25" s="21" t="s">
        <v>53</v>
      </c>
      <c r="B25" s="58">
        <v>66042.306682398994</v>
      </c>
      <c r="C25" s="59">
        <v>5503.5255568665798</v>
      </c>
      <c r="D25" s="59">
        <v>5446.9428399999997</v>
      </c>
      <c r="E25" s="59">
        <v>4939.9670700000097</v>
      </c>
      <c r="F25" s="59">
        <v>5249.4541200000003</v>
      </c>
      <c r="G25" s="59">
        <v>5256.6368899999998</v>
      </c>
      <c r="H25" s="59">
        <v>5216.4335300000002</v>
      </c>
      <c r="I25" s="59">
        <v>5579.5664999999999</v>
      </c>
      <c r="J25" s="59">
        <v>6984.4196700000002</v>
      </c>
      <c r="K25" s="59">
        <v>5382.2041099999997</v>
      </c>
      <c r="L25" s="59">
        <v>5545.0354399999997</v>
      </c>
      <c r="M25" s="59">
        <v>5554.4553699999997</v>
      </c>
      <c r="N25" s="59">
        <v>6121.8574900000003</v>
      </c>
      <c r="O25" s="59">
        <v>0</v>
      </c>
      <c r="P25" s="60">
        <v>61276.973030000001</v>
      </c>
      <c r="Q25" s="190">
        <v>1.012193702792</v>
      </c>
    </row>
    <row r="26" spans="1:17" ht="14.4" customHeight="1" x14ac:dyDescent="0.3">
      <c r="A26" s="19" t="s">
        <v>54</v>
      </c>
      <c r="B26" s="55">
        <v>6835.6392117268697</v>
      </c>
      <c r="C26" s="56">
        <v>569.63660097723903</v>
      </c>
      <c r="D26" s="56">
        <v>722.58284000000197</v>
      </c>
      <c r="E26" s="56">
        <v>553.20762000000195</v>
      </c>
      <c r="F26" s="56">
        <v>662.65059000000201</v>
      </c>
      <c r="G26" s="56">
        <v>578.57563000000198</v>
      </c>
      <c r="H26" s="56">
        <v>576.82941000000005</v>
      </c>
      <c r="I26" s="56">
        <v>628.93344999999999</v>
      </c>
      <c r="J26" s="56">
        <v>781.43565000000001</v>
      </c>
      <c r="K26" s="56">
        <v>507.71719999999999</v>
      </c>
      <c r="L26" s="56">
        <v>665.65218000000004</v>
      </c>
      <c r="M26" s="56">
        <v>616.34718999999996</v>
      </c>
      <c r="N26" s="56">
        <v>581.46587999999997</v>
      </c>
      <c r="O26" s="56">
        <v>0</v>
      </c>
      <c r="P26" s="57">
        <v>6875.3976400000101</v>
      </c>
      <c r="Q26" s="189">
        <v>1.09725419332</v>
      </c>
    </row>
    <row r="27" spans="1:17" ht="14.4" customHeight="1" x14ac:dyDescent="0.3">
      <c r="A27" s="22" t="s">
        <v>55</v>
      </c>
      <c r="B27" s="58">
        <v>72877.945894125805</v>
      </c>
      <c r="C27" s="59">
        <v>6073.1621578438198</v>
      </c>
      <c r="D27" s="59">
        <v>6169.5256799999997</v>
      </c>
      <c r="E27" s="59">
        <v>5493.1746900000098</v>
      </c>
      <c r="F27" s="59">
        <v>5912.1047099999996</v>
      </c>
      <c r="G27" s="59">
        <v>5835.21252</v>
      </c>
      <c r="H27" s="59">
        <v>5793.2629399999996</v>
      </c>
      <c r="I27" s="59">
        <v>6208.4999500000004</v>
      </c>
      <c r="J27" s="59">
        <v>7765.8553199999997</v>
      </c>
      <c r="K27" s="59">
        <v>5889.9213099999997</v>
      </c>
      <c r="L27" s="59">
        <v>6210.6876199999997</v>
      </c>
      <c r="M27" s="59">
        <v>6170.8025600000001</v>
      </c>
      <c r="N27" s="59">
        <v>6703.3233700000001</v>
      </c>
      <c r="O27" s="59">
        <v>0</v>
      </c>
      <c r="P27" s="60">
        <v>68152.370670000004</v>
      </c>
      <c r="Q27" s="190">
        <v>1.0201720125160001</v>
      </c>
    </row>
    <row r="28" spans="1:17" ht="14.4" customHeight="1" x14ac:dyDescent="0.3">
      <c r="A28" s="20" t="s">
        <v>56</v>
      </c>
      <c r="B28" s="55">
        <v>200.58364025596299</v>
      </c>
      <c r="C28" s="56">
        <v>16.715303354663</v>
      </c>
      <c r="D28" s="56">
        <v>20.41667</v>
      </c>
      <c r="E28" s="56">
        <v>10.03036</v>
      </c>
      <c r="F28" s="56">
        <v>19.295850000000002</v>
      </c>
      <c r="G28" s="56">
        <v>14.462899999999999</v>
      </c>
      <c r="H28" s="56">
        <v>11.77788</v>
      </c>
      <c r="I28" s="56">
        <v>21.98123</v>
      </c>
      <c r="J28" s="56">
        <v>4.0362600000000004</v>
      </c>
      <c r="K28" s="56">
        <v>14.21885</v>
      </c>
      <c r="L28" s="56">
        <v>14.10145</v>
      </c>
      <c r="M28" s="56">
        <v>9.7342300000000002</v>
      </c>
      <c r="N28" s="56">
        <v>25.71941</v>
      </c>
      <c r="O28" s="56">
        <v>0</v>
      </c>
      <c r="P28" s="57">
        <v>165.77509000000001</v>
      </c>
      <c r="Q28" s="189">
        <v>0.90159672292500004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5.0949999999999998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3.99</v>
      </c>
      <c r="N31" s="62">
        <v>0</v>
      </c>
      <c r="O31" s="62">
        <v>0</v>
      </c>
      <c r="P31" s="63">
        <v>9.0850000000000009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62082.465855448703</v>
      </c>
      <c r="C6" s="616">
        <v>64254.984239999998</v>
      </c>
      <c r="D6" s="617">
        <v>2172.5183845513202</v>
      </c>
      <c r="E6" s="618">
        <v>1.034994073682</v>
      </c>
      <c r="F6" s="616">
        <v>66042.306682398994</v>
      </c>
      <c r="G6" s="617">
        <v>60538.781125532398</v>
      </c>
      <c r="H6" s="619">
        <v>6121.8574900000003</v>
      </c>
      <c r="I6" s="616">
        <v>61276.973030000001</v>
      </c>
      <c r="J6" s="617">
        <v>738.19190446764003</v>
      </c>
      <c r="K6" s="620">
        <v>0.92784422755899998</v>
      </c>
    </row>
    <row r="7" spans="1:11" ht="14.4" customHeight="1" thickBot="1" x14ac:dyDescent="0.35">
      <c r="A7" s="635" t="s">
        <v>339</v>
      </c>
      <c r="B7" s="616">
        <v>19955.475979848401</v>
      </c>
      <c r="C7" s="616">
        <v>19231.378669999998</v>
      </c>
      <c r="D7" s="617">
        <v>-724.09730984835198</v>
      </c>
      <c r="E7" s="618">
        <v>0.96371435536799999</v>
      </c>
      <c r="F7" s="616">
        <v>20924.045219099298</v>
      </c>
      <c r="G7" s="617">
        <v>19180.374784174299</v>
      </c>
      <c r="H7" s="619">
        <v>1552.44202</v>
      </c>
      <c r="I7" s="616">
        <v>18431.572499999998</v>
      </c>
      <c r="J7" s="617">
        <v>-748.80228417431897</v>
      </c>
      <c r="K7" s="620">
        <v>0.88087997836900001</v>
      </c>
    </row>
    <row r="8" spans="1:11" ht="14.4" customHeight="1" thickBot="1" x14ac:dyDescent="0.35">
      <c r="A8" s="636" t="s">
        <v>340</v>
      </c>
      <c r="B8" s="616">
        <v>18663.739917602699</v>
      </c>
      <c r="C8" s="616">
        <v>18091.199670000002</v>
      </c>
      <c r="D8" s="617">
        <v>-572.540247602661</v>
      </c>
      <c r="E8" s="618">
        <v>0.96932339123099998</v>
      </c>
      <c r="F8" s="616">
        <v>19739.2066433369</v>
      </c>
      <c r="G8" s="617">
        <v>18094.272756392202</v>
      </c>
      <c r="H8" s="619">
        <v>1441.3990200000001</v>
      </c>
      <c r="I8" s="616">
        <v>17353.4915</v>
      </c>
      <c r="J8" s="617">
        <v>-740.78125639216501</v>
      </c>
      <c r="K8" s="620">
        <v>0.87913824570300003</v>
      </c>
    </row>
    <row r="9" spans="1:11" ht="14.4" customHeight="1" thickBot="1" x14ac:dyDescent="0.35">
      <c r="A9" s="637" t="s">
        <v>341</v>
      </c>
      <c r="B9" s="621">
        <v>0</v>
      </c>
      <c r="C9" s="621">
        <v>-1.7700000000000001E-3</v>
      </c>
      <c r="D9" s="622">
        <v>-1.7700000000000001E-3</v>
      </c>
      <c r="E9" s="623" t="s">
        <v>336</v>
      </c>
      <c r="F9" s="621">
        <v>0</v>
      </c>
      <c r="G9" s="622">
        <v>0</v>
      </c>
      <c r="H9" s="624">
        <v>0</v>
      </c>
      <c r="I9" s="621">
        <v>8.7999999900000004E-4</v>
      </c>
      <c r="J9" s="622">
        <v>8.7999999900000004E-4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-1.7700000000000001E-3</v>
      </c>
      <c r="D10" s="617">
        <v>-1.7700000000000001E-3</v>
      </c>
      <c r="E10" s="626" t="s">
        <v>336</v>
      </c>
      <c r="F10" s="616">
        <v>0</v>
      </c>
      <c r="G10" s="617">
        <v>0</v>
      </c>
      <c r="H10" s="619">
        <v>0</v>
      </c>
      <c r="I10" s="616">
        <v>8.7999999900000004E-4</v>
      </c>
      <c r="J10" s="617">
        <v>8.7999999900000004E-4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64.999999999997996</v>
      </c>
      <c r="C11" s="621">
        <v>0</v>
      </c>
      <c r="D11" s="622">
        <v>-64.999999999997996</v>
      </c>
      <c r="E11" s="628">
        <v>0</v>
      </c>
      <c r="F11" s="621">
        <v>50</v>
      </c>
      <c r="G11" s="622">
        <v>45.833333333333002</v>
      </c>
      <c r="H11" s="624">
        <v>0</v>
      </c>
      <c r="I11" s="621">
        <v>0</v>
      </c>
      <c r="J11" s="622">
        <v>-45.833333333333002</v>
      </c>
      <c r="K11" s="629">
        <v>0</v>
      </c>
    </row>
    <row r="12" spans="1:11" ht="14.4" customHeight="1" thickBot="1" x14ac:dyDescent="0.35">
      <c r="A12" s="638" t="s">
        <v>344</v>
      </c>
      <c r="B12" s="616">
        <v>64.999999999997996</v>
      </c>
      <c r="C12" s="616">
        <v>0</v>
      </c>
      <c r="D12" s="617">
        <v>-64.999999999997996</v>
      </c>
      <c r="E12" s="618">
        <v>0</v>
      </c>
      <c r="F12" s="616">
        <v>50</v>
      </c>
      <c r="G12" s="617">
        <v>45.833333333333002</v>
      </c>
      <c r="H12" s="619">
        <v>0</v>
      </c>
      <c r="I12" s="616">
        <v>0</v>
      </c>
      <c r="J12" s="617">
        <v>-45.833333333333002</v>
      </c>
      <c r="K12" s="620">
        <v>0</v>
      </c>
    </row>
    <row r="13" spans="1:11" ht="14.4" customHeight="1" thickBot="1" x14ac:dyDescent="0.35">
      <c r="A13" s="637" t="s">
        <v>345</v>
      </c>
      <c r="B13" s="621">
        <v>2256.4181957413998</v>
      </c>
      <c r="C13" s="621">
        <v>1959.98117</v>
      </c>
      <c r="D13" s="622">
        <v>-296.43702574140298</v>
      </c>
      <c r="E13" s="628">
        <v>0.86862496220700003</v>
      </c>
      <c r="F13" s="621">
        <v>2160.5350720225501</v>
      </c>
      <c r="G13" s="622">
        <v>1980.4904826873301</v>
      </c>
      <c r="H13" s="624">
        <v>119.04266</v>
      </c>
      <c r="I13" s="621">
        <v>1799.1857399999999</v>
      </c>
      <c r="J13" s="622">
        <v>-181.304742687333</v>
      </c>
      <c r="K13" s="629">
        <v>0.83275007348700003</v>
      </c>
    </row>
    <row r="14" spans="1:11" ht="14.4" customHeight="1" thickBot="1" x14ac:dyDescent="0.35">
      <c r="A14" s="638" t="s">
        <v>346</v>
      </c>
      <c r="B14" s="616">
        <v>1344.0037978109499</v>
      </c>
      <c r="C14" s="616">
        <v>1148.0625</v>
      </c>
      <c r="D14" s="617">
        <v>-195.94129781095</v>
      </c>
      <c r="E14" s="618">
        <v>0.85421075585399997</v>
      </c>
      <c r="F14" s="616">
        <v>1317.9739565846701</v>
      </c>
      <c r="G14" s="617">
        <v>1208.14279353595</v>
      </c>
      <c r="H14" s="619">
        <v>95.961109999998996</v>
      </c>
      <c r="I14" s="616">
        <v>1068.1563100000001</v>
      </c>
      <c r="J14" s="617">
        <v>-139.98648353594601</v>
      </c>
      <c r="K14" s="620">
        <v>0.81045327539500001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41</v>
      </c>
      <c r="G15" s="617">
        <v>37.583333333333002</v>
      </c>
      <c r="H15" s="619">
        <v>3.3278300000000001</v>
      </c>
      <c r="I15" s="616">
        <v>60.124940000000002</v>
      </c>
      <c r="J15" s="617">
        <v>22.541606666665999</v>
      </c>
      <c r="K15" s="620">
        <v>1.466461951219</v>
      </c>
    </row>
    <row r="16" spans="1:11" ht="14.4" customHeight="1" thickBot="1" x14ac:dyDescent="0.35">
      <c r="A16" s="638" t="s">
        <v>348</v>
      </c>
      <c r="B16" s="616">
        <v>60.981773432117002</v>
      </c>
      <c r="C16" s="616">
        <v>51.707299999999996</v>
      </c>
      <c r="D16" s="617">
        <v>-9.2744734321170004</v>
      </c>
      <c r="E16" s="618">
        <v>0.847914009217</v>
      </c>
      <c r="F16" s="616">
        <v>13</v>
      </c>
      <c r="G16" s="617">
        <v>11.916666666666</v>
      </c>
      <c r="H16" s="619">
        <v>0.27787000000000001</v>
      </c>
      <c r="I16" s="616">
        <v>2.0819200000000002</v>
      </c>
      <c r="J16" s="617">
        <v>-9.8347466666659997</v>
      </c>
      <c r="K16" s="620">
        <v>0.16014769230699999</v>
      </c>
    </row>
    <row r="17" spans="1:11" ht="14.4" customHeight="1" thickBot="1" x14ac:dyDescent="0.35">
      <c r="A17" s="638" t="s">
        <v>349</v>
      </c>
      <c r="B17" s="616">
        <v>35.000307323393002</v>
      </c>
      <c r="C17" s="616">
        <v>93.948359999999994</v>
      </c>
      <c r="D17" s="617">
        <v>58.948052676605997</v>
      </c>
      <c r="E17" s="618">
        <v>2.6842152879380001</v>
      </c>
      <c r="F17" s="616">
        <v>119.564660185123</v>
      </c>
      <c r="G17" s="617">
        <v>109.600938503029</v>
      </c>
      <c r="H17" s="619">
        <v>0</v>
      </c>
      <c r="I17" s="616">
        <v>107.2577</v>
      </c>
      <c r="J17" s="617">
        <v>-2.3432385030290002</v>
      </c>
      <c r="K17" s="620">
        <v>0.89706858058100003</v>
      </c>
    </row>
    <row r="18" spans="1:11" ht="14.4" customHeight="1" thickBot="1" x14ac:dyDescent="0.35">
      <c r="A18" s="638" t="s">
        <v>350</v>
      </c>
      <c r="B18" s="616">
        <v>0</v>
      </c>
      <c r="C18" s="616">
        <v>0</v>
      </c>
      <c r="D18" s="617">
        <v>0</v>
      </c>
      <c r="E18" s="618">
        <v>1</v>
      </c>
      <c r="F18" s="616">
        <v>0</v>
      </c>
      <c r="G18" s="617">
        <v>0</v>
      </c>
      <c r="H18" s="619">
        <v>0</v>
      </c>
      <c r="I18" s="616">
        <v>59.5364</v>
      </c>
      <c r="J18" s="617">
        <v>59.5364</v>
      </c>
      <c r="K18" s="627" t="s">
        <v>351</v>
      </c>
    </row>
    <row r="19" spans="1:11" ht="14.4" customHeight="1" thickBot="1" x14ac:dyDescent="0.35">
      <c r="A19" s="638" t="s">
        <v>352</v>
      </c>
      <c r="B19" s="616">
        <v>776.77385116009395</v>
      </c>
      <c r="C19" s="616">
        <v>643.37860999999998</v>
      </c>
      <c r="D19" s="617">
        <v>-133.39524116009301</v>
      </c>
      <c r="E19" s="618">
        <v>0.82827017031899997</v>
      </c>
      <c r="F19" s="616">
        <v>639.64584090005803</v>
      </c>
      <c r="G19" s="617">
        <v>586.34202082505305</v>
      </c>
      <c r="H19" s="619">
        <v>17.416060000000002</v>
      </c>
      <c r="I19" s="616">
        <v>480.41476999999998</v>
      </c>
      <c r="J19" s="617">
        <v>-105.92725082505299</v>
      </c>
      <c r="K19" s="620">
        <v>0.75106369694200004</v>
      </c>
    </row>
    <row r="20" spans="1:11" ht="14.4" customHeight="1" thickBot="1" x14ac:dyDescent="0.35">
      <c r="A20" s="638" t="s">
        <v>353</v>
      </c>
      <c r="B20" s="616">
        <v>26.196059528149998</v>
      </c>
      <c r="C20" s="616">
        <v>5.8068999999999997</v>
      </c>
      <c r="D20" s="617">
        <v>-20.38915952815</v>
      </c>
      <c r="E20" s="618">
        <v>0.22167074379099999</v>
      </c>
      <c r="F20" s="616">
        <v>10.065471733021999</v>
      </c>
      <c r="G20" s="617">
        <v>9.2266824219369994</v>
      </c>
      <c r="H20" s="619">
        <v>0.40378999999999998</v>
      </c>
      <c r="I20" s="616">
        <v>4.6397000000000004</v>
      </c>
      <c r="J20" s="617">
        <v>-4.5869824219369999</v>
      </c>
      <c r="K20" s="620">
        <v>0.460952066933</v>
      </c>
    </row>
    <row r="21" spans="1:11" ht="14.4" customHeight="1" thickBot="1" x14ac:dyDescent="0.35">
      <c r="A21" s="638" t="s">
        <v>354</v>
      </c>
      <c r="B21" s="616">
        <v>13.462406486697001</v>
      </c>
      <c r="C21" s="616">
        <v>17.077500000000001</v>
      </c>
      <c r="D21" s="617">
        <v>3.615093513303</v>
      </c>
      <c r="E21" s="618">
        <v>1.268532488368</v>
      </c>
      <c r="F21" s="616">
        <v>19.285142619672001</v>
      </c>
      <c r="G21" s="617">
        <v>17.678047401366001</v>
      </c>
      <c r="H21" s="619">
        <v>1.6559999999999999</v>
      </c>
      <c r="I21" s="616">
        <v>16.974</v>
      </c>
      <c r="J21" s="617">
        <v>-0.70404740136599997</v>
      </c>
      <c r="K21" s="620">
        <v>0.88015942296799998</v>
      </c>
    </row>
    <row r="22" spans="1:11" ht="14.4" customHeight="1" thickBot="1" x14ac:dyDescent="0.35">
      <c r="A22" s="637" t="s">
        <v>355</v>
      </c>
      <c r="B22" s="621">
        <v>1109.9245287471199</v>
      </c>
      <c r="C22" s="621">
        <v>1310.405</v>
      </c>
      <c r="D22" s="622">
        <v>200.48047125288099</v>
      </c>
      <c r="E22" s="628">
        <v>1.180625318263</v>
      </c>
      <c r="F22" s="621">
        <v>1349.6976025670101</v>
      </c>
      <c r="G22" s="622">
        <v>1237.2228023530899</v>
      </c>
      <c r="H22" s="624">
        <v>92.174889999998996</v>
      </c>
      <c r="I22" s="621">
        <v>1458.4118900000001</v>
      </c>
      <c r="J22" s="622">
        <v>221.18908764690499</v>
      </c>
      <c r="K22" s="629">
        <v>1.080547144209</v>
      </c>
    </row>
    <row r="23" spans="1:11" ht="14.4" customHeight="1" thickBot="1" x14ac:dyDescent="0.35">
      <c r="A23" s="638" t="s">
        <v>356</v>
      </c>
      <c r="B23" s="616">
        <v>1009.99401563665</v>
      </c>
      <c r="C23" s="616">
        <v>1209.7570000000001</v>
      </c>
      <c r="D23" s="617">
        <v>199.76298436335</v>
      </c>
      <c r="E23" s="618">
        <v>1.1977863049390001</v>
      </c>
      <c r="F23" s="616">
        <v>1250.1111896374</v>
      </c>
      <c r="G23" s="617">
        <v>1145.93525716762</v>
      </c>
      <c r="H23" s="619">
        <v>90.920889999999005</v>
      </c>
      <c r="I23" s="616">
        <v>1341.62589</v>
      </c>
      <c r="J23" s="617">
        <v>195.69063283238</v>
      </c>
      <c r="K23" s="620">
        <v>1.0732052485579999</v>
      </c>
    </row>
    <row r="24" spans="1:11" ht="14.4" customHeight="1" thickBot="1" x14ac:dyDescent="0.35">
      <c r="A24" s="638" t="s">
        <v>357</v>
      </c>
      <c r="B24" s="616">
        <v>99.930513110468993</v>
      </c>
      <c r="C24" s="616">
        <v>100.648</v>
      </c>
      <c r="D24" s="617">
        <v>0.71748688952999995</v>
      </c>
      <c r="E24" s="618">
        <v>1.007179857955</v>
      </c>
      <c r="F24" s="616">
        <v>99.586412929608997</v>
      </c>
      <c r="G24" s="617">
        <v>91.287545185474997</v>
      </c>
      <c r="H24" s="619">
        <v>1.254</v>
      </c>
      <c r="I24" s="616">
        <v>116.786</v>
      </c>
      <c r="J24" s="617">
        <v>25.498454814523999</v>
      </c>
      <c r="K24" s="620">
        <v>1.1727101776669999</v>
      </c>
    </row>
    <row r="25" spans="1:11" ht="14.4" customHeight="1" thickBot="1" x14ac:dyDescent="0.35">
      <c r="A25" s="637" t="s">
        <v>358</v>
      </c>
      <c r="B25" s="621">
        <v>14032.2696129574</v>
      </c>
      <c r="C25" s="621">
        <v>13691.356879999999</v>
      </c>
      <c r="D25" s="622">
        <v>-340.912732957446</v>
      </c>
      <c r="E25" s="628">
        <v>0.97570508959900004</v>
      </c>
      <c r="F25" s="621">
        <v>15035.804085676</v>
      </c>
      <c r="G25" s="622">
        <v>13782.820411869699</v>
      </c>
      <c r="H25" s="624">
        <v>1133.7880399999999</v>
      </c>
      <c r="I25" s="621">
        <v>13126.491400000001</v>
      </c>
      <c r="J25" s="622">
        <v>-656.329011869684</v>
      </c>
      <c r="K25" s="629">
        <v>0.87301559166300002</v>
      </c>
    </row>
    <row r="26" spans="1:11" ht="14.4" customHeight="1" thickBot="1" x14ac:dyDescent="0.35">
      <c r="A26" s="638" t="s">
        <v>359</v>
      </c>
      <c r="B26" s="616">
        <v>0</v>
      </c>
      <c r="C26" s="616">
        <v>0</v>
      </c>
      <c r="D26" s="617">
        <v>0</v>
      </c>
      <c r="E26" s="626" t="s">
        <v>336</v>
      </c>
      <c r="F26" s="616">
        <v>239.99755988215</v>
      </c>
      <c r="G26" s="617">
        <v>219.997763225304</v>
      </c>
      <c r="H26" s="619">
        <v>0</v>
      </c>
      <c r="I26" s="616">
        <v>0</v>
      </c>
      <c r="J26" s="617">
        <v>-219.997763225304</v>
      </c>
      <c r="K26" s="620">
        <v>0</v>
      </c>
    </row>
    <row r="27" spans="1:11" ht="14.4" customHeight="1" thickBot="1" x14ac:dyDescent="0.35">
      <c r="A27" s="638" t="s">
        <v>360</v>
      </c>
      <c r="B27" s="616">
        <v>10904.9975813289</v>
      </c>
      <c r="C27" s="616">
        <v>10778.05019</v>
      </c>
      <c r="D27" s="617">
        <v>-126.947391328935</v>
      </c>
      <c r="E27" s="618">
        <v>0.98835878775899999</v>
      </c>
      <c r="F27" s="616">
        <v>11617.0545107659</v>
      </c>
      <c r="G27" s="617">
        <v>10648.966634868801</v>
      </c>
      <c r="H27" s="619">
        <v>936.24444999999901</v>
      </c>
      <c r="I27" s="616">
        <v>10402.43348</v>
      </c>
      <c r="J27" s="617">
        <v>-246.53315486875701</v>
      </c>
      <c r="K27" s="620">
        <v>0.89544500891800005</v>
      </c>
    </row>
    <row r="28" spans="1:11" ht="14.4" customHeight="1" thickBot="1" x14ac:dyDescent="0.35">
      <c r="A28" s="638" t="s">
        <v>361</v>
      </c>
      <c r="B28" s="616">
        <v>220.99992569532401</v>
      </c>
      <c r="C28" s="616">
        <v>254.75767999999999</v>
      </c>
      <c r="D28" s="617">
        <v>33.757754304675998</v>
      </c>
      <c r="E28" s="618">
        <v>1.152750070835</v>
      </c>
      <c r="F28" s="616">
        <v>350</v>
      </c>
      <c r="G28" s="617">
        <v>320.83333333333297</v>
      </c>
      <c r="H28" s="619">
        <v>32.080060000000003</v>
      </c>
      <c r="I28" s="616">
        <v>272.23597999999998</v>
      </c>
      <c r="J28" s="617">
        <v>-48.597353333332997</v>
      </c>
      <c r="K28" s="620">
        <v>0.77781708571399999</v>
      </c>
    </row>
    <row r="29" spans="1:11" ht="14.4" customHeight="1" thickBot="1" x14ac:dyDescent="0.35">
      <c r="A29" s="638" t="s">
        <v>362</v>
      </c>
      <c r="B29" s="616">
        <v>8.3499422152869993</v>
      </c>
      <c r="C29" s="616">
        <v>5.9904200000000003</v>
      </c>
      <c r="D29" s="617">
        <v>-2.3595222152869999</v>
      </c>
      <c r="E29" s="618">
        <v>0.71742053364500002</v>
      </c>
      <c r="F29" s="616">
        <v>8.6312253617489993</v>
      </c>
      <c r="G29" s="617">
        <v>7.9119565816030004</v>
      </c>
      <c r="H29" s="619">
        <v>0.11858</v>
      </c>
      <c r="I29" s="616">
        <v>8.6068099999999994</v>
      </c>
      <c r="J29" s="617">
        <v>0.69485341839600001</v>
      </c>
      <c r="K29" s="620">
        <v>0.99717127514000004</v>
      </c>
    </row>
    <row r="30" spans="1:11" ht="14.4" customHeight="1" thickBot="1" x14ac:dyDescent="0.35">
      <c r="A30" s="638" t="s">
        <v>363</v>
      </c>
      <c r="B30" s="616">
        <v>1.408589042866</v>
      </c>
      <c r="C30" s="616">
        <v>0.94199999999999995</v>
      </c>
      <c r="D30" s="617">
        <v>-0.466589042866</v>
      </c>
      <c r="E30" s="618">
        <v>0.66875431466000002</v>
      </c>
      <c r="F30" s="616">
        <v>0.70424997781700005</v>
      </c>
      <c r="G30" s="617">
        <v>0.645562479666</v>
      </c>
      <c r="H30" s="619">
        <v>0</v>
      </c>
      <c r="I30" s="616">
        <v>0.6552</v>
      </c>
      <c r="J30" s="617">
        <v>9.6375203329999992E-3</v>
      </c>
      <c r="K30" s="620">
        <v>0.93035146700299998</v>
      </c>
    </row>
    <row r="31" spans="1:11" ht="14.4" customHeight="1" thickBot="1" x14ac:dyDescent="0.35">
      <c r="A31" s="638" t="s">
        <v>364</v>
      </c>
      <c r="B31" s="616">
        <v>1013.0248759866</v>
      </c>
      <c r="C31" s="616">
        <v>899.32890999999995</v>
      </c>
      <c r="D31" s="617">
        <v>-113.69596598659599</v>
      </c>
      <c r="E31" s="618">
        <v>0.88776586964199999</v>
      </c>
      <c r="F31" s="616">
        <v>1000.37483510124</v>
      </c>
      <c r="G31" s="617">
        <v>917.01026550947404</v>
      </c>
      <c r="H31" s="619">
        <v>68.587639999999993</v>
      </c>
      <c r="I31" s="616">
        <v>795.78769999999997</v>
      </c>
      <c r="J31" s="617">
        <v>-121.22256550947399</v>
      </c>
      <c r="K31" s="620">
        <v>0.79548952260399997</v>
      </c>
    </row>
    <row r="32" spans="1:11" ht="14.4" customHeight="1" thickBot="1" x14ac:dyDescent="0.35">
      <c r="A32" s="638" t="s">
        <v>365</v>
      </c>
      <c r="B32" s="616">
        <v>1389.0861803545599</v>
      </c>
      <c r="C32" s="616">
        <v>1226.7629199999999</v>
      </c>
      <c r="D32" s="617">
        <v>-162.323260354562</v>
      </c>
      <c r="E32" s="618">
        <v>0.88314385194300005</v>
      </c>
      <c r="F32" s="616">
        <v>1260.2109812010699</v>
      </c>
      <c r="G32" s="617">
        <v>1155.1933994343201</v>
      </c>
      <c r="H32" s="619">
        <v>66.01473</v>
      </c>
      <c r="I32" s="616">
        <v>1074.3664699999999</v>
      </c>
      <c r="J32" s="617">
        <v>-80.826929434315005</v>
      </c>
      <c r="K32" s="620">
        <v>0.85252904952099995</v>
      </c>
    </row>
    <row r="33" spans="1:11" ht="14.4" customHeight="1" thickBot="1" x14ac:dyDescent="0.35">
      <c r="A33" s="638" t="s">
        <v>366</v>
      </c>
      <c r="B33" s="616">
        <v>76.407919022776994</v>
      </c>
      <c r="C33" s="616">
        <v>85.332300000000004</v>
      </c>
      <c r="D33" s="617">
        <v>8.9243809772220004</v>
      </c>
      <c r="E33" s="618">
        <v>1.1167991628530001</v>
      </c>
      <c r="F33" s="616">
        <v>85.999997291208004</v>
      </c>
      <c r="G33" s="617">
        <v>78.833330850273995</v>
      </c>
      <c r="H33" s="619">
        <v>6.1595000000000004</v>
      </c>
      <c r="I33" s="616">
        <v>83.474500000000006</v>
      </c>
      <c r="J33" s="617">
        <v>4.6411691497250001</v>
      </c>
      <c r="K33" s="620">
        <v>0.97063375150200004</v>
      </c>
    </row>
    <row r="34" spans="1:11" ht="14.4" customHeight="1" thickBot="1" x14ac:dyDescent="0.35">
      <c r="A34" s="638" t="s">
        <v>367</v>
      </c>
      <c r="B34" s="616">
        <v>130.74663577542401</v>
      </c>
      <c r="C34" s="616">
        <v>127.66388000000001</v>
      </c>
      <c r="D34" s="617">
        <v>-3.0827557754230002</v>
      </c>
      <c r="E34" s="618">
        <v>0.9764219113</v>
      </c>
      <c r="F34" s="616">
        <v>123.41059611286499</v>
      </c>
      <c r="G34" s="617">
        <v>113.12637977012599</v>
      </c>
      <c r="H34" s="619">
        <v>0.95633999999899999</v>
      </c>
      <c r="I34" s="616">
        <v>94.534040000000005</v>
      </c>
      <c r="J34" s="617">
        <v>-18.592339770125999</v>
      </c>
      <c r="K34" s="620">
        <v>0.76601234397600004</v>
      </c>
    </row>
    <row r="35" spans="1:11" ht="14.4" customHeight="1" thickBot="1" x14ac:dyDescent="0.35">
      <c r="A35" s="638" t="s">
        <v>368</v>
      </c>
      <c r="B35" s="616">
        <v>10.728492388273001</v>
      </c>
      <c r="C35" s="616">
        <v>25.039069999999999</v>
      </c>
      <c r="D35" s="617">
        <v>14.310577611726</v>
      </c>
      <c r="E35" s="618">
        <v>2.3338852369750001</v>
      </c>
      <c r="F35" s="616">
        <v>23.425359262156999</v>
      </c>
      <c r="G35" s="617">
        <v>21.473245990311</v>
      </c>
      <c r="H35" s="619">
        <v>1.161</v>
      </c>
      <c r="I35" s="616">
        <v>11.678800000000001</v>
      </c>
      <c r="J35" s="617">
        <v>-9.7944459903110008</v>
      </c>
      <c r="K35" s="620">
        <v>0.49855371989300001</v>
      </c>
    </row>
    <row r="36" spans="1:11" ht="14.4" customHeight="1" thickBot="1" x14ac:dyDescent="0.35">
      <c r="A36" s="638" t="s">
        <v>369</v>
      </c>
      <c r="B36" s="616">
        <v>79.225991383663001</v>
      </c>
      <c r="C36" s="616">
        <v>81.492099999999994</v>
      </c>
      <c r="D36" s="617">
        <v>2.266108616336</v>
      </c>
      <c r="E36" s="618">
        <v>1.028603095736</v>
      </c>
      <c r="F36" s="616">
        <v>81.999997417198003</v>
      </c>
      <c r="G36" s="617">
        <v>75.166664299098002</v>
      </c>
      <c r="H36" s="619">
        <v>7.6803999999999997</v>
      </c>
      <c r="I36" s="616">
        <v>82.075900000000004</v>
      </c>
      <c r="J36" s="617">
        <v>6.9092357009010001</v>
      </c>
      <c r="K36" s="620">
        <v>1.000925641282</v>
      </c>
    </row>
    <row r="37" spans="1:11" ht="14.4" customHeight="1" thickBot="1" x14ac:dyDescent="0.35">
      <c r="A37" s="638" t="s">
        <v>370</v>
      </c>
      <c r="B37" s="616">
        <v>34.293878854528998</v>
      </c>
      <c r="C37" s="616">
        <v>25.84675</v>
      </c>
      <c r="D37" s="617">
        <v>-8.4471288545289998</v>
      </c>
      <c r="E37" s="618">
        <v>0.75368406442500002</v>
      </c>
      <c r="F37" s="616">
        <v>33.999998929081997</v>
      </c>
      <c r="G37" s="617">
        <v>31.166665684992001</v>
      </c>
      <c r="H37" s="619">
        <v>2.6779000000000002</v>
      </c>
      <c r="I37" s="616">
        <v>31.609559999999998</v>
      </c>
      <c r="J37" s="617">
        <v>0.44289431500699999</v>
      </c>
      <c r="K37" s="620">
        <v>0.92969297045900001</v>
      </c>
    </row>
    <row r="38" spans="1:11" ht="14.4" customHeight="1" thickBot="1" x14ac:dyDescent="0.35">
      <c r="A38" s="638" t="s">
        <v>371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0.70440000000000003</v>
      </c>
      <c r="I38" s="616">
        <v>12.66635</v>
      </c>
      <c r="J38" s="617">
        <v>12.66635</v>
      </c>
      <c r="K38" s="627" t="s">
        <v>351</v>
      </c>
    </row>
    <row r="39" spans="1:11" ht="14.4" customHeight="1" thickBot="1" x14ac:dyDescent="0.35">
      <c r="A39" s="638" t="s">
        <v>372</v>
      </c>
      <c r="B39" s="616">
        <v>162.999600909208</v>
      </c>
      <c r="C39" s="616">
        <v>180.15065999999999</v>
      </c>
      <c r="D39" s="617">
        <v>17.151059090791001</v>
      </c>
      <c r="E39" s="618">
        <v>1.105221479041</v>
      </c>
      <c r="F39" s="616">
        <v>209.99477437355799</v>
      </c>
      <c r="G39" s="617">
        <v>192.49520984242801</v>
      </c>
      <c r="H39" s="619">
        <v>11.403040000000001</v>
      </c>
      <c r="I39" s="616">
        <v>256.36660999999998</v>
      </c>
      <c r="J39" s="617">
        <v>63.871400157571998</v>
      </c>
      <c r="K39" s="620">
        <v>1.220823759852</v>
      </c>
    </row>
    <row r="40" spans="1:11" ht="14.4" customHeight="1" thickBot="1" x14ac:dyDescent="0.35">
      <c r="A40" s="637" t="s">
        <v>373</v>
      </c>
      <c r="B40" s="621">
        <v>595.99789803240299</v>
      </c>
      <c r="C40" s="621">
        <v>589.52530999999999</v>
      </c>
      <c r="D40" s="622">
        <v>-6.4725880324020002</v>
      </c>
      <c r="E40" s="628">
        <v>0.98913991466399998</v>
      </c>
      <c r="F40" s="621">
        <v>558.99998239285503</v>
      </c>
      <c r="G40" s="622">
        <v>512.416650526784</v>
      </c>
      <c r="H40" s="624">
        <v>43.965000000000003</v>
      </c>
      <c r="I40" s="621">
        <v>486.61171999999999</v>
      </c>
      <c r="J40" s="622">
        <v>-25.804930526783</v>
      </c>
      <c r="K40" s="629">
        <v>0.87050399879600004</v>
      </c>
    </row>
    <row r="41" spans="1:11" ht="14.4" customHeight="1" thickBot="1" x14ac:dyDescent="0.35">
      <c r="A41" s="638" t="s">
        <v>374</v>
      </c>
      <c r="B41" s="616">
        <v>519.99816606853994</v>
      </c>
      <c r="C41" s="616">
        <v>523.94596000000001</v>
      </c>
      <c r="D41" s="617">
        <v>3.9477939314600001</v>
      </c>
      <c r="E41" s="618">
        <v>1.0075919381809999</v>
      </c>
      <c r="F41" s="616">
        <v>478.99998491266098</v>
      </c>
      <c r="G41" s="617">
        <v>439.08331950327198</v>
      </c>
      <c r="H41" s="619">
        <v>35.298169999999999</v>
      </c>
      <c r="I41" s="616">
        <v>391.19704999999999</v>
      </c>
      <c r="J41" s="617">
        <v>-47.886269503271997</v>
      </c>
      <c r="K41" s="620">
        <v>0.81669532843699999</v>
      </c>
    </row>
    <row r="42" spans="1:11" ht="14.4" customHeight="1" thickBot="1" x14ac:dyDescent="0.35">
      <c r="A42" s="638" t="s">
        <v>375</v>
      </c>
      <c r="B42" s="616">
        <v>75.999731963862999</v>
      </c>
      <c r="C42" s="616">
        <v>64.849159999999998</v>
      </c>
      <c r="D42" s="617">
        <v>-11.150571963862999</v>
      </c>
      <c r="E42" s="618">
        <v>0.85328143039799997</v>
      </c>
      <c r="F42" s="616">
        <v>79.999997480193002</v>
      </c>
      <c r="G42" s="617">
        <v>73.333331023510993</v>
      </c>
      <c r="H42" s="619">
        <v>8.6668299999999991</v>
      </c>
      <c r="I42" s="616">
        <v>95.414670000000001</v>
      </c>
      <c r="J42" s="617">
        <v>22.081338976489</v>
      </c>
      <c r="K42" s="620">
        <v>1.192683412566</v>
      </c>
    </row>
    <row r="43" spans="1:11" ht="14.4" customHeight="1" thickBot="1" x14ac:dyDescent="0.35">
      <c r="A43" s="638" t="s">
        <v>376</v>
      </c>
      <c r="B43" s="616">
        <v>0</v>
      </c>
      <c r="C43" s="616">
        <v>0.73019000000000001</v>
      </c>
      <c r="D43" s="617">
        <v>0.73019000000000001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492.18302822225002</v>
      </c>
      <c r="C44" s="621">
        <v>396.10611999999998</v>
      </c>
      <c r="D44" s="622">
        <v>-96.076908222249003</v>
      </c>
      <c r="E44" s="628">
        <v>0.80479434943200001</v>
      </c>
      <c r="F44" s="621">
        <v>418.82729864552402</v>
      </c>
      <c r="G44" s="622">
        <v>383.925023758397</v>
      </c>
      <c r="H44" s="624">
        <v>30.825849999999999</v>
      </c>
      <c r="I44" s="621">
        <v>324.54584</v>
      </c>
      <c r="J44" s="622">
        <v>-59.379183758396998</v>
      </c>
      <c r="K44" s="629">
        <v>0.77489180158399995</v>
      </c>
    </row>
    <row r="45" spans="1:11" ht="14.4" customHeight="1" thickBot="1" x14ac:dyDescent="0.35">
      <c r="A45" s="638" t="s">
        <v>378</v>
      </c>
      <c r="B45" s="616">
        <v>27.819174592928</v>
      </c>
      <c r="C45" s="616">
        <v>11.14631</v>
      </c>
      <c r="D45" s="617">
        <v>-16.672864592928001</v>
      </c>
      <c r="E45" s="618">
        <v>0.4006700473</v>
      </c>
      <c r="F45" s="616">
        <v>3.9084009217300002</v>
      </c>
      <c r="G45" s="617">
        <v>3.5827008449190001</v>
      </c>
      <c r="H45" s="619">
        <v>0</v>
      </c>
      <c r="I45" s="616">
        <v>8.8060899999999993</v>
      </c>
      <c r="J45" s="617">
        <v>5.2233891550799996</v>
      </c>
      <c r="K45" s="620">
        <v>2.2531183919840001</v>
      </c>
    </row>
    <row r="46" spans="1:11" ht="14.4" customHeight="1" thickBot="1" x14ac:dyDescent="0.35">
      <c r="A46" s="638" t="s">
        <v>379</v>
      </c>
      <c r="B46" s="616">
        <v>7.1453639536129998</v>
      </c>
      <c r="C46" s="616">
        <v>5.8144799999999996</v>
      </c>
      <c r="D46" s="617">
        <v>-1.3308839536129999</v>
      </c>
      <c r="E46" s="618">
        <v>0.813741614527</v>
      </c>
      <c r="F46" s="616">
        <v>8.9999997165209997</v>
      </c>
      <c r="G46" s="617">
        <v>8.2499997401450003</v>
      </c>
      <c r="H46" s="619">
        <v>0.45557999999999998</v>
      </c>
      <c r="I46" s="616">
        <v>5.5924500000000004</v>
      </c>
      <c r="J46" s="617">
        <v>-2.6575497401449999</v>
      </c>
      <c r="K46" s="620">
        <v>0.62138335290500002</v>
      </c>
    </row>
    <row r="47" spans="1:11" ht="14.4" customHeight="1" thickBot="1" x14ac:dyDescent="0.35">
      <c r="A47" s="638" t="s">
        <v>380</v>
      </c>
      <c r="B47" s="616">
        <v>269.84901367248602</v>
      </c>
      <c r="C47" s="616">
        <v>229.46655000000001</v>
      </c>
      <c r="D47" s="617">
        <v>-40.382463672485997</v>
      </c>
      <c r="E47" s="618">
        <v>0.850351635075</v>
      </c>
      <c r="F47" s="616">
        <v>231.58160189633699</v>
      </c>
      <c r="G47" s="617">
        <v>212.28313507164299</v>
      </c>
      <c r="H47" s="619">
        <v>16.547979999999999</v>
      </c>
      <c r="I47" s="616">
        <v>181.94261</v>
      </c>
      <c r="J47" s="617">
        <v>-30.340525071641999</v>
      </c>
      <c r="K47" s="620">
        <v>0.78565226473100003</v>
      </c>
    </row>
    <row r="48" spans="1:11" ht="14.4" customHeight="1" thickBot="1" x14ac:dyDescent="0.35">
      <c r="A48" s="638" t="s">
        <v>381</v>
      </c>
      <c r="B48" s="616">
        <v>75.334862641929007</v>
      </c>
      <c r="C48" s="616">
        <v>57.874139999999997</v>
      </c>
      <c r="D48" s="617">
        <v>-17.460722641928999</v>
      </c>
      <c r="E48" s="618">
        <v>0.76822520106100001</v>
      </c>
      <c r="F48" s="616">
        <v>62.999998015651997</v>
      </c>
      <c r="G48" s="617">
        <v>57.749998181015002</v>
      </c>
      <c r="H48" s="619">
        <v>5.5744800000000003</v>
      </c>
      <c r="I48" s="616">
        <v>56.354990000000001</v>
      </c>
      <c r="J48" s="617">
        <v>-1.395008181014</v>
      </c>
      <c r="K48" s="620">
        <v>0.894523678968</v>
      </c>
    </row>
    <row r="49" spans="1:11" ht="14.4" customHeight="1" thickBot="1" x14ac:dyDescent="0.35">
      <c r="A49" s="638" t="s">
        <v>382</v>
      </c>
      <c r="B49" s="616">
        <v>15.99870358225</v>
      </c>
      <c r="C49" s="616">
        <v>2.82362</v>
      </c>
      <c r="D49" s="617">
        <v>-13.17508358225</v>
      </c>
      <c r="E49" s="618">
        <v>0.17649055034200001</v>
      </c>
      <c r="F49" s="616">
        <v>15.999999496038001</v>
      </c>
      <c r="G49" s="617">
        <v>14.666666204702</v>
      </c>
      <c r="H49" s="619">
        <v>0</v>
      </c>
      <c r="I49" s="616">
        <v>5.5545200000000001</v>
      </c>
      <c r="J49" s="617">
        <v>-9.1121462047020003</v>
      </c>
      <c r="K49" s="620">
        <v>0.34715751093399999</v>
      </c>
    </row>
    <row r="50" spans="1:11" ht="14.4" customHeight="1" thickBot="1" x14ac:dyDescent="0.35">
      <c r="A50" s="638" t="s">
        <v>383</v>
      </c>
      <c r="B50" s="616">
        <v>9.8982604692000001E-2</v>
      </c>
      <c r="C50" s="616">
        <v>3.9E-2</v>
      </c>
      <c r="D50" s="617">
        <v>-5.9982604692000001E-2</v>
      </c>
      <c r="E50" s="618">
        <v>0.39400862526300001</v>
      </c>
      <c r="F50" s="616">
        <v>4.3571527828000001E-2</v>
      </c>
      <c r="G50" s="617">
        <v>3.9940567176000003E-2</v>
      </c>
      <c r="H50" s="619">
        <v>0.02</v>
      </c>
      <c r="I50" s="616">
        <v>0.128</v>
      </c>
      <c r="J50" s="617">
        <v>8.8059432822999995E-2</v>
      </c>
      <c r="K50" s="620">
        <v>2.937698225863</v>
      </c>
    </row>
    <row r="51" spans="1:11" ht="14.4" customHeight="1" thickBot="1" x14ac:dyDescent="0.35">
      <c r="A51" s="638" t="s">
        <v>384</v>
      </c>
      <c r="B51" s="616">
        <v>5.0588371259190001</v>
      </c>
      <c r="C51" s="616">
        <v>8.4960900000000006</v>
      </c>
      <c r="D51" s="617">
        <v>3.4372528740799999</v>
      </c>
      <c r="E51" s="618">
        <v>1.679455137321</v>
      </c>
      <c r="F51" s="616">
        <v>8.4587572957830002</v>
      </c>
      <c r="G51" s="617">
        <v>7.7538608544679999</v>
      </c>
      <c r="H51" s="619">
        <v>0.80827999999900002</v>
      </c>
      <c r="I51" s="616">
        <v>7.2523900000000001</v>
      </c>
      <c r="J51" s="617">
        <v>-0.50147085446799999</v>
      </c>
      <c r="K51" s="620">
        <v>0.85738244359000004</v>
      </c>
    </row>
    <row r="52" spans="1:11" ht="14.4" customHeight="1" thickBot="1" x14ac:dyDescent="0.35">
      <c r="A52" s="638" t="s">
        <v>385</v>
      </c>
      <c r="B52" s="616">
        <v>46.544020819566001</v>
      </c>
      <c r="C52" s="616">
        <v>37.83379</v>
      </c>
      <c r="D52" s="617">
        <v>-8.7102308195660001</v>
      </c>
      <c r="E52" s="618">
        <v>0.81286037032900005</v>
      </c>
      <c r="F52" s="616">
        <v>38.834971161524003</v>
      </c>
      <c r="G52" s="617">
        <v>35.598723564730001</v>
      </c>
      <c r="H52" s="619">
        <v>2.56196</v>
      </c>
      <c r="I52" s="616">
        <v>19.119060000000001</v>
      </c>
      <c r="J52" s="617">
        <v>-16.47966356473</v>
      </c>
      <c r="K52" s="620">
        <v>0.492315545194</v>
      </c>
    </row>
    <row r="53" spans="1:11" ht="14.4" customHeight="1" thickBot="1" x14ac:dyDescent="0.35">
      <c r="A53" s="638" t="s">
        <v>386</v>
      </c>
      <c r="B53" s="616">
        <v>0</v>
      </c>
      <c r="C53" s="616">
        <v>0.99341000000000002</v>
      </c>
      <c r="D53" s="617">
        <v>0.99341000000000002</v>
      </c>
      <c r="E53" s="626" t="s">
        <v>351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336</v>
      </c>
    </row>
    <row r="54" spans="1:11" ht="14.4" customHeight="1" thickBot="1" x14ac:dyDescent="0.35">
      <c r="A54" s="638" t="s">
        <v>387</v>
      </c>
      <c r="B54" s="616">
        <v>44.334069228860997</v>
      </c>
      <c r="C54" s="616">
        <v>41.618729999999999</v>
      </c>
      <c r="D54" s="617">
        <v>-2.7153392288610001</v>
      </c>
      <c r="E54" s="618">
        <v>0.93875276336900004</v>
      </c>
      <c r="F54" s="616">
        <v>47.999998614105998</v>
      </c>
      <c r="G54" s="617">
        <v>43.999998729597003</v>
      </c>
      <c r="H54" s="619">
        <v>4.8575699999999999</v>
      </c>
      <c r="I54" s="616">
        <v>39.795729999999999</v>
      </c>
      <c r="J54" s="617">
        <v>-4.2042687295969996</v>
      </c>
      <c r="K54" s="620">
        <v>0.82907773227100001</v>
      </c>
    </row>
    <row r="55" spans="1:11" ht="14.4" customHeight="1" thickBot="1" x14ac:dyDescent="0.35">
      <c r="A55" s="637" t="s">
        <v>388</v>
      </c>
      <c r="B55" s="621">
        <v>13.879919137276</v>
      </c>
      <c r="C55" s="621">
        <v>57.21875</v>
      </c>
      <c r="D55" s="622">
        <v>43.338830862723</v>
      </c>
      <c r="E55" s="628">
        <v>4.1224123450640002</v>
      </c>
      <c r="F55" s="621">
        <v>55.342605497683003</v>
      </c>
      <c r="G55" s="622">
        <v>50.730721706209003</v>
      </c>
      <c r="H55" s="624">
        <v>8.7965800000000005</v>
      </c>
      <c r="I55" s="621">
        <v>60.37603</v>
      </c>
      <c r="J55" s="622">
        <v>9.6453082937900003</v>
      </c>
      <c r="K55" s="629">
        <v>1.090950262587</v>
      </c>
    </row>
    <row r="56" spans="1:11" ht="14.4" customHeight="1" thickBot="1" x14ac:dyDescent="0.35">
      <c r="A56" s="638" t="s">
        <v>389</v>
      </c>
      <c r="B56" s="616">
        <v>0.15892610457600001</v>
      </c>
      <c r="C56" s="616">
        <v>0.17180000000000001</v>
      </c>
      <c r="D56" s="617">
        <v>1.2873895422999999E-2</v>
      </c>
      <c r="E56" s="618">
        <v>1.0810055431579999</v>
      </c>
      <c r="F56" s="616">
        <v>0</v>
      </c>
      <c r="G56" s="617">
        <v>0</v>
      </c>
      <c r="H56" s="619">
        <v>0</v>
      </c>
      <c r="I56" s="616">
        <v>0</v>
      </c>
      <c r="J56" s="617">
        <v>0</v>
      </c>
      <c r="K56" s="620">
        <v>11</v>
      </c>
    </row>
    <row r="57" spans="1:11" ht="14.4" customHeight="1" thickBot="1" x14ac:dyDescent="0.35">
      <c r="A57" s="638" t="s">
        <v>390</v>
      </c>
      <c r="B57" s="616">
        <v>0.63427071605700003</v>
      </c>
      <c r="C57" s="616">
        <v>2.13</v>
      </c>
      <c r="D57" s="617">
        <v>1.495729283942</v>
      </c>
      <c r="E57" s="618">
        <v>3.358187515325</v>
      </c>
      <c r="F57" s="616">
        <v>3.8425765485199999</v>
      </c>
      <c r="G57" s="617">
        <v>3.5223618361429998</v>
      </c>
      <c r="H57" s="619">
        <v>0</v>
      </c>
      <c r="I57" s="616">
        <v>5.5259999999999998</v>
      </c>
      <c r="J57" s="617">
        <v>2.0036381638559999</v>
      </c>
      <c r="K57" s="620">
        <v>1.438097570789</v>
      </c>
    </row>
    <row r="58" spans="1:11" ht="14.4" customHeight="1" thickBot="1" x14ac:dyDescent="0.35">
      <c r="A58" s="638" t="s">
        <v>391</v>
      </c>
      <c r="B58" s="616">
        <v>7.925112872273</v>
      </c>
      <c r="C58" s="616">
        <v>51.608220000000003</v>
      </c>
      <c r="D58" s="617">
        <v>43.683107127725997</v>
      </c>
      <c r="E58" s="618">
        <v>6.511985486106</v>
      </c>
      <c r="F58" s="616">
        <v>44.500029169645998</v>
      </c>
      <c r="G58" s="617">
        <v>40.791693405507999</v>
      </c>
      <c r="H58" s="619">
        <v>8.661409999999</v>
      </c>
      <c r="I58" s="616">
        <v>47.509790000000002</v>
      </c>
      <c r="J58" s="617">
        <v>6.7180965944909996</v>
      </c>
      <c r="K58" s="620">
        <v>1.0676350305040001</v>
      </c>
    </row>
    <row r="59" spans="1:11" ht="14.4" customHeight="1" thickBot="1" x14ac:dyDescent="0.35">
      <c r="A59" s="638" t="s">
        <v>392</v>
      </c>
      <c r="B59" s="616">
        <v>0</v>
      </c>
      <c r="C59" s="616">
        <v>0.82279999999999998</v>
      </c>
      <c r="D59" s="617">
        <v>0.82279999999999998</v>
      </c>
      <c r="E59" s="626" t="s">
        <v>336</v>
      </c>
      <c r="F59" s="616">
        <v>0</v>
      </c>
      <c r="G59" s="617">
        <v>0</v>
      </c>
      <c r="H59" s="619">
        <v>0</v>
      </c>
      <c r="I59" s="616">
        <v>3.8986999999999998</v>
      </c>
      <c r="J59" s="617">
        <v>3.8986999999999998</v>
      </c>
      <c r="K59" s="627" t="s">
        <v>336</v>
      </c>
    </row>
    <row r="60" spans="1:11" ht="14.4" customHeight="1" thickBot="1" x14ac:dyDescent="0.35">
      <c r="A60" s="638" t="s">
        <v>393</v>
      </c>
      <c r="B60" s="616">
        <v>5.1616094443679996</v>
      </c>
      <c r="C60" s="616">
        <v>2.4859300000000002</v>
      </c>
      <c r="D60" s="617">
        <v>-2.6756794443679999</v>
      </c>
      <c r="E60" s="618">
        <v>0.481619159061</v>
      </c>
      <c r="F60" s="616">
        <v>6.9999997795160001</v>
      </c>
      <c r="G60" s="617">
        <v>6.4166664645570002</v>
      </c>
      <c r="H60" s="619">
        <v>0.13517000000000001</v>
      </c>
      <c r="I60" s="616">
        <v>3.4415399999999998</v>
      </c>
      <c r="J60" s="617">
        <v>-2.9751264645569999</v>
      </c>
      <c r="K60" s="620">
        <v>0.49164858691399999</v>
      </c>
    </row>
    <row r="61" spans="1:11" ht="14.4" customHeight="1" thickBot="1" x14ac:dyDescent="0.35">
      <c r="A61" s="637" t="s">
        <v>394</v>
      </c>
      <c r="B61" s="621">
        <v>98.066734764765997</v>
      </c>
      <c r="C61" s="621">
        <v>84.188209999999998</v>
      </c>
      <c r="D61" s="622">
        <v>-13.878524764766</v>
      </c>
      <c r="E61" s="628">
        <v>0.85847877164399999</v>
      </c>
      <c r="F61" s="621">
        <v>109.99999653526601</v>
      </c>
      <c r="G61" s="622">
        <v>100.83333015732801</v>
      </c>
      <c r="H61" s="624">
        <v>12.805999999999999</v>
      </c>
      <c r="I61" s="621">
        <v>92.772999999999996</v>
      </c>
      <c r="J61" s="622">
        <v>-8.0603301573269999</v>
      </c>
      <c r="K61" s="629">
        <v>0.84339093565500001</v>
      </c>
    </row>
    <row r="62" spans="1:11" ht="14.4" customHeight="1" thickBot="1" x14ac:dyDescent="0.35">
      <c r="A62" s="638" t="s">
        <v>395</v>
      </c>
      <c r="B62" s="616">
        <v>28.074970592311999</v>
      </c>
      <c r="C62" s="616">
        <v>12.47113</v>
      </c>
      <c r="D62" s="617">
        <v>-15.603840592312</v>
      </c>
      <c r="E62" s="618">
        <v>0.44420812335199999</v>
      </c>
      <c r="F62" s="616">
        <v>14.999999527536</v>
      </c>
      <c r="G62" s="617">
        <v>13.749999566908</v>
      </c>
      <c r="H62" s="619">
        <v>2.7752300000000001</v>
      </c>
      <c r="I62" s="616">
        <v>19.0428</v>
      </c>
      <c r="J62" s="617">
        <v>5.2928004330910001</v>
      </c>
      <c r="K62" s="620">
        <v>1.269520039986</v>
      </c>
    </row>
    <row r="63" spans="1:11" ht="14.4" customHeight="1" thickBot="1" x14ac:dyDescent="0.35">
      <c r="A63" s="638" t="s">
        <v>396</v>
      </c>
      <c r="B63" s="616">
        <v>0</v>
      </c>
      <c r="C63" s="616">
        <v>0.96570999999999996</v>
      </c>
      <c r="D63" s="617">
        <v>0.96570999999999996</v>
      </c>
      <c r="E63" s="626" t="s">
        <v>351</v>
      </c>
      <c r="F63" s="616">
        <v>0.99999996850200001</v>
      </c>
      <c r="G63" s="617">
        <v>0.91666663779299995</v>
      </c>
      <c r="H63" s="619">
        <v>1.32768</v>
      </c>
      <c r="I63" s="616">
        <v>1.6725300000000001</v>
      </c>
      <c r="J63" s="617">
        <v>0.75586336220600003</v>
      </c>
      <c r="K63" s="620">
        <v>1.67253005268</v>
      </c>
    </row>
    <row r="64" spans="1:11" ht="14.4" customHeight="1" thickBot="1" x14ac:dyDescent="0.35">
      <c r="A64" s="638" t="s">
        <v>397</v>
      </c>
      <c r="B64" s="616">
        <v>0</v>
      </c>
      <c r="C64" s="616">
        <v>3.1571199999999999</v>
      </c>
      <c r="D64" s="617">
        <v>3.1571199999999999</v>
      </c>
      <c r="E64" s="626" t="s">
        <v>336</v>
      </c>
      <c r="F64" s="616">
        <v>3.9999998740090001</v>
      </c>
      <c r="G64" s="617">
        <v>3.6666665511750001</v>
      </c>
      <c r="H64" s="619">
        <v>0</v>
      </c>
      <c r="I64" s="616">
        <v>0.44714999999999999</v>
      </c>
      <c r="J64" s="617">
        <v>-3.2195165511749999</v>
      </c>
      <c r="K64" s="620">
        <v>0.111787503521</v>
      </c>
    </row>
    <row r="65" spans="1:11" ht="14.4" customHeight="1" thickBot="1" x14ac:dyDescent="0.35">
      <c r="A65" s="638" t="s">
        <v>398</v>
      </c>
      <c r="B65" s="616">
        <v>4.0003847762289997</v>
      </c>
      <c r="C65" s="616">
        <v>2.9089200000000002</v>
      </c>
      <c r="D65" s="617">
        <v>-1.091464776229</v>
      </c>
      <c r="E65" s="618">
        <v>0.72716005152399998</v>
      </c>
      <c r="F65" s="616">
        <v>4.9999998425119996</v>
      </c>
      <c r="G65" s="617">
        <v>4.5833331889690001</v>
      </c>
      <c r="H65" s="619">
        <v>0.69527000000000005</v>
      </c>
      <c r="I65" s="616">
        <v>4.3188599999999999</v>
      </c>
      <c r="J65" s="617">
        <v>-0.26447318896900002</v>
      </c>
      <c r="K65" s="620">
        <v>0.86377202720599999</v>
      </c>
    </row>
    <row r="66" spans="1:11" ht="14.4" customHeight="1" thickBot="1" x14ac:dyDescent="0.35">
      <c r="A66" s="638" t="s">
        <v>399</v>
      </c>
      <c r="B66" s="616">
        <v>2.9999417476089998</v>
      </c>
      <c r="C66" s="616">
        <v>1.66981</v>
      </c>
      <c r="D66" s="617">
        <v>-1.330131747609</v>
      </c>
      <c r="E66" s="618">
        <v>0.55661414136800003</v>
      </c>
      <c r="F66" s="616">
        <v>2.9999999055069999</v>
      </c>
      <c r="G66" s="617">
        <v>2.749999913381</v>
      </c>
      <c r="H66" s="619">
        <v>0</v>
      </c>
      <c r="I66" s="616">
        <v>2.1670199999999999</v>
      </c>
      <c r="J66" s="617">
        <v>-0.58297991338099997</v>
      </c>
      <c r="K66" s="620">
        <v>0.72234002275099995</v>
      </c>
    </row>
    <row r="67" spans="1:11" ht="14.4" customHeight="1" thickBot="1" x14ac:dyDescent="0.35">
      <c r="A67" s="638" t="s">
        <v>400</v>
      </c>
      <c r="B67" s="616">
        <v>62.991437648614003</v>
      </c>
      <c r="C67" s="616">
        <v>63.015520000000002</v>
      </c>
      <c r="D67" s="617">
        <v>2.4082351384999999E-2</v>
      </c>
      <c r="E67" s="618">
        <v>1.0003823115049999</v>
      </c>
      <c r="F67" s="616">
        <v>81.999997417198003</v>
      </c>
      <c r="G67" s="617">
        <v>75.166664299098002</v>
      </c>
      <c r="H67" s="619">
        <v>8.0078200000000006</v>
      </c>
      <c r="I67" s="616">
        <v>65.124639999999999</v>
      </c>
      <c r="J67" s="617">
        <v>-10.042024299097999</v>
      </c>
      <c r="K67" s="620">
        <v>0.79420295184400003</v>
      </c>
    </row>
    <row r="68" spans="1:11" ht="14.4" customHeight="1" thickBot="1" x14ac:dyDescent="0.35">
      <c r="A68" s="637" t="s">
        <v>401</v>
      </c>
      <c r="B68" s="621">
        <v>0</v>
      </c>
      <c r="C68" s="621">
        <v>2.42</v>
      </c>
      <c r="D68" s="622">
        <v>2.42</v>
      </c>
      <c r="E68" s="623" t="s">
        <v>336</v>
      </c>
      <c r="F68" s="621">
        <v>0</v>
      </c>
      <c r="G68" s="622">
        <v>0</v>
      </c>
      <c r="H68" s="624">
        <v>0</v>
      </c>
      <c r="I68" s="621">
        <v>5.0949999999999998</v>
      </c>
      <c r="J68" s="622">
        <v>5.0949999999999998</v>
      </c>
      <c r="K68" s="625" t="s">
        <v>336</v>
      </c>
    </row>
    <row r="69" spans="1:11" ht="14.4" customHeight="1" thickBot="1" x14ac:dyDescent="0.35">
      <c r="A69" s="638" t="s">
        <v>402</v>
      </c>
      <c r="B69" s="616">
        <v>0</v>
      </c>
      <c r="C69" s="616">
        <v>2.42</v>
      </c>
      <c r="D69" s="617">
        <v>2.42</v>
      </c>
      <c r="E69" s="626" t="s">
        <v>351</v>
      </c>
      <c r="F69" s="616">
        <v>0</v>
      </c>
      <c r="G69" s="617">
        <v>0</v>
      </c>
      <c r="H69" s="619">
        <v>0</v>
      </c>
      <c r="I69" s="616">
        <v>5.0949999999999998</v>
      </c>
      <c r="J69" s="617">
        <v>5.0949999999999998</v>
      </c>
      <c r="K69" s="627" t="s">
        <v>336</v>
      </c>
    </row>
    <row r="70" spans="1:11" ht="14.4" customHeight="1" thickBot="1" x14ac:dyDescent="0.35">
      <c r="A70" s="636" t="s">
        <v>42</v>
      </c>
      <c r="B70" s="616">
        <v>1291.7360622456899</v>
      </c>
      <c r="C70" s="616">
        <v>1140.1790000000001</v>
      </c>
      <c r="D70" s="617">
        <v>-151.55706224569201</v>
      </c>
      <c r="E70" s="618">
        <v>0.88267180372499998</v>
      </c>
      <c r="F70" s="616">
        <v>1184.83857576235</v>
      </c>
      <c r="G70" s="617">
        <v>1086.1020277821599</v>
      </c>
      <c r="H70" s="619">
        <v>111.04300000000001</v>
      </c>
      <c r="I70" s="616">
        <v>1078.0809999999999</v>
      </c>
      <c r="J70" s="617">
        <v>-8.0210277821560005</v>
      </c>
      <c r="K70" s="620">
        <v>0.90989694465799997</v>
      </c>
    </row>
    <row r="71" spans="1:11" ht="14.4" customHeight="1" thickBot="1" x14ac:dyDescent="0.35">
      <c r="A71" s="637" t="s">
        <v>403</v>
      </c>
      <c r="B71" s="621">
        <v>1291.7360622456899</v>
      </c>
      <c r="C71" s="621">
        <v>1140.1790000000001</v>
      </c>
      <c r="D71" s="622">
        <v>-151.55706224569201</v>
      </c>
      <c r="E71" s="628">
        <v>0.88267180372499998</v>
      </c>
      <c r="F71" s="621">
        <v>1184.83857576235</v>
      </c>
      <c r="G71" s="622">
        <v>1086.1020277821599</v>
      </c>
      <c r="H71" s="624">
        <v>111.04300000000001</v>
      </c>
      <c r="I71" s="621">
        <v>1078.0809999999999</v>
      </c>
      <c r="J71" s="622">
        <v>-8.0210277821560005</v>
      </c>
      <c r="K71" s="629">
        <v>0.90989694465799997</v>
      </c>
    </row>
    <row r="72" spans="1:11" ht="14.4" customHeight="1" thickBot="1" x14ac:dyDescent="0.35">
      <c r="A72" s="638" t="s">
        <v>404</v>
      </c>
      <c r="B72" s="616">
        <v>642.84433926900499</v>
      </c>
      <c r="C72" s="616">
        <v>540.18100000000004</v>
      </c>
      <c r="D72" s="617">
        <v>-102.66333926900499</v>
      </c>
      <c r="E72" s="618">
        <v>0.84029829151799995</v>
      </c>
      <c r="F72" s="616">
        <v>554.838595605823</v>
      </c>
      <c r="G72" s="617">
        <v>508.60204597200402</v>
      </c>
      <c r="H72" s="619">
        <v>44.701000000000001</v>
      </c>
      <c r="I72" s="616">
        <v>512.57600000000002</v>
      </c>
      <c r="J72" s="617">
        <v>3.9739540279950001</v>
      </c>
      <c r="K72" s="620">
        <v>0.92382902714299997</v>
      </c>
    </row>
    <row r="73" spans="1:11" ht="14.4" customHeight="1" thickBot="1" x14ac:dyDescent="0.35">
      <c r="A73" s="638" t="s">
        <v>405</v>
      </c>
      <c r="B73" s="616">
        <v>155.02290552238699</v>
      </c>
      <c r="C73" s="616">
        <v>141.84800000000001</v>
      </c>
      <c r="D73" s="617">
        <v>-13.174905522386</v>
      </c>
      <c r="E73" s="618">
        <v>0.91501316867899996</v>
      </c>
      <c r="F73" s="616">
        <v>154.99999511787601</v>
      </c>
      <c r="G73" s="617">
        <v>142.08332885805299</v>
      </c>
      <c r="H73" s="619">
        <v>11.513</v>
      </c>
      <c r="I73" s="616">
        <v>130.226</v>
      </c>
      <c r="J73" s="617">
        <v>-11.857328858052</v>
      </c>
      <c r="K73" s="620">
        <v>0.840167768398</v>
      </c>
    </row>
    <row r="74" spans="1:11" ht="14.4" customHeight="1" thickBot="1" x14ac:dyDescent="0.35">
      <c r="A74" s="638" t="s">
        <v>406</v>
      </c>
      <c r="B74" s="616">
        <v>493.86881745430099</v>
      </c>
      <c r="C74" s="616">
        <v>458.15</v>
      </c>
      <c r="D74" s="617">
        <v>-35.718817454301004</v>
      </c>
      <c r="E74" s="618">
        <v>0.927675495613</v>
      </c>
      <c r="F74" s="616">
        <v>474.99998503865402</v>
      </c>
      <c r="G74" s="617">
        <v>435.41665295209901</v>
      </c>
      <c r="H74" s="619">
        <v>54.829000000000001</v>
      </c>
      <c r="I74" s="616">
        <v>435.279</v>
      </c>
      <c r="J74" s="617">
        <v>-0.137652952099</v>
      </c>
      <c r="K74" s="620">
        <v>0.91637687096800002</v>
      </c>
    </row>
    <row r="75" spans="1:11" ht="14.4" customHeight="1" thickBot="1" x14ac:dyDescent="0.35">
      <c r="A75" s="639" t="s">
        <v>407</v>
      </c>
      <c r="B75" s="621">
        <v>1383.99887916125</v>
      </c>
      <c r="C75" s="621">
        <v>1328.7276099999999</v>
      </c>
      <c r="D75" s="622">
        <v>-55.271269161245002</v>
      </c>
      <c r="E75" s="628">
        <v>0.96006407953499995</v>
      </c>
      <c r="F75" s="621">
        <v>1371.2693974526001</v>
      </c>
      <c r="G75" s="622">
        <v>1256.9969476648801</v>
      </c>
      <c r="H75" s="624">
        <v>191.94157999999999</v>
      </c>
      <c r="I75" s="621">
        <v>1124.5590199999999</v>
      </c>
      <c r="J75" s="622">
        <v>-132.43792766488301</v>
      </c>
      <c r="K75" s="629">
        <v>0.82008613485299997</v>
      </c>
    </row>
    <row r="76" spans="1:11" ht="14.4" customHeight="1" thickBot="1" x14ac:dyDescent="0.35">
      <c r="A76" s="636" t="s">
        <v>45</v>
      </c>
      <c r="B76" s="616">
        <v>290.771883358217</v>
      </c>
      <c r="C76" s="616">
        <v>238.14819</v>
      </c>
      <c r="D76" s="617">
        <v>-52.623693358216002</v>
      </c>
      <c r="E76" s="618">
        <v>0.81902069501800001</v>
      </c>
      <c r="F76" s="616">
        <v>353.07906438253298</v>
      </c>
      <c r="G76" s="617">
        <v>323.65580901732199</v>
      </c>
      <c r="H76" s="619">
        <v>26.93562</v>
      </c>
      <c r="I76" s="616">
        <v>125.73093</v>
      </c>
      <c r="J76" s="617">
        <v>-197.92487901732201</v>
      </c>
      <c r="K76" s="620">
        <v>0.35609851357099997</v>
      </c>
    </row>
    <row r="77" spans="1:11" ht="14.4" customHeight="1" thickBot="1" x14ac:dyDescent="0.35">
      <c r="A77" s="640" t="s">
        <v>408</v>
      </c>
      <c r="B77" s="616">
        <v>290.771883358217</v>
      </c>
      <c r="C77" s="616">
        <v>238.14819</v>
      </c>
      <c r="D77" s="617">
        <v>-52.623693358216002</v>
      </c>
      <c r="E77" s="618">
        <v>0.81902069501800001</v>
      </c>
      <c r="F77" s="616">
        <v>353.07906438253298</v>
      </c>
      <c r="G77" s="617">
        <v>323.65580901732199</v>
      </c>
      <c r="H77" s="619">
        <v>26.93562</v>
      </c>
      <c r="I77" s="616">
        <v>125.73093</v>
      </c>
      <c r="J77" s="617">
        <v>-197.92487901732201</v>
      </c>
      <c r="K77" s="620">
        <v>0.35609851357099997</v>
      </c>
    </row>
    <row r="78" spans="1:11" ht="14.4" customHeight="1" thickBot="1" x14ac:dyDescent="0.35">
      <c r="A78" s="638" t="s">
        <v>409</v>
      </c>
      <c r="B78" s="616">
        <v>97.520025047903005</v>
      </c>
      <c r="C78" s="616">
        <v>81.098269999999999</v>
      </c>
      <c r="D78" s="617">
        <v>-16.421755047903002</v>
      </c>
      <c r="E78" s="618">
        <v>0.83160632864999995</v>
      </c>
      <c r="F78" s="616">
        <v>89.662892527707996</v>
      </c>
      <c r="G78" s="617">
        <v>82.190984817065996</v>
      </c>
      <c r="H78" s="619">
        <v>18.95139</v>
      </c>
      <c r="I78" s="616">
        <v>51.125369999999997</v>
      </c>
      <c r="J78" s="617">
        <v>-31.065614817065999</v>
      </c>
      <c r="K78" s="620">
        <v>0.57019541260200002</v>
      </c>
    </row>
    <row r="79" spans="1:11" ht="14.4" customHeight="1" thickBot="1" x14ac:dyDescent="0.35">
      <c r="A79" s="638" t="s">
        <v>410</v>
      </c>
      <c r="B79" s="616">
        <v>0</v>
      </c>
      <c r="C79" s="616">
        <v>6.9130000000000003</v>
      </c>
      <c r="D79" s="617">
        <v>6.9130000000000003</v>
      </c>
      <c r="E79" s="626" t="s">
        <v>336</v>
      </c>
      <c r="F79" s="616">
        <v>7.918481394594</v>
      </c>
      <c r="G79" s="617">
        <v>7.258607945044</v>
      </c>
      <c r="H79" s="619">
        <v>0</v>
      </c>
      <c r="I79" s="616">
        <v>1.8759999999999999</v>
      </c>
      <c r="J79" s="617">
        <v>-5.3826079450439996</v>
      </c>
      <c r="K79" s="620">
        <v>0.236914113516</v>
      </c>
    </row>
    <row r="80" spans="1:11" ht="14.4" customHeight="1" thickBot="1" x14ac:dyDescent="0.35">
      <c r="A80" s="638" t="s">
        <v>411</v>
      </c>
      <c r="B80" s="616">
        <v>27.634568518234001</v>
      </c>
      <c r="C80" s="616">
        <v>19.958349999999999</v>
      </c>
      <c r="D80" s="617">
        <v>-7.6762185182340001</v>
      </c>
      <c r="E80" s="618">
        <v>0.72222405017199998</v>
      </c>
      <c r="F80" s="616">
        <v>20.441076044833999</v>
      </c>
      <c r="G80" s="617">
        <v>18.737653041098</v>
      </c>
      <c r="H80" s="619">
        <v>-5.7889999999999997</v>
      </c>
      <c r="I80" s="616">
        <v>23.768000000000001</v>
      </c>
      <c r="J80" s="617">
        <v>5.0303469589010001</v>
      </c>
      <c r="K80" s="620">
        <v>1.162756791661</v>
      </c>
    </row>
    <row r="81" spans="1:11" ht="14.4" customHeight="1" thickBot="1" x14ac:dyDescent="0.35">
      <c r="A81" s="638" t="s">
        <v>412</v>
      </c>
      <c r="B81" s="616">
        <v>143.99975688430601</v>
      </c>
      <c r="C81" s="616">
        <v>93.473429999999993</v>
      </c>
      <c r="D81" s="617">
        <v>-50.526326884306002</v>
      </c>
      <c r="E81" s="618">
        <v>0.64912213758100001</v>
      </c>
      <c r="F81" s="616">
        <v>196.999993794978</v>
      </c>
      <c r="G81" s="617">
        <v>180.58332764539699</v>
      </c>
      <c r="H81" s="619">
        <v>0.798599999999</v>
      </c>
      <c r="I81" s="616">
        <v>16.523720000000001</v>
      </c>
      <c r="J81" s="617">
        <v>-164.05960764539699</v>
      </c>
      <c r="K81" s="620">
        <v>8.3876753910000004E-2</v>
      </c>
    </row>
    <row r="82" spans="1:11" ht="14.4" customHeight="1" thickBot="1" x14ac:dyDescent="0.35">
      <c r="A82" s="638" t="s">
        <v>413</v>
      </c>
      <c r="B82" s="616">
        <v>21.617532907771999</v>
      </c>
      <c r="C82" s="616">
        <v>36.70514</v>
      </c>
      <c r="D82" s="617">
        <v>15.087607092227</v>
      </c>
      <c r="E82" s="618">
        <v>1.6979338094030001</v>
      </c>
      <c r="F82" s="616">
        <v>38.056620620415998</v>
      </c>
      <c r="G82" s="617">
        <v>34.885235568714997</v>
      </c>
      <c r="H82" s="619">
        <v>12.974629999999999</v>
      </c>
      <c r="I82" s="616">
        <v>32.437840000000001</v>
      </c>
      <c r="J82" s="617">
        <v>-2.4473955687150002</v>
      </c>
      <c r="K82" s="620">
        <v>0.85235734206500002</v>
      </c>
    </row>
    <row r="83" spans="1:11" ht="14.4" customHeight="1" thickBot="1" x14ac:dyDescent="0.35">
      <c r="A83" s="641" t="s">
        <v>46</v>
      </c>
      <c r="B83" s="621">
        <v>0</v>
      </c>
      <c r="C83" s="621">
        <v>56.704000000000001</v>
      </c>
      <c r="D83" s="622">
        <v>56.704000000000001</v>
      </c>
      <c r="E83" s="623" t="s">
        <v>336</v>
      </c>
      <c r="F83" s="621">
        <v>0</v>
      </c>
      <c r="G83" s="622">
        <v>0</v>
      </c>
      <c r="H83" s="624">
        <v>0</v>
      </c>
      <c r="I83" s="621">
        <v>36.319000000000003</v>
      </c>
      <c r="J83" s="622">
        <v>36.319000000000003</v>
      </c>
      <c r="K83" s="625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49.552</v>
      </c>
      <c r="D84" s="622">
        <v>49.552</v>
      </c>
      <c r="E84" s="623" t="s">
        <v>336</v>
      </c>
      <c r="F84" s="621">
        <v>0</v>
      </c>
      <c r="G84" s="622">
        <v>0</v>
      </c>
      <c r="H84" s="624">
        <v>0</v>
      </c>
      <c r="I84" s="621">
        <v>36.319000000000003</v>
      </c>
      <c r="J84" s="622">
        <v>36.319000000000003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30.672000000000001</v>
      </c>
      <c r="D85" s="617">
        <v>30.672000000000001</v>
      </c>
      <c r="E85" s="626" t="s">
        <v>336</v>
      </c>
      <c r="F85" s="616">
        <v>0</v>
      </c>
      <c r="G85" s="617">
        <v>0</v>
      </c>
      <c r="H85" s="619">
        <v>0</v>
      </c>
      <c r="I85" s="616">
        <v>27.079000000000001</v>
      </c>
      <c r="J85" s="617">
        <v>27.079000000000001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18.88</v>
      </c>
      <c r="D86" s="617">
        <v>18.88</v>
      </c>
      <c r="E86" s="626" t="s">
        <v>336</v>
      </c>
      <c r="F86" s="616">
        <v>0</v>
      </c>
      <c r="G86" s="617">
        <v>0</v>
      </c>
      <c r="H86" s="619">
        <v>0</v>
      </c>
      <c r="I86" s="616">
        <v>9.24</v>
      </c>
      <c r="J86" s="617">
        <v>9.24</v>
      </c>
      <c r="K86" s="627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7.1520000000000001</v>
      </c>
      <c r="D87" s="622">
        <v>7.1520000000000001</v>
      </c>
      <c r="E87" s="623" t="s">
        <v>351</v>
      </c>
      <c r="F87" s="621">
        <v>0</v>
      </c>
      <c r="G87" s="622">
        <v>0</v>
      </c>
      <c r="H87" s="624">
        <v>0</v>
      </c>
      <c r="I87" s="621">
        <v>0</v>
      </c>
      <c r="J87" s="622">
        <v>0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7.1520000000000001</v>
      </c>
      <c r="D88" s="617">
        <v>7.1520000000000001</v>
      </c>
      <c r="E88" s="626" t="s">
        <v>351</v>
      </c>
      <c r="F88" s="616">
        <v>0</v>
      </c>
      <c r="G88" s="617">
        <v>0</v>
      </c>
      <c r="H88" s="619">
        <v>0</v>
      </c>
      <c r="I88" s="616">
        <v>0</v>
      </c>
      <c r="J88" s="617">
        <v>0</v>
      </c>
      <c r="K88" s="627" t="s">
        <v>336</v>
      </c>
    </row>
    <row r="89" spans="1:11" ht="14.4" customHeight="1" thickBot="1" x14ac:dyDescent="0.35">
      <c r="A89" s="636" t="s">
        <v>47</v>
      </c>
      <c r="B89" s="616">
        <v>1093.2269958030299</v>
      </c>
      <c r="C89" s="616">
        <v>1033.8754200000001</v>
      </c>
      <c r="D89" s="617">
        <v>-59.351575803029</v>
      </c>
      <c r="E89" s="618">
        <v>0.94570974186400003</v>
      </c>
      <c r="F89" s="616">
        <v>1018.19033307007</v>
      </c>
      <c r="G89" s="617">
        <v>933.34113864756205</v>
      </c>
      <c r="H89" s="619">
        <v>165.00595999999999</v>
      </c>
      <c r="I89" s="616">
        <v>962.50909000000001</v>
      </c>
      <c r="J89" s="617">
        <v>29.167951352437001</v>
      </c>
      <c r="K89" s="620">
        <v>0.94531352217499998</v>
      </c>
    </row>
    <row r="90" spans="1:11" ht="14.4" customHeight="1" thickBot="1" x14ac:dyDescent="0.35">
      <c r="A90" s="637" t="s">
        <v>419</v>
      </c>
      <c r="B90" s="621">
        <v>0.30217228175900002</v>
      </c>
      <c r="C90" s="621">
        <v>0.52</v>
      </c>
      <c r="D90" s="622">
        <v>0.21782771824</v>
      </c>
      <c r="E90" s="628">
        <v>1.72087259947</v>
      </c>
      <c r="F90" s="621">
        <v>0.21177403450000001</v>
      </c>
      <c r="G90" s="622">
        <v>0.194126198291</v>
      </c>
      <c r="H90" s="624">
        <v>0</v>
      </c>
      <c r="I90" s="621">
        <v>0.40699999999999997</v>
      </c>
      <c r="J90" s="622">
        <v>0.21287380170799999</v>
      </c>
      <c r="K90" s="629">
        <v>1.921859783048</v>
      </c>
    </row>
    <row r="91" spans="1:11" ht="14.4" customHeight="1" thickBot="1" x14ac:dyDescent="0.35">
      <c r="A91" s="638" t="s">
        <v>420</v>
      </c>
      <c r="B91" s="616">
        <v>0.30217228175900002</v>
      </c>
      <c r="C91" s="616">
        <v>0.52</v>
      </c>
      <c r="D91" s="617">
        <v>0.21782771824</v>
      </c>
      <c r="E91" s="618">
        <v>1.72087259947</v>
      </c>
      <c r="F91" s="616">
        <v>0.21177403450000001</v>
      </c>
      <c r="G91" s="617">
        <v>0.194126198291</v>
      </c>
      <c r="H91" s="619">
        <v>0</v>
      </c>
      <c r="I91" s="616">
        <v>0.40699999999999997</v>
      </c>
      <c r="J91" s="617">
        <v>0.21287380170799999</v>
      </c>
      <c r="K91" s="620">
        <v>1.921859783048</v>
      </c>
    </row>
    <row r="92" spans="1:11" ht="14.4" customHeight="1" thickBot="1" x14ac:dyDescent="0.35">
      <c r="A92" s="637" t="s">
        <v>421</v>
      </c>
      <c r="B92" s="621">
        <v>34.695776781300999</v>
      </c>
      <c r="C92" s="621">
        <v>27.70384</v>
      </c>
      <c r="D92" s="622">
        <v>-6.9919367813009998</v>
      </c>
      <c r="E92" s="628">
        <v>0.79847873631999999</v>
      </c>
      <c r="F92" s="621">
        <v>29.846126058671</v>
      </c>
      <c r="G92" s="622">
        <v>27.358948887115002</v>
      </c>
      <c r="H92" s="624">
        <v>2.2143000000000002</v>
      </c>
      <c r="I92" s="621">
        <v>23.743819999999999</v>
      </c>
      <c r="J92" s="622">
        <v>-3.615128887115</v>
      </c>
      <c r="K92" s="629">
        <v>0.79554110149199997</v>
      </c>
    </row>
    <row r="93" spans="1:11" ht="14.4" customHeight="1" thickBot="1" x14ac:dyDescent="0.35">
      <c r="A93" s="638" t="s">
        <v>422</v>
      </c>
      <c r="B93" s="616">
        <v>21.421024713028</v>
      </c>
      <c r="C93" s="616">
        <v>14.7536</v>
      </c>
      <c r="D93" s="617">
        <v>-6.6674247130279998</v>
      </c>
      <c r="E93" s="618">
        <v>0.68874389519799994</v>
      </c>
      <c r="F93" s="616">
        <v>14.947956456762</v>
      </c>
      <c r="G93" s="617">
        <v>13.702293418699</v>
      </c>
      <c r="H93" s="619">
        <v>1.1557999999999999</v>
      </c>
      <c r="I93" s="616">
        <v>11.461499999999999</v>
      </c>
      <c r="J93" s="617">
        <v>-2.240793418699</v>
      </c>
      <c r="K93" s="620">
        <v>0.76676032828600005</v>
      </c>
    </row>
    <row r="94" spans="1:11" ht="14.4" customHeight="1" thickBot="1" x14ac:dyDescent="0.35">
      <c r="A94" s="638" t="s">
        <v>423</v>
      </c>
      <c r="B94" s="616">
        <v>13.274752068272001</v>
      </c>
      <c r="C94" s="616">
        <v>12.950240000000001</v>
      </c>
      <c r="D94" s="617">
        <v>-0.32451206827200002</v>
      </c>
      <c r="E94" s="618">
        <v>0.97555418989300002</v>
      </c>
      <c r="F94" s="616">
        <v>14.898169601908</v>
      </c>
      <c r="G94" s="617">
        <v>13.656655468416</v>
      </c>
      <c r="H94" s="619">
        <v>1.0585</v>
      </c>
      <c r="I94" s="616">
        <v>12.28232</v>
      </c>
      <c r="J94" s="617">
        <v>-1.3743354684160001</v>
      </c>
      <c r="K94" s="620">
        <v>0.82441805457899997</v>
      </c>
    </row>
    <row r="95" spans="1:11" ht="14.4" customHeight="1" thickBot="1" x14ac:dyDescent="0.35">
      <c r="A95" s="637" t="s">
        <v>424</v>
      </c>
      <c r="B95" s="621">
        <v>50.443269765323002</v>
      </c>
      <c r="C95" s="621">
        <v>56.546559999999999</v>
      </c>
      <c r="D95" s="622">
        <v>6.1032902346759998</v>
      </c>
      <c r="E95" s="628">
        <v>1.120993152566</v>
      </c>
      <c r="F95" s="621">
        <v>49.999998425119998</v>
      </c>
      <c r="G95" s="622">
        <v>45.833331889693</v>
      </c>
      <c r="H95" s="624">
        <v>5.9693300000000002</v>
      </c>
      <c r="I95" s="621">
        <v>56.44153</v>
      </c>
      <c r="J95" s="622">
        <v>10.608198110306001</v>
      </c>
      <c r="K95" s="629">
        <v>1.128830635555</v>
      </c>
    </row>
    <row r="96" spans="1:11" ht="14.4" customHeight="1" thickBot="1" x14ac:dyDescent="0.35">
      <c r="A96" s="638" t="s">
        <v>425</v>
      </c>
      <c r="B96" s="616">
        <v>26.681448986892001</v>
      </c>
      <c r="C96" s="616">
        <v>27</v>
      </c>
      <c r="D96" s="617">
        <v>0.31855101310700001</v>
      </c>
      <c r="E96" s="618">
        <v>1.011939044737</v>
      </c>
      <c r="F96" s="616">
        <v>26.999999149564001</v>
      </c>
      <c r="G96" s="617">
        <v>24.749999220433999</v>
      </c>
      <c r="H96" s="619">
        <v>0</v>
      </c>
      <c r="I96" s="616">
        <v>26.594999999999999</v>
      </c>
      <c r="J96" s="617">
        <v>1.8450007795650001</v>
      </c>
      <c r="K96" s="620">
        <v>0.985000031025</v>
      </c>
    </row>
    <row r="97" spans="1:11" ht="14.4" customHeight="1" thickBot="1" x14ac:dyDescent="0.35">
      <c r="A97" s="638" t="s">
        <v>426</v>
      </c>
      <c r="B97" s="616">
        <v>23.761820778431002</v>
      </c>
      <c r="C97" s="616">
        <v>29.546559999999999</v>
      </c>
      <c r="D97" s="617">
        <v>5.7847392215679996</v>
      </c>
      <c r="E97" s="618">
        <v>1.2434467996159999</v>
      </c>
      <c r="F97" s="616">
        <v>22.999999275554998</v>
      </c>
      <c r="G97" s="617">
        <v>21.083332669259001</v>
      </c>
      <c r="H97" s="619">
        <v>5.9693300000000002</v>
      </c>
      <c r="I97" s="616">
        <v>29.846530000000001</v>
      </c>
      <c r="J97" s="617">
        <v>8.7631973307400006</v>
      </c>
      <c r="K97" s="620">
        <v>1.2976752582640001</v>
      </c>
    </row>
    <row r="98" spans="1:11" ht="14.4" customHeight="1" thickBot="1" x14ac:dyDescent="0.35">
      <c r="A98" s="637" t="s">
        <v>427</v>
      </c>
      <c r="B98" s="621">
        <v>0</v>
      </c>
      <c r="C98" s="621">
        <v>0</v>
      </c>
      <c r="D98" s="622">
        <v>0</v>
      </c>
      <c r="E98" s="628">
        <v>1</v>
      </c>
      <c r="F98" s="621">
        <v>0</v>
      </c>
      <c r="G98" s="622">
        <v>0</v>
      </c>
      <c r="H98" s="624">
        <v>0</v>
      </c>
      <c r="I98" s="621">
        <v>4.6500000000000004</v>
      </c>
      <c r="J98" s="622">
        <v>4.6500000000000004</v>
      </c>
      <c r="K98" s="625" t="s">
        <v>351</v>
      </c>
    </row>
    <row r="99" spans="1:11" ht="14.4" customHeight="1" thickBot="1" x14ac:dyDescent="0.35">
      <c r="A99" s="638" t="s">
        <v>428</v>
      </c>
      <c r="B99" s="616">
        <v>0</v>
      </c>
      <c r="C99" s="616">
        <v>0</v>
      </c>
      <c r="D99" s="617">
        <v>0</v>
      </c>
      <c r="E99" s="618">
        <v>1</v>
      </c>
      <c r="F99" s="616">
        <v>0</v>
      </c>
      <c r="G99" s="617">
        <v>0</v>
      </c>
      <c r="H99" s="619">
        <v>0</v>
      </c>
      <c r="I99" s="616">
        <v>4.6500000000000004</v>
      </c>
      <c r="J99" s="617">
        <v>4.6500000000000004</v>
      </c>
      <c r="K99" s="627" t="s">
        <v>351</v>
      </c>
    </row>
    <row r="100" spans="1:11" ht="14.4" customHeight="1" thickBot="1" x14ac:dyDescent="0.35">
      <c r="A100" s="637" t="s">
        <v>429</v>
      </c>
      <c r="B100" s="621">
        <v>704.566784146847</v>
      </c>
      <c r="C100" s="621">
        <v>722.61352999999997</v>
      </c>
      <c r="D100" s="622">
        <v>18.046745853152999</v>
      </c>
      <c r="E100" s="628">
        <v>1.0256139606050001</v>
      </c>
      <c r="F100" s="621">
        <v>762.06783945647601</v>
      </c>
      <c r="G100" s="622">
        <v>698.56218616843603</v>
      </c>
      <c r="H100" s="624">
        <v>66.277699999999996</v>
      </c>
      <c r="I100" s="621">
        <v>684.93376999999998</v>
      </c>
      <c r="J100" s="622">
        <v>-13.628416168436001</v>
      </c>
      <c r="K100" s="629">
        <v>0.89878319820999997</v>
      </c>
    </row>
    <row r="101" spans="1:11" ht="14.4" customHeight="1" thickBot="1" x14ac:dyDescent="0.35">
      <c r="A101" s="638" t="s">
        <v>430</v>
      </c>
      <c r="B101" s="616">
        <v>541.18732979496701</v>
      </c>
      <c r="C101" s="616">
        <v>548.55010000000004</v>
      </c>
      <c r="D101" s="617">
        <v>7.3627702050319996</v>
      </c>
      <c r="E101" s="618">
        <v>1.013604845863</v>
      </c>
      <c r="F101" s="616">
        <v>587.68066173243596</v>
      </c>
      <c r="G101" s="617">
        <v>538.70727325473297</v>
      </c>
      <c r="H101" s="619">
        <v>44.772280000000002</v>
      </c>
      <c r="I101" s="616">
        <v>498.18335000000002</v>
      </c>
      <c r="J101" s="617">
        <v>-40.523923254732999</v>
      </c>
      <c r="K101" s="620">
        <v>0.847710980537</v>
      </c>
    </row>
    <row r="102" spans="1:11" ht="14.4" customHeight="1" thickBot="1" x14ac:dyDescent="0.35">
      <c r="A102" s="638" t="s">
        <v>431</v>
      </c>
      <c r="B102" s="616">
        <v>0.51903949941899996</v>
      </c>
      <c r="C102" s="616">
        <v>0</v>
      </c>
      <c r="D102" s="617">
        <v>-0.51903949941899996</v>
      </c>
      <c r="E102" s="618">
        <v>0</v>
      </c>
      <c r="F102" s="616">
        <v>0</v>
      </c>
      <c r="G102" s="617">
        <v>0</v>
      </c>
      <c r="H102" s="619">
        <v>2.1779999999999999</v>
      </c>
      <c r="I102" s="616">
        <v>2.1779999999999999</v>
      </c>
      <c r="J102" s="617">
        <v>2.1779999999999999</v>
      </c>
      <c r="K102" s="627" t="s">
        <v>351</v>
      </c>
    </row>
    <row r="103" spans="1:11" ht="14.4" customHeight="1" thickBot="1" x14ac:dyDescent="0.35">
      <c r="A103" s="638" t="s">
        <v>432</v>
      </c>
      <c r="B103" s="616">
        <v>162.86041485246</v>
      </c>
      <c r="C103" s="616">
        <v>174.06343000000001</v>
      </c>
      <c r="D103" s="617">
        <v>11.20301514754</v>
      </c>
      <c r="E103" s="618">
        <v>1.068789061833</v>
      </c>
      <c r="F103" s="616">
        <v>174.38717772403999</v>
      </c>
      <c r="G103" s="617">
        <v>159.854912913703</v>
      </c>
      <c r="H103" s="619">
        <v>19.32742</v>
      </c>
      <c r="I103" s="616">
        <v>184.57241999999999</v>
      </c>
      <c r="J103" s="617">
        <v>24.717507086295999</v>
      </c>
      <c r="K103" s="620">
        <v>1.058405912687</v>
      </c>
    </row>
    <row r="104" spans="1:11" ht="14.4" customHeight="1" thickBot="1" x14ac:dyDescent="0.35">
      <c r="A104" s="637" t="s">
        <v>433</v>
      </c>
      <c r="B104" s="621">
        <v>303.21899282779799</v>
      </c>
      <c r="C104" s="621">
        <v>226.49149</v>
      </c>
      <c r="D104" s="622">
        <v>-76.727502827796997</v>
      </c>
      <c r="E104" s="628">
        <v>0.74695680467600001</v>
      </c>
      <c r="F104" s="621">
        <v>176.06459509530001</v>
      </c>
      <c r="G104" s="622">
        <v>161.39254550402501</v>
      </c>
      <c r="H104" s="624">
        <v>90.544629999999003</v>
      </c>
      <c r="I104" s="621">
        <v>192.33296999999999</v>
      </c>
      <c r="J104" s="622">
        <v>30.940424495975002</v>
      </c>
      <c r="K104" s="629">
        <v>1.0924000358829999</v>
      </c>
    </row>
    <row r="105" spans="1:11" ht="14.4" customHeight="1" thickBot="1" x14ac:dyDescent="0.35">
      <c r="A105" s="638" t="s">
        <v>434</v>
      </c>
      <c r="B105" s="616">
        <v>1.0827639530390001</v>
      </c>
      <c r="C105" s="616">
        <v>13.468999999999999</v>
      </c>
      <c r="D105" s="617">
        <v>12.386236046961001</v>
      </c>
      <c r="E105" s="618">
        <v>12.439461031368999</v>
      </c>
      <c r="F105" s="616">
        <v>0</v>
      </c>
      <c r="G105" s="617">
        <v>0</v>
      </c>
      <c r="H105" s="619">
        <v>0</v>
      </c>
      <c r="I105" s="616">
        <v>1.0549999999999999</v>
      </c>
      <c r="J105" s="617">
        <v>1.0549999999999999</v>
      </c>
      <c r="K105" s="627" t="s">
        <v>336</v>
      </c>
    </row>
    <row r="106" spans="1:11" ht="14.4" customHeight="1" thickBot="1" x14ac:dyDescent="0.35">
      <c r="A106" s="638" t="s">
        <v>435</v>
      </c>
      <c r="B106" s="616">
        <v>159.793953407923</v>
      </c>
      <c r="C106" s="616">
        <v>143.48099999999999</v>
      </c>
      <c r="D106" s="617">
        <v>-16.312953407923001</v>
      </c>
      <c r="E106" s="618">
        <v>0.89791257391099999</v>
      </c>
      <c r="F106" s="616">
        <v>89.335403839313003</v>
      </c>
      <c r="G106" s="617">
        <v>81.890786852703997</v>
      </c>
      <c r="H106" s="619">
        <v>85.026599999998993</v>
      </c>
      <c r="I106" s="616">
        <v>137.57202000000001</v>
      </c>
      <c r="J106" s="617">
        <v>55.681233147295004</v>
      </c>
      <c r="K106" s="620">
        <v>1.5399496066239999</v>
      </c>
    </row>
    <row r="107" spans="1:11" ht="14.4" customHeight="1" thickBot="1" x14ac:dyDescent="0.35">
      <c r="A107" s="638" t="s">
        <v>436</v>
      </c>
      <c r="B107" s="616">
        <v>13.004737417627</v>
      </c>
      <c r="C107" s="616">
        <v>7.3330000000000002</v>
      </c>
      <c r="D107" s="617">
        <v>-5.6717374176269999</v>
      </c>
      <c r="E107" s="618">
        <v>0.56387143888500002</v>
      </c>
      <c r="F107" s="616">
        <v>6.5711186907360002</v>
      </c>
      <c r="G107" s="617">
        <v>6.0235254665079996</v>
      </c>
      <c r="H107" s="619">
        <v>0</v>
      </c>
      <c r="I107" s="616">
        <v>6.5750000000000002</v>
      </c>
      <c r="J107" s="617">
        <v>0.55147453349099995</v>
      </c>
      <c r="K107" s="620">
        <v>1.0005906618710001</v>
      </c>
    </row>
    <row r="108" spans="1:11" ht="14.4" customHeight="1" thickBot="1" x14ac:dyDescent="0.35">
      <c r="A108" s="638" t="s">
        <v>437</v>
      </c>
      <c r="B108" s="616">
        <v>0.18289816607600001</v>
      </c>
      <c r="C108" s="616">
        <v>3.0975999999999999</v>
      </c>
      <c r="D108" s="617">
        <v>2.914701833923</v>
      </c>
      <c r="E108" s="618">
        <v>16.936200435741</v>
      </c>
      <c r="F108" s="616">
        <v>6.8468577121849998</v>
      </c>
      <c r="G108" s="617">
        <v>6.2762862361699998</v>
      </c>
      <c r="H108" s="619">
        <v>1.452</v>
      </c>
      <c r="I108" s="616">
        <v>2.8283499999999999</v>
      </c>
      <c r="J108" s="617">
        <v>-3.4479362361699999</v>
      </c>
      <c r="K108" s="620">
        <v>0.413087304993</v>
      </c>
    </row>
    <row r="109" spans="1:11" ht="14.4" customHeight="1" thickBot="1" x14ac:dyDescent="0.35">
      <c r="A109" s="638" t="s">
        <v>438</v>
      </c>
      <c r="B109" s="616">
        <v>129.15463988313101</v>
      </c>
      <c r="C109" s="616">
        <v>59.110889999999998</v>
      </c>
      <c r="D109" s="617">
        <v>-70.043749883130999</v>
      </c>
      <c r="E109" s="618">
        <v>0.45767531118799998</v>
      </c>
      <c r="F109" s="616">
        <v>73.311214853064001</v>
      </c>
      <c r="G109" s="617">
        <v>67.201946948642004</v>
      </c>
      <c r="H109" s="619">
        <v>4.0660299999999996</v>
      </c>
      <c r="I109" s="616">
        <v>44.302599999999998</v>
      </c>
      <c r="J109" s="617">
        <v>-22.899346948641998</v>
      </c>
      <c r="K109" s="620">
        <v>0.60430863257099998</v>
      </c>
    </row>
    <row r="110" spans="1:11" ht="14.4" customHeight="1" thickBot="1" x14ac:dyDescent="0.35">
      <c r="A110" s="635" t="s">
        <v>48</v>
      </c>
      <c r="B110" s="616">
        <v>39635</v>
      </c>
      <c r="C110" s="616">
        <v>42106.750229999998</v>
      </c>
      <c r="D110" s="617">
        <v>2471.7502300000101</v>
      </c>
      <c r="E110" s="618">
        <v>1.0623628164500001</v>
      </c>
      <c r="F110" s="616">
        <v>42703.998654927498</v>
      </c>
      <c r="G110" s="617">
        <v>39145.332100350199</v>
      </c>
      <c r="H110" s="619">
        <v>4293.9158299999999</v>
      </c>
      <c r="I110" s="616">
        <v>40599.65956</v>
      </c>
      <c r="J110" s="617">
        <v>1454.32745964981</v>
      </c>
      <c r="K110" s="620">
        <v>0.95072266857400001</v>
      </c>
    </row>
    <row r="111" spans="1:11" ht="14.4" customHeight="1" thickBot="1" x14ac:dyDescent="0.35">
      <c r="A111" s="641" t="s">
        <v>439</v>
      </c>
      <c r="B111" s="621">
        <v>29384</v>
      </c>
      <c r="C111" s="621">
        <v>31431.433000000001</v>
      </c>
      <c r="D111" s="622">
        <v>2047.43300000001</v>
      </c>
      <c r="E111" s="628">
        <v>1.069678498502</v>
      </c>
      <c r="F111" s="621">
        <v>31677.9990022198</v>
      </c>
      <c r="G111" s="622">
        <v>29038.165752034802</v>
      </c>
      <c r="H111" s="624">
        <v>3240.55</v>
      </c>
      <c r="I111" s="621">
        <v>30177.878000000001</v>
      </c>
      <c r="J111" s="622">
        <v>1139.7122479652101</v>
      </c>
      <c r="K111" s="629">
        <v>0.95264470454299999</v>
      </c>
    </row>
    <row r="112" spans="1:11" ht="14.4" customHeight="1" thickBot="1" x14ac:dyDescent="0.35">
      <c r="A112" s="637" t="s">
        <v>440</v>
      </c>
      <c r="B112" s="621">
        <v>29285</v>
      </c>
      <c r="C112" s="621">
        <v>31272.705999999998</v>
      </c>
      <c r="D112" s="622">
        <v>1987.7060000000099</v>
      </c>
      <c r="E112" s="628">
        <v>1.067874543281</v>
      </c>
      <c r="F112" s="621">
        <v>31500.999007794799</v>
      </c>
      <c r="G112" s="622">
        <v>28875.9157571453</v>
      </c>
      <c r="H112" s="624">
        <v>3227.1880000000001</v>
      </c>
      <c r="I112" s="621">
        <v>30027.098000000002</v>
      </c>
      <c r="J112" s="622">
        <v>1151.18224285473</v>
      </c>
      <c r="K112" s="629">
        <v>0.95321097570799995</v>
      </c>
    </row>
    <row r="113" spans="1:11" ht="14.4" customHeight="1" thickBot="1" x14ac:dyDescent="0.35">
      <c r="A113" s="638" t="s">
        <v>441</v>
      </c>
      <c r="B113" s="616">
        <v>29285</v>
      </c>
      <c r="C113" s="616">
        <v>31272.705999999998</v>
      </c>
      <c r="D113" s="617">
        <v>1987.7060000000099</v>
      </c>
      <c r="E113" s="618">
        <v>1.067874543281</v>
      </c>
      <c r="F113" s="616">
        <v>31500.999007794799</v>
      </c>
      <c r="G113" s="617">
        <v>28875.9157571453</v>
      </c>
      <c r="H113" s="619">
        <v>3227.1880000000001</v>
      </c>
      <c r="I113" s="616">
        <v>30027.098000000002</v>
      </c>
      <c r="J113" s="617">
        <v>1151.18224285473</v>
      </c>
      <c r="K113" s="620">
        <v>0.95321097570799995</v>
      </c>
    </row>
    <row r="114" spans="1:11" ht="14.4" customHeight="1" thickBot="1" x14ac:dyDescent="0.35">
      <c r="A114" s="637" t="s">
        <v>442</v>
      </c>
      <c r="B114" s="621">
        <v>0</v>
      </c>
      <c r="C114" s="621">
        <v>66.445999999999998</v>
      </c>
      <c r="D114" s="622">
        <v>66.445999999999998</v>
      </c>
      <c r="E114" s="623" t="s">
        <v>336</v>
      </c>
      <c r="F114" s="621">
        <v>0</v>
      </c>
      <c r="G114" s="622">
        <v>0</v>
      </c>
      <c r="H114" s="624">
        <v>13.362</v>
      </c>
      <c r="I114" s="621">
        <v>52.89</v>
      </c>
      <c r="J114" s="622">
        <v>52.89</v>
      </c>
      <c r="K114" s="625" t="s">
        <v>336</v>
      </c>
    </row>
    <row r="115" spans="1:11" ht="14.4" customHeight="1" thickBot="1" x14ac:dyDescent="0.35">
      <c r="A115" s="638" t="s">
        <v>443</v>
      </c>
      <c r="B115" s="616">
        <v>0</v>
      </c>
      <c r="C115" s="616">
        <v>66.445999999999998</v>
      </c>
      <c r="D115" s="617">
        <v>66.445999999999998</v>
      </c>
      <c r="E115" s="626" t="s">
        <v>336</v>
      </c>
      <c r="F115" s="616">
        <v>0</v>
      </c>
      <c r="G115" s="617">
        <v>0</v>
      </c>
      <c r="H115" s="619">
        <v>13.362</v>
      </c>
      <c r="I115" s="616">
        <v>52.89</v>
      </c>
      <c r="J115" s="617">
        <v>52.89</v>
      </c>
      <c r="K115" s="627" t="s">
        <v>336</v>
      </c>
    </row>
    <row r="116" spans="1:11" ht="14.4" customHeight="1" thickBot="1" x14ac:dyDescent="0.35">
      <c r="A116" s="637" t="s">
        <v>444</v>
      </c>
      <c r="B116" s="621">
        <v>0</v>
      </c>
      <c r="C116" s="621">
        <v>0</v>
      </c>
      <c r="D116" s="622">
        <v>0</v>
      </c>
      <c r="E116" s="628">
        <v>1</v>
      </c>
      <c r="F116" s="621">
        <v>0</v>
      </c>
      <c r="G116" s="622">
        <v>0</v>
      </c>
      <c r="H116" s="624">
        <v>0</v>
      </c>
      <c r="I116" s="621">
        <v>-1.341</v>
      </c>
      <c r="J116" s="622">
        <v>-1.341</v>
      </c>
      <c r="K116" s="625" t="s">
        <v>351</v>
      </c>
    </row>
    <row r="117" spans="1:11" ht="14.4" customHeight="1" thickBot="1" x14ac:dyDescent="0.35">
      <c r="A117" s="638" t="s">
        <v>445</v>
      </c>
      <c r="B117" s="616">
        <v>0</v>
      </c>
      <c r="C117" s="616">
        <v>0</v>
      </c>
      <c r="D117" s="617">
        <v>0</v>
      </c>
      <c r="E117" s="618">
        <v>1</v>
      </c>
      <c r="F117" s="616">
        <v>0</v>
      </c>
      <c r="G117" s="617">
        <v>0</v>
      </c>
      <c r="H117" s="619">
        <v>0</v>
      </c>
      <c r="I117" s="616">
        <v>-1.341</v>
      </c>
      <c r="J117" s="617">
        <v>-1.341</v>
      </c>
      <c r="K117" s="627" t="s">
        <v>351</v>
      </c>
    </row>
    <row r="118" spans="1:11" ht="14.4" customHeight="1" thickBot="1" x14ac:dyDescent="0.35">
      <c r="A118" s="637" t="s">
        <v>446</v>
      </c>
      <c r="B118" s="621">
        <v>0</v>
      </c>
      <c r="C118" s="621">
        <v>71.099999999999994</v>
      </c>
      <c r="D118" s="622">
        <v>71.099999999999994</v>
      </c>
      <c r="E118" s="623" t="s">
        <v>336</v>
      </c>
      <c r="F118" s="621">
        <v>79.999997480193002</v>
      </c>
      <c r="G118" s="622">
        <v>73.333331023510993</v>
      </c>
      <c r="H118" s="624">
        <v>0</v>
      </c>
      <c r="I118" s="621">
        <v>67.174999999999997</v>
      </c>
      <c r="J118" s="622">
        <v>-6.1583310235109998</v>
      </c>
      <c r="K118" s="629">
        <v>0.83968752644800004</v>
      </c>
    </row>
    <row r="119" spans="1:11" ht="14.4" customHeight="1" thickBot="1" x14ac:dyDescent="0.35">
      <c r="A119" s="638" t="s">
        <v>447</v>
      </c>
      <c r="B119" s="616">
        <v>0</v>
      </c>
      <c r="C119" s="616">
        <v>71.099999999999994</v>
      </c>
      <c r="D119" s="617">
        <v>71.099999999999994</v>
      </c>
      <c r="E119" s="626" t="s">
        <v>336</v>
      </c>
      <c r="F119" s="616">
        <v>79.999997480193002</v>
      </c>
      <c r="G119" s="617">
        <v>73.333331023510993</v>
      </c>
      <c r="H119" s="619">
        <v>0</v>
      </c>
      <c r="I119" s="616">
        <v>67.174999999999997</v>
      </c>
      <c r="J119" s="617">
        <v>-6.1583310235109998</v>
      </c>
      <c r="K119" s="620">
        <v>0.83968752644800004</v>
      </c>
    </row>
    <row r="120" spans="1:11" ht="14.4" customHeight="1" thickBot="1" x14ac:dyDescent="0.35">
      <c r="A120" s="637" t="s">
        <v>448</v>
      </c>
      <c r="B120" s="621">
        <v>98.999999999997996</v>
      </c>
      <c r="C120" s="621">
        <v>21.181000000000001</v>
      </c>
      <c r="D120" s="622">
        <v>-77.818999999997999</v>
      </c>
      <c r="E120" s="628">
        <v>0.21394949494900001</v>
      </c>
      <c r="F120" s="621">
        <v>96.999996944735003</v>
      </c>
      <c r="G120" s="622">
        <v>88.916663866006999</v>
      </c>
      <c r="H120" s="624">
        <v>0</v>
      </c>
      <c r="I120" s="621">
        <v>32.055999999999997</v>
      </c>
      <c r="J120" s="622">
        <v>-56.860663866007002</v>
      </c>
      <c r="K120" s="629">
        <v>0.33047423721300001</v>
      </c>
    </row>
    <row r="121" spans="1:11" ht="14.4" customHeight="1" thickBot="1" x14ac:dyDescent="0.35">
      <c r="A121" s="638" t="s">
        <v>449</v>
      </c>
      <c r="B121" s="616">
        <v>98.999999999997996</v>
      </c>
      <c r="C121" s="616">
        <v>21.181000000000001</v>
      </c>
      <c r="D121" s="617">
        <v>-77.818999999997999</v>
      </c>
      <c r="E121" s="618">
        <v>0.21394949494900001</v>
      </c>
      <c r="F121" s="616">
        <v>96.999996944735003</v>
      </c>
      <c r="G121" s="617">
        <v>88.916663866006999</v>
      </c>
      <c r="H121" s="619">
        <v>0</v>
      </c>
      <c r="I121" s="616">
        <v>32.055999999999997</v>
      </c>
      <c r="J121" s="617">
        <v>-56.860663866007002</v>
      </c>
      <c r="K121" s="620">
        <v>0.33047423721300001</v>
      </c>
    </row>
    <row r="122" spans="1:11" ht="14.4" customHeight="1" thickBot="1" x14ac:dyDescent="0.35">
      <c r="A122" s="636" t="s">
        <v>450</v>
      </c>
      <c r="B122" s="616">
        <v>9958</v>
      </c>
      <c r="C122" s="616">
        <v>10362.2338</v>
      </c>
      <c r="D122" s="617">
        <v>404.23380000000401</v>
      </c>
      <c r="E122" s="618">
        <v>1.0405938742709999</v>
      </c>
      <c r="F122" s="616">
        <v>10709.999662660999</v>
      </c>
      <c r="G122" s="617">
        <v>9817.4996907725508</v>
      </c>
      <c r="H122" s="619">
        <v>1021.0941800000001</v>
      </c>
      <c r="I122" s="616">
        <v>10121.207479999999</v>
      </c>
      <c r="J122" s="617">
        <v>303.70778922745598</v>
      </c>
      <c r="K122" s="620">
        <v>0.94502407084899998</v>
      </c>
    </row>
    <row r="123" spans="1:11" ht="14.4" customHeight="1" thickBot="1" x14ac:dyDescent="0.35">
      <c r="A123" s="637" t="s">
        <v>451</v>
      </c>
      <c r="B123" s="621">
        <v>2636</v>
      </c>
      <c r="C123" s="621">
        <v>2824.3872999999999</v>
      </c>
      <c r="D123" s="622">
        <v>188.38730000000101</v>
      </c>
      <c r="E123" s="628">
        <v>1.071467109256</v>
      </c>
      <c r="F123" s="621">
        <v>2834.99991070437</v>
      </c>
      <c r="G123" s="622">
        <v>2598.7499181456701</v>
      </c>
      <c r="H123" s="624">
        <v>291.64967999999999</v>
      </c>
      <c r="I123" s="621">
        <v>2711.25146</v>
      </c>
      <c r="J123" s="622">
        <v>112.501541854328</v>
      </c>
      <c r="K123" s="629">
        <v>0.95634975146300005</v>
      </c>
    </row>
    <row r="124" spans="1:11" ht="14.4" customHeight="1" thickBot="1" x14ac:dyDescent="0.35">
      <c r="A124" s="638" t="s">
        <v>452</v>
      </c>
      <c r="B124" s="616">
        <v>2636</v>
      </c>
      <c r="C124" s="616">
        <v>2824.3872999999999</v>
      </c>
      <c r="D124" s="617">
        <v>188.38730000000101</v>
      </c>
      <c r="E124" s="618">
        <v>1.071467109256</v>
      </c>
      <c r="F124" s="616">
        <v>2834.99991070437</v>
      </c>
      <c r="G124" s="617">
        <v>2598.7499181456701</v>
      </c>
      <c r="H124" s="619">
        <v>291.64967999999999</v>
      </c>
      <c r="I124" s="616">
        <v>2711.25146</v>
      </c>
      <c r="J124" s="617">
        <v>112.501541854328</v>
      </c>
      <c r="K124" s="620">
        <v>0.95634975146300005</v>
      </c>
    </row>
    <row r="125" spans="1:11" ht="14.4" customHeight="1" thickBot="1" x14ac:dyDescent="0.35">
      <c r="A125" s="637" t="s">
        <v>453</v>
      </c>
      <c r="B125" s="621">
        <v>7322</v>
      </c>
      <c r="C125" s="621">
        <v>7537.8464999999997</v>
      </c>
      <c r="D125" s="622">
        <v>215.846500000003</v>
      </c>
      <c r="E125" s="628">
        <v>1.029479172357</v>
      </c>
      <c r="F125" s="621">
        <v>7874.9997519565904</v>
      </c>
      <c r="G125" s="622">
        <v>7218.7497726268703</v>
      </c>
      <c r="H125" s="624">
        <v>729.44449999999904</v>
      </c>
      <c r="I125" s="621">
        <v>7409.9560199999996</v>
      </c>
      <c r="J125" s="622">
        <v>191.20624737313</v>
      </c>
      <c r="K125" s="629">
        <v>0.94094682582800004</v>
      </c>
    </row>
    <row r="126" spans="1:11" ht="14.4" customHeight="1" thickBot="1" x14ac:dyDescent="0.35">
      <c r="A126" s="638" t="s">
        <v>454</v>
      </c>
      <c r="B126" s="616">
        <v>7322</v>
      </c>
      <c r="C126" s="616">
        <v>7537.8464999999997</v>
      </c>
      <c r="D126" s="617">
        <v>215.846500000003</v>
      </c>
      <c r="E126" s="618">
        <v>1.029479172357</v>
      </c>
      <c r="F126" s="616">
        <v>7874.9997519565904</v>
      </c>
      <c r="G126" s="617">
        <v>7218.7497726268703</v>
      </c>
      <c r="H126" s="619">
        <v>729.44449999999904</v>
      </c>
      <c r="I126" s="616">
        <v>7409.9560199999996</v>
      </c>
      <c r="J126" s="617">
        <v>191.20624737313</v>
      </c>
      <c r="K126" s="620">
        <v>0.94094682582800004</v>
      </c>
    </row>
    <row r="127" spans="1:11" ht="14.4" customHeight="1" thickBot="1" x14ac:dyDescent="0.35">
      <c r="A127" s="636" t="s">
        <v>455</v>
      </c>
      <c r="B127" s="616">
        <v>293</v>
      </c>
      <c r="C127" s="616">
        <v>313.08343000000002</v>
      </c>
      <c r="D127" s="617">
        <v>20.08343</v>
      </c>
      <c r="E127" s="618">
        <v>1.068544129692</v>
      </c>
      <c r="F127" s="616">
        <v>315.99999004676602</v>
      </c>
      <c r="G127" s="617">
        <v>289.66665754286902</v>
      </c>
      <c r="H127" s="619">
        <v>32.271650000000001</v>
      </c>
      <c r="I127" s="616">
        <v>300.57407999999998</v>
      </c>
      <c r="J127" s="617">
        <v>10.907422457131</v>
      </c>
      <c r="K127" s="620">
        <v>0.95118382742800001</v>
      </c>
    </row>
    <row r="128" spans="1:11" ht="14.4" customHeight="1" thickBot="1" x14ac:dyDescent="0.35">
      <c r="A128" s="637" t="s">
        <v>456</v>
      </c>
      <c r="B128" s="621">
        <v>293</v>
      </c>
      <c r="C128" s="621">
        <v>313.08343000000002</v>
      </c>
      <c r="D128" s="622">
        <v>20.08343</v>
      </c>
      <c r="E128" s="628">
        <v>1.068544129692</v>
      </c>
      <c r="F128" s="621">
        <v>315.99999004676602</v>
      </c>
      <c r="G128" s="622">
        <v>289.66665754286902</v>
      </c>
      <c r="H128" s="624">
        <v>32.271650000000001</v>
      </c>
      <c r="I128" s="621">
        <v>300.57407999999998</v>
      </c>
      <c r="J128" s="622">
        <v>10.907422457131</v>
      </c>
      <c r="K128" s="629">
        <v>0.95118382742800001</v>
      </c>
    </row>
    <row r="129" spans="1:11" ht="14.4" customHeight="1" thickBot="1" x14ac:dyDescent="0.35">
      <c r="A129" s="638" t="s">
        <v>457</v>
      </c>
      <c r="B129" s="616">
        <v>293</v>
      </c>
      <c r="C129" s="616">
        <v>313.08343000000002</v>
      </c>
      <c r="D129" s="617">
        <v>20.08343</v>
      </c>
      <c r="E129" s="618">
        <v>1.068544129692</v>
      </c>
      <c r="F129" s="616">
        <v>315.99999004676602</v>
      </c>
      <c r="G129" s="617">
        <v>289.66665754286902</v>
      </c>
      <c r="H129" s="619">
        <v>32.271650000000001</v>
      </c>
      <c r="I129" s="616">
        <v>300.57407999999998</v>
      </c>
      <c r="J129" s="617">
        <v>10.907422457131</v>
      </c>
      <c r="K129" s="620">
        <v>0.95118382742800001</v>
      </c>
    </row>
    <row r="130" spans="1:11" ht="14.4" customHeight="1" thickBot="1" x14ac:dyDescent="0.35">
      <c r="A130" s="635" t="s">
        <v>458</v>
      </c>
      <c r="B130" s="616">
        <v>0</v>
      </c>
      <c r="C130" s="616">
        <v>212.34666999999999</v>
      </c>
      <c r="D130" s="617">
        <v>212.34666999999999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115.5355</v>
      </c>
      <c r="J130" s="617">
        <v>115.5355</v>
      </c>
      <c r="K130" s="627" t="s">
        <v>336</v>
      </c>
    </row>
    <row r="131" spans="1:11" ht="14.4" customHeight="1" thickBot="1" x14ac:dyDescent="0.35">
      <c r="A131" s="636" t="s">
        <v>459</v>
      </c>
      <c r="B131" s="616">
        <v>0</v>
      </c>
      <c r="C131" s="616">
        <v>79.352999999999994</v>
      </c>
      <c r="D131" s="617">
        <v>79.352999999999994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79.352999999999994</v>
      </c>
      <c r="D132" s="622">
        <v>79.352999999999994</v>
      </c>
      <c r="E132" s="623" t="s">
        <v>336</v>
      </c>
      <c r="F132" s="621">
        <v>0</v>
      </c>
      <c r="G132" s="622">
        <v>0</v>
      </c>
      <c r="H132" s="624">
        <v>0</v>
      </c>
      <c r="I132" s="621">
        <v>0</v>
      </c>
      <c r="J132" s="622">
        <v>0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79.352999999999994</v>
      </c>
      <c r="D133" s="617">
        <v>79.352999999999994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7" t="s">
        <v>336</v>
      </c>
    </row>
    <row r="134" spans="1:11" ht="14.4" customHeight="1" thickBot="1" x14ac:dyDescent="0.35">
      <c r="A134" s="636" t="s">
        <v>462</v>
      </c>
      <c r="B134" s="616">
        <v>0</v>
      </c>
      <c r="C134" s="616">
        <v>132.99367000000001</v>
      </c>
      <c r="D134" s="617">
        <v>132.99367000000001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115.5355</v>
      </c>
      <c r="J134" s="617">
        <v>115.5355</v>
      </c>
      <c r="K134" s="627" t="s">
        <v>336</v>
      </c>
    </row>
    <row r="135" spans="1:11" ht="14.4" customHeight="1" thickBot="1" x14ac:dyDescent="0.35">
      <c r="A135" s="637" t="s">
        <v>463</v>
      </c>
      <c r="B135" s="621">
        <v>0</v>
      </c>
      <c r="C135" s="621">
        <v>86.206249999999997</v>
      </c>
      <c r="D135" s="622">
        <v>86.206249999999997</v>
      </c>
      <c r="E135" s="623" t="s">
        <v>336</v>
      </c>
      <c r="F135" s="621">
        <v>0</v>
      </c>
      <c r="G135" s="622">
        <v>0</v>
      </c>
      <c r="H135" s="624">
        <v>0</v>
      </c>
      <c r="I135" s="621">
        <v>17.8535</v>
      </c>
      <c r="J135" s="622">
        <v>17.8535</v>
      </c>
      <c r="K135" s="625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0.44624999999999998</v>
      </c>
      <c r="D136" s="617">
        <v>0.44624999999999998</v>
      </c>
      <c r="E136" s="626" t="s">
        <v>351</v>
      </c>
      <c r="F136" s="616">
        <v>0</v>
      </c>
      <c r="G136" s="617">
        <v>0</v>
      </c>
      <c r="H136" s="619">
        <v>0</v>
      </c>
      <c r="I136" s="616">
        <v>1.0115000000000001</v>
      </c>
      <c r="J136" s="617">
        <v>1.0115000000000001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</v>
      </c>
      <c r="D137" s="617">
        <v>0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-4.258</v>
      </c>
      <c r="J137" s="617">
        <v>-4.258</v>
      </c>
      <c r="K137" s="627" t="s">
        <v>351</v>
      </c>
    </row>
    <row r="138" spans="1:11" ht="14.4" customHeight="1" thickBot="1" x14ac:dyDescent="0.35">
      <c r="A138" s="638" t="s">
        <v>466</v>
      </c>
      <c r="B138" s="616">
        <v>0</v>
      </c>
      <c r="C138" s="616">
        <v>38.96</v>
      </c>
      <c r="D138" s="617">
        <v>38.96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46.8</v>
      </c>
      <c r="D139" s="617">
        <v>46.8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20.399999999999999</v>
      </c>
      <c r="J139" s="617">
        <v>20.399999999999999</v>
      </c>
      <c r="K139" s="627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0</v>
      </c>
      <c r="D140" s="617">
        <v>0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0.7</v>
      </c>
      <c r="J140" s="617">
        <v>0.7</v>
      </c>
      <c r="K140" s="627" t="s">
        <v>351</v>
      </c>
    </row>
    <row r="141" spans="1:11" ht="14.4" customHeight="1" thickBot="1" x14ac:dyDescent="0.35">
      <c r="A141" s="640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21.582000000000001</v>
      </c>
      <c r="J141" s="617">
        <v>21.582000000000001</v>
      </c>
      <c r="K141" s="627" t="s">
        <v>351</v>
      </c>
    </row>
    <row r="142" spans="1:11" ht="14.4" customHeight="1" thickBot="1" x14ac:dyDescent="0.35">
      <c r="A142" s="638" t="s">
        <v>470</v>
      </c>
      <c r="B142" s="616">
        <v>0</v>
      </c>
      <c r="C142" s="616">
        <v>0</v>
      </c>
      <c r="D142" s="617">
        <v>0</v>
      </c>
      <c r="E142" s="618">
        <v>1</v>
      </c>
      <c r="F142" s="616">
        <v>0</v>
      </c>
      <c r="G142" s="617">
        <v>0</v>
      </c>
      <c r="H142" s="619">
        <v>0</v>
      </c>
      <c r="I142" s="616">
        <v>21.582000000000001</v>
      </c>
      <c r="J142" s="617">
        <v>21.582000000000001</v>
      </c>
      <c r="K142" s="627" t="s">
        <v>351</v>
      </c>
    </row>
    <row r="143" spans="1:11" ht="14.4" customHeight="1" thickBot="1" x14ac:dyDescent="0.35">
      <c r="A143" s="637" t="s">
        <v>471</v>
      </c>
      <c r="B143" s="621">
        <v>0</v>
      </c>
      <c r="C143" s="621">
        <v>14.354419999999999</v>
      </c>
      <c r="D143" s="622">
        <v>14.354419999999999</v>
      </c>
      <c r="E143" s="623" t="s">
        <v>351</v>
      </c>
      <c r="F143" s="621">
        <v>0</v>
      </c>
      <c r="G143" s="622">
        <v>0</v>
      </c>
      <c r="H143" s="624">
        <v>0</v>
      </c>
      <c r="I143" s="621">
        <v>0</v>
      </c>
      <c r="J143" s="622">
        <v>0</v>
      </c>
      <c r="K143" s="625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14.354419999999999</v>
      </c>
      <c r="D144" s="617">
        <v>14.354419999999999</v>
      </c>
      <c r="E144" s="626" t="s">
        <v>351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336</v>
      </c>
    </row>
    <row r="145" spans="1:11" ht="14.4" customHeight="1" thickBot="1" x14ac:dyDescent="0.35">
      <c r="A145" s="640" t="s">
        <v>473</v>
      </c>
      <c r="B145" s="616">
        <v>0</v>
      </c>
      <c r="C145" s="616">
        <v>26.925000000000001</v>
      </c>
      <c r="D145" s="617">
        <v>26.925000000000001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75.099999999999994</v>
      </c>
      <c r="J145" s="617">
        <v>75.099999999999994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26.925000000000001</v>
      </c>
      <c r="D146" s="617">
        <v>26.925000000000001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75.099999999999994</v>
      </c>
      <c r="J146" s="617">
        <v>75.099999999999994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2.9</v>
      </c>
      <c r="D147" s="617">
        <v>2.9</v>
      </c>
      <c r="E147" s="626" t="s">
        <v>351</v>
      </c>
      <c r="F147" s="616">
        <v>0</v>
      </c>
      <c r="G147" s="617">
        <v>0</v>
      </c>
      <c r="H147" s="619">
        <v>0</v>
      </c>
      <c r="I147" s="616">
        <v>1</v>
      </c>
      <c r="J147" s="617">
        <v>1</v>
      </c>
      <c r="K147" s="627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2.9</v>
      </c>
      <c r="D148" s="617">
        <v>2.9</v>
      </c>
      <c r="E148" s="626" t="s">
        <v>351</v>
      </c>
      <c r="F148" s="616">
        <v>0</v>
      </c>
      <c r="G148" s="617">
        <v>0</v>
      </c>
      <c r="H148" s="619">
        <v>0</v>
      </c>
      <c r="I148" s="616">
        <v>1</v>
      </c>
      <c r="J148" s="617">
        <v>1</v>
      </c>
      <c r="K148" s="627" t="s">
        <v>336</v>
      </c>
    </row>
    <row r="149" spans="1:11" ht="14.4" customHeight="1" thickBot="1" x14ac:dyDescent="0.35">
      <c r="A149" s="640" t="s">
        <v>477</v>
      </c>
      <c r="B149" s="616">
        <v>0</v>
      </c>
      <c r="C149" s="616">
        <v>2.6080000000000001</v>
      </c>
      <c r="D149" s="617">
        <v>2.6080000000000001</v>
      </c>
      <c r="E149" s="626" t="s">
        <v>351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2.6080000000000001</v>
      </c>
      <c r="D150" s="617">
        <v>2.6080000000000001</v>
      </c>
      <c r="E150" s="626" t="s">
        <v>351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35" t="s">
        <v>479</v>
      </c>
      <c r="B151" s="616">
        <v>1107.9909964390899</v>
      </c>
      <c r="C151" s="616">
        <v>1375.78106</v>
      </c>
      <c r="D151" s="617">
        <v>267.79006356090599</v>
      </c>
      <c r="E151" s="618">
        <v>1.2416897469570001</v>
      </c>
      <c r="F151" s="616">
        <v>1042.9934109195999</v>
      </c>
      <c r="G151" s="617">
        <v>956.07729334296596</v>
      </c>
      <c r="H151" s="619">
        <v>83.558059999999003</v>
      </c>
      <c r="I151" s="616">
        <v>1005.64184</v>
      </c>
      <c r="J151" s="617">
        <v>49.564546657032999</v>
      </c>
      <c r="K151" s="620">
        <v>0.96418810461399995</v>
      </c>
    </row>
    <row r="152" spans="1:11" ht="14.4" customHeight="1" thickBot="1" x14ac:dyDescent="0.35">
      <c r="A152" s="636" t="s">
        <v>480</v>
      </c>
      <c r="B152" s="616">
        <v>1074.9909964390899</v>
      </c>
      <c r="C152" s="616">
        <v>1071.5999999999999</v>
      </c>
      <c r="D152" s="617">
        <v>-3.3909964390930001</v>
      </c>
      <c r="E152" s="618">
        <v>0.99684555828800003</v>
      </c>
      <c r="F152" s="616">
        <v>1016.9934109196</v>
      </c>
      <c r="G152" s="617">
        <v>932.24396000963304</v>
      </c>
      <c r="H152" s="619">
        <v>80.066000000000003</v>
      </c>
      <c r="I152" s="616">
        <v>954.88900000000001</v>
      </c>
      <c r="J152" s="617">
        <v>22.645039990367</v>
      </c>
      <c r="K152" s="620">
        <v>0.93893332026200005</v>
      </c>
    </row>
    <row r="153" spans="1:11" ht="14.4" customHeight="1" thickBot="1" x14ac:dyDescent="0.35">
      <c r="A153" s="637" t="s">
        <v>481</v>
      </c>
      <c r="B153" s="621">
        <v>1074.9909964390899</v>
      </c>
      <c r="C153" s="621">
        <v>1067.9100000000001</v>
      </c>
      <c r="D153" s="622">
        <v>-7.080996439093</v>
      </c>
      <c r="E153" s="628">
        <v>0.99341297139899998</v>
      </c>
      <c r="F153" s="621">
        <v>1016.9934109196</v>
      </c>
      <c r="G153" s="622">
        <v>932.24396000963304</v>
      </c>
      <c r="H153" s="624">
        <v>80.066000000000003</v>
      </c>
      <c r="I153" s="621">
        <v>927.98500000000001</v>
      </c>
      <c r="J153" s="622">
        <v>-4.2589600096320002</v>
      </c>
      <c r="K153" s="629">
        <v>0.91247887157899998</v>
      </c>
    </row>
    <row r="154" spans="1:11" ht="14.4" customHeight="1" thickBot="1" x14ac:dyDescent="0.35">
      <c r="A154" s="638" t="s">
        <v>482</v>
      </c>
      <c r="B154" s="616">
        <v>61.997536753737002</v>
      </c>
      <c r="C154" s="616">
        <v>62.781999999999996</v>
      </c>
      <c r="D154" s="617">
        <v>0.78446324626200004</v>
      </c>
      <c r="E154" s="618">
        <v>1.0126531357099999</v>
      </c>
      <c r="F154" s="616">
        <v>62.999998015651002</v>
      </c>
      <c r="G154" s="617">
        <v>57.749998181012998</v>
      </c>
      <c r="H154" s="619">
        <v>5.2539999999999996</v>
      </c>
      <c r="I154" s="616">
        <v>57.792999999999999</v>
      </c>
      <c r="J154" s="617">
        <v>4.3001818986000001E-2</v>
      </c>
      <c r="K154" s="620">
        <v>0.91734923524300005</v>
      </c>
    </row>
    <row r="155" spans="1:11" ht="14.4" customHeight="1" thickBot="1" x14ac:dyDescent="0.35">
      <c r="A155" s="638" t="s">
        <v>483</v>
      </c>
      <c r="B155" s="616">
        <v>174.99999999999699</v>
      </c>
      <c r="C155" s="616">
        <v>140.76</v>
      </c>
      <c r="D155" s="617">
        <v>-34.239999999996002</v>
      </c>
      <c r="E155" s="618">
        <v>0.80434285714200005</v>
      </c>
      <c r="F155" s="616">
        <v>95.999996976229994</v>
      </c>
      <c r="G155" s="617">
        <v>87.999997228211001</v>
      </c>
      <c r="H155" s="619">
        <v>6.7220000000000004</v>
      </c>
      <c r="I155" s="616">
        <v>88.965999999999994</v>
      </c>
      <c r="J155" s="617">
        <v>0.96600277178799998</v>
      </c>
      <c r="K155" s="620">
        <v>0.926729195856</v>
      </c>
    </row>
    <row r="156" spans="1:11" ht="14.4" customHeight="1" thickBot="1" x14ac:dyDescent="0.35">
      <c r="A156" s="638" t="s">
        <v>484</v>
      </c>
      <c r="B156" s="616">
        <v>3.0000250993719999</v>
      </c>
      <c r="C156" s="616">
        <v>30.21</v>
      </c>
      <c r="D156" s="617">
        <v>27.209974900627</v>
      </c>
      <c r="E156" s="618">
        <v>10.069915750477</v>
      </c>
      <c r="F156" s="616">
        <v>51.000006760079003</v>
      </c>
      <c r="G156" s="617">
        <v>46.750006196739001</v>
      </c>
      <c r="H156" s="619">
        <v>4.3090000000000002</v>
      </c>
      <c r="I156" s="616">
        <v>47.399000000000001</v>
      </c>
      <c r="J156" s="617">
        <v>0.64899380326</v>
      </c>
      <c r="K156" s="620">
        <v>0.92939203367099998</v>
      </c>
    </row>
    <row r="157" spans="1:11" ht="14.4" customHeight="1" thickBot="1" x14ac:dyDescent="0.35">
      <c r="A157" s="638" t="s">
        <v>485</v>
      </c>
      <c r="B157" s="616">
        <v>532.99343458599299</v>
      </c>
      <c r="C157" s="616">
        <v>532.77</v>
      </c>
      <c r="D157" s="617">
        <v>-0.223434585992</v>
      </c>
      <c r="E157" s="618">
        <v>0.999580792986</v>
      </c>
      <c r="F157" s="616">
        <v>532.99341779798101</v>
      </c>
      <c r="G157" s="617">
        <v>488.57729964814899</v>
      </c>
      <c r="H157" s="619">
        <v>44.402000000000001</v>
      </c>
      <c r="I157" s="616">
        <v>488.42099999999999</v>
      </c>
      <c r="J157" s="617">
        <v>-0.15629964814899999</v>
      </c>
      <c r="K157" s="620">
        <v>0.91637341792600002</v>
      </c>
    </row>
    <row r="158" spans="1:11" ht="14.4" customHeight="1" thickBot="1" x14ac:dyDescent="0.35">
      <c r="A158" s="638" t="s">
        <v>486</v>
      </c>
      <c r="B158" s="616">
        <v>283.999999999995</v>
      </c>
      <c r="C158" s="616">
        <v>284.24599999999998</v>
      </c>
      <c r="D158" s="617">
        <v>0.246000000005</v>
      </c>
      <c r="E158" s="618">
        <v>1.000866197183</v>
      </c>
      <c r="F158" s="616">
        <v>262.99999171613001</v>
      </c>
      <c r="G158" s="617">
        <v>241.08332573978601</v>
      </c>
      <c r="H158" s="619">
        <v>18.649000000000001</v>
      </c>
      <c r="I158" s="616">
        <v>235.34200000000001</v>
      </c>
      <c r="J158" s="617">
        <v>-5.7413257397850002</v>
      </c>
      <c r="K158" s="620">
        <v>0.89483653008599995</v>
      </c>
    </row>
    <row r="159" spans="1:11" ht="14.4" customHeight="1" thickBot="1" x14ac:dyDescent="0.35">
      <c r="A159" s="638" t="s">
        <v>487</v>
      </c>
      <c r="B159" s="616">
        <v>17.999999999999002</v>
      </c>
      <c r="C159" s="616">
        <v>17.141999999999999</v>
      </c>
      <c r="D159" s="617">
        <v>-0.85799999999900001</v>
      </c>
      <c r="E159" s="618">
        <v>0.95233333333299997</v>
      </c>
      <c r="F159" s="616">
        <v>10.999999653526</v>
      </c>
      <c r="G159" s="617">
        <v>10.083333015732</v>
      </c>
      <c r="H159" s="619">
        <v>0.73</v>
      </c>
      <c r="I159" s="616">
        <v>10.064</v>
      </c>
      <c r="J159" s="617">
        <v>-1.9333015732000001E-2</v>
      </c>
      <c r="K159" s="620">
        <v>0.91490911972599998</v>
      </c>
    </row>
    <row r="160" spans="1:11" ht="14.4" customHeight="1" thickBot="1" x14ac:dyDescent="0.35">
      <c r="A160" s="637" t="s">
        <v>488</v>
      </c>
      <c r="B160" s="621">
        <v>0</v>
      </c>
      <c r="C160" s="621">
        <v>3.69</v>
      </c>
      <c r="D160" s="622">
        <v>3.69</v>
      </c>
      <c r="E160" s="623" t="s">
        <v>336</v>
      </c>
      <c r="F160" s="621">
        <v>0</v>
      </c>
      <c r="G160" s="622">
        <v>0</v>
      </c>
      <c r="H160" s="624">
        <v>0</v>
      </c>
      <c r="I160" s="621">
        <v>26.904</v>
      </c>
      <c r="J160" s="622">
        <v>26.904</v>
      </c>
      <c r="K160" s="625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0</v>
      </c>
      <c r="I161" s="616">
        <v>26.904</v>
      </c>
      <c r="J161" s="617">
        <v>26.904</v>
      </c>
      <c r="K161" s="627" t="s">
        <v>351</v>
      </c>
    </row>
    <row r="162" spans="1:11" ht="14.4" customHeight="1" thickBot="1" x14ac:dyDescent="0.35">
      <c r="A162" s="638" t="s">
        <v>490</v>
      </c>
      <c r="B162" s="616">
        <v>0</v>
      </c>
      <c r="C162" s="616">
        <v>3.69</v>
      </c>
      <c r="D162" s="617">
        <v>3.69</v>
      </c>
      <c r="E162" s="626" t="s">
        <v>336</v>
      </c>
      <c r="F162" s="616">
        <v>0</v>
      </c>
      <c r="G162" s="617">
        <v>0</v>
      </c>
      <c r="H162" s="619">
        <v>0</v>
      </c>
      <c r="I162" s="616">
        <v>0</v>
      </c>
      <c r="J162" s="617">
        <v>0</v>
      </c>
      <c r="K162" s="627" t="s">
        <v>336</v>
      </c>
    </row>
    <row r="163" spans="1:11" ht="14.4" customHeight="1" thickBot="1" x14ac:dyDescent="0.35">
      <c r="A163" s="636" t="s">
        <v>491</v>
      </c>
      <c r="B163" s="616">
        <v>33</v>
      </c>
      <c r="C163" s="616">
        <v>304.18106</v>
      </c>
      <c r="D163" s="617">
        <v>271.18106</v>
      </c>
      <c r="E163" s="618">
        <v>9.2176078787869997</v>
      </c>
      <c r="F163" s="616">
        <v>26</v>
      </c>
      <c r="G163" s="617">
        <v>23.833333333333002</v>
      </c>
      <c r="H163" s="619">
        <v>3.4920599999999999</v>
      </c>
      <c r="I163" s="616">
        <v>50.752839999999999</v>
      </c>
      <c r="J163" s="617">
        <v>26.919506666665999</v>
      </c>
      <c r="K163" s="620">
        <v>1.9520323076920001</v>
      </c>
    </row>
    <row r="164" spans="1:11" ht="14.4" customHeight="1" thickBot="1" x14ac:dyDescent="0.35">
      <c r="A164" s="637" t="s">
        <v>492</v>
      </c>
      <c r="B164" s="621">
        <v>33</v>
      </c>
      <c r="C164" s="621">
        <v>267.34246000000002</v>
      </c>
      <c r="D164" s="622">
        <v>234.34245999999999</v>
      </c>
      <c r="E164" s="628">
        <v>8.1012866666660006</v>
      </c>
      <c r="F164" s="621">
        <v>26</v>
      </c>
      <c r="G164" s="622">
        <v>23.833333333333002</v>
      </c>
      <c r="H164" s="624">
        <v>0</v>
      </c>
      <c r="I164" s="621">
        <v>37.462780000000002</v>
      </c>
      <c r="J164" s="622">
        <v>13.629446666666</v>
      </c>
      <c r="K164" s="629">
        <v>1.440876153846</v>
      </c>
    </row>
    <row r="165" spans="1:11" ht="14.4" customHeight="1" thickBot="1" x14ac:dyDescent="0.35">
      <c r="A165" s="638" t="s">
        <v>493</v>
      </c>
      <c r="B165" s="616">
        <v>33</v>
      </c>
      <c r="C165" s="616">
        <v>44.843800000000002</v>
      </c>
      <c r="D165" s="617">
        <v>11.8438</v>
      </c>
      <c r="E165" s="618">
        <v>1.3589030303030001</v>
      </c>
      <c r="F165" s="616">
        <v>26</v>
      </c>
      <c r="G165" s="617">
        <v>23.833333333333002</v>
      </c>
      <c r="H165" s="619">
        <v>0</v>
      </c>
      <c r="I165" s="616">
        <v>0</v>
      </c>
      <c r="J165" s="617">
        <v>-23.833333333333002</v>
      </c>
      <c r="K165" s="620">
        <v>0</v>
      </c>
    </row>
    <row r="166" spans="1:11" ht="14.4" customHeight="1" thickBot="1" x14ac:dyDescent="0.35">
      <c r="A166" s="638" t="s">
        <v>494</v>
      </c>
      <c r="B166" s="616">
        <v>0</v>
      </c>
      <c r="C166" s="616">
        <v>214.84075999999999</v>
      </c>
      <c r="D166" s="617">
        <v>214.84075999999999</v>
      </c>
      <c r="E166" s="626" t="s">
        <v>336</v>
      </c>
      <c r="F166" s="616">
        <v>0</v>
      </c>
      <c r="G166" s="617">
        <v>0</v>
      </c>
      <c r="H166" s="619">
        <v>0</v>
      </c>
      <c r="I166" s="616">
        <v>37.462780000000002</v>
      </c>
      <c r="J166" s="617">
        <v>37.462780000000002</v>
      </c>
      <c r="K166" s="627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7.6578999999999997</v>
      </c>
      <c r="D167" s="617">
        <v>7.6578999999999997</v>
      </c>
      <c r="E167" s="626" t="s">
        <v>351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7" t="s">
        <v>496</v>
      </c>
      <c r="B168" s="621">
        <v>0</v>
      </c>
      <c r="C168" s="621">
        <v>12.535600000000001</v>
      </c>
      <c r="D168" s="622">
        <v>12.535600000000001</v>
      </c>
      <c r="E168" s="623" t="s">
        <v>336</v>
      </c>
      <c r="F168" s="621">
        <v>0</v>
      </c>
      <c r="G168" s="622">
        <v>0</v>
      </c>
      <c r="H168" s="624">
        <v>0</v>
      </c>
      <c r="I168" s="621">
        <v>3.99</v>
      </c>
      <c r="J168" s="622">
        <v>3.99</v>
      </c>
      <c r="K168" s="625" t="s">
        <v>336</v>
      </c>
    </row>
    <row r="169" spans="1:11" ht="14.4" customHeight="1" thickBot="1" x14ac:dyDescent="0.35">
      <c r="A169" s="638" t="s">
        <v>497</v>
      </c>
      <c r="B169" s="616">
        <v>0</v>
      </c>
      <c r="C169" s="616">
        <v>12.535600000000001</v>
      </c>
      <c r="D169" s="617">
        <v>12.535600000000001</v>
      </c>
      <c r="E169" s="626" t="s">
        <v>336</v>
      </c>
      <c r="F169" s="616">
        <v>0</v>
      </c>
      <c r="G169" s="617">
        <v>0</v>
      </c>
      <c r="H169" s="619">
        <v>0</v>
      </c>
      <c r="I169" s="616">
        <v>0</v>
      </c>
      <c r="J169" s="617">
        <v>0</v>
      </c>
      <c r="K169" s="620">
        <v>0</v>
      </c>
    </row>
    <row r="170" spans="1:11" ht="14.4" customHeight="1" thickBot="1" x14ac:dyDescent="0.35">
      <c r="A170" s="638" t="s">
        <v>498</v>
      </c>
      <c r="B170" s="616">
        <v>0</v>
      </c>
      <c r="C170" s="616">
        <v>0</v>
      </c>
      <c r="D170" s="617">
        <v>0</v>
      </c>
      <c r="E170" s="618">
        <v>1</v>
      </c>
      <c r="F170" s="616">
        <v>0</v>
      </c>
      <c r="G170" s="617">
        <v>0</v>
      </c>
      <c r="H170" s="619">
        <v>0</v>
      </c>
      <c r="I170" s="616">
        <v>3.99</v>
      </c>
      <c r="J170" s="617">
        <v>3.99</v>
      </c>
      <c r="K170" s="627" t="s">
        <v>351</v>
      </c>
    </row>
    <row r="171" spans="1:11" ht="14.4" customHeight="1" thickBot="1" x14ac:dyDescent="0.35">
      <c r="A171" s="637" t="s">
        <v>499</v>
      </c>
      <c r="B171" s="621">
        <v>0</v>
      </c>
      <c r="C171" s="621">
        <v>24.303000000000001</v>
      </c>
      <c r="D171" s="622">
        <v>24.303000000000001</v>
      </c>
      <c r="E171" s="623" t="s">
        <v>351</v>
      </c>
      <c r="F171" s="621">
        <v>0</v>
      </c>
      <c r="G171" s="622">
        <v>0</v>
      </c>
      <c r="H171" s="624">
        <v>0</v>
      </c>
      <c r="I171" s="621">
        <v>4.4527999999999999</v>
      </c>
      <c r="J171" s="622">
        <v>4.4527999999999999</v>
      </c>
      <c r="K171" s="625" t="s">
        <v>336</v>
      </c>
    </row>
    <row r="172" spans="1:11" ht="14.4" customHeight="1" thickBot="1" x14ac:dyDescent="0.35">
      <c r="A172" s="638" t="s">
        <v>500</v>
      </c>
      <c r="B172" s="616">
        <v>0</v>
      </c>
      <c r="C172" s="616">
        <v>3.7509999999999999</v>
      </c>
      <c r="D172" s="617">
        <v>3.7509999999999999</v>
      </c>
      <c r="E172" s="626" t="s">
        <v>351</v>
      </c>
      <c r="F172" s="616">
        <v>0</v>
      </c>
      <c r="G172" s="617">
        <v>0</v>
      </c>
      <c r="H172" s="619">
        <v>0</v>
      </c>
      <c r="I172" s="616">
        <v>4.4527999999999999</v>
      </c>
      <c r="J172" s="617">
        <v>4.4527999999999999</v>
      </c>
      <c r="K172" s="627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20.552</v>
      </c>
      <c r="D173" s="617">
        <v>20.552</v>
      </c>
      <c r="E173" s="626" t="s">
        <v>351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7" t="s">
        <v>336</v>
      </c>
    </row>
    <row r="174" spans="1:11" ht="14.4" customHeight="1" thickBot="1" x14ac:dyDescent="0.35">
      <c r="A174" s="637" t="s">
        <v>502</v>
      </c>
      <c r="B174" s="621">
        <v>0</v>
      </c>
      <c r="C174" s="621">
        <v>0</v>
      </c>
      <c r="D174" s="622">
        <v>0</v>
      </c>
      <c r="E174" s="623" t="s">
        <v>336</v>
      </c>
      <c r="F174" s="621">
        <v>0</v>
      </c>
      <c r="G174" s="622">
        <v>0</v>
      </c>
      <c r="H174" s="624">
        <v>3.4920599999999999</v>
      </c>
      <c r="I174" s="621">
        <v>4.8472600000000003</v>
      </c>
      <c r="J174" s="622">
        <v>4.8472600000000003</v>
      </c>
      <c r="K174" s="625" t="s">
        <v>351</v>
      </c>
    </row>
    <row r="175" spans="1:11" ht="14.4" customHeight="1" thickBot="1" x14ac:dyDescent="0.35">
      <c r="A175" s="638" t="s">
        <v>503</v>
      </c>
      <c r="B175" s="616">
        <v>0</v>
      </c>
      <c r="C175" s="616">
        <v>0</v>
      </c>
      <c r="D175" s="617">
        <v>0</v>
      </c>
      <c r="E175" s="626" t="s">
        <v>336</v>
      </c>
      <c r="F175" s="616">
        <v>0</v>
      </c>
      <c r="G175" s="617">
        <v>0</v>
      </c>
      <c r="H175" s="619">
        <v>3.4920599999999999</v>
      </c>
      <c r="I175" s="616">
        <v>4.8472600000000003</v>
      </c>
      <c r="J175" s="617">
        <v>4.8472600000000003</v>
      </c>
      <c r="K175" s="627" t="s">
        <v>351</v>
      </c>
    </row>
    <row r="176" spans="1:11" ht="14.4" customHeight="1" thickBot="1" x14ac:dyDescent="0.35">
      <c r="A176" s="635" t="s">
        <v>504</v>
      </c>
      <c r="B176" s="616">
        <v>0</v>
      </c>
      <c r="C176" s="616">
        <v>0</v>
      </c>
      <c r="D176" s="617">
        <v>0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4.6100000000000004E-3</v>
      </c>
      <c r="J176" s="617">
        <v>4.6100000000000004E-3</v>
      </c>
      <c r="K176" s="627" t="s">
        <v>351</v>
      </c>
    </row>
    <row r="177" spans="1:11" ht="14.4" customHeight="1" thickBot="1" x14ac:dyDescent="0.35">
      <c r="A177" s="636" t="s">
        <v>505</v>
      </c>
      <c r="B177" s="616">
        <v>0</v>
      </c>
      <c r="C177" s="616">
        <v>0</v>
      </c>
      <c r="D177" s="617">
        <v>0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4.6100000000000004E-3</v>
      </c>
      <c r="J177" s="617">
        <v>4.6100000000000004E-3</v>
      </c>
      <c r="K177" s="627" t="s">
        <v>351</v>
      </c>
    </row>
    <row r="178" spans="1:11" ht="14.4" customHeight="1" thickBot="1" x14ac:dyDescent="0.35">
      <c r="A178" s="637" t="s">
        <v>506</v>
      </c>
      <c r="B178" s="621">
        <v>0</v>
      </c>
      <c r="C178" s="621">
        <v>0</v>
      </c>
      <c r="D178" s="622">
        <v>0</v>
      </c>
      <c r="E178" s="623" t="s">
        <v>336</v>
      </c>
      <c r="F178" s="621">
        <v>0</v>
      </c>
      <c r="G178" s="622">
        <v>0</v>
      </c>
      <c r="H178" s="624">
        <v>0</v>
      </c>
      <c r="I178" s="621">
        <v>4.6100000000000004E-3</v>
      </c>
      <c r="J178" s="622">
        <v>4.6100000000000004E-3</v>
      </c>
      <c r="K178" s="625" t="s">
        <v>351</v>
      </c>
    </row>
    <row r="179" spans="1:11" ht="14.4" customHeight="1" thickBot="1" x14ac:dyDescent="0.35">
      <c r="A179" s="638" t="s">
        <v>507</v>
      </c>
      <c r="B179" s="616">
        <v>0</v>
      </c>
      <c r="C179" s="616">
        <v>0</v>
      </c>
      <c r="D179" s="617">
        <v>0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4.6100000000000004E-3</v>
      </c>
      <c r="J179" s="617">
        <v>4.6100000000000004E-3</v>
      </c>
      <c r="K179" s="627" t="s">
        <v>351</v>
      </c>
    </row>
    <row r="180" spans="1:11" ht="14.4" customHeight="1" thickBot="1" x14ac:dyDescent="0.35">
      <c r="A180" s="634" t="s">
        <v>508</v>
      </c>
      <c r="B180" s="616">
        <v>54612.9633286756</v>
      </c>
      <c r="C180" s="616">
        <v>55015.502119999997</v>
      </c>
      <c r="D180" s="617">
        <v>402.538791324405</v>
      </c>
      <c r="E180" s="618">
        <v>1.0073707553439999</v>
      </c>
      <c r="F180" s="616">
        <v>51108.158048979698</v>
      </c>
      <c r="G180" s="617">
        <v>46849.144878231396</v>
      </c>
      <c r="H180" s="619">
        <v>3977.6318799999999</v>
      </c>
      <c r="I180" s="616">
        <v>49110.84042</v>
      </c>
      <c r="J180" s="617">
        <v>2261.6955417686299</v>
      </c>
      <c r="K180" s="620">
        <v>0.96091978844000003</v>
      </c>
    </row>
    <row r="181" spans="1:11" ht="14.4" customHeight="1" thickBot="1" x14ac:dyDescent="0.35">
      <c r="A181" s="635" t="s">
        <v>509</v>
      </c>
      <c r="B181" s="616">
        <v>54416.547309438603</v>
      </c>
      <c r="C181" s="616">
        <v>54881.024969999999</v>
      </c>
      <c r="D181" s="617">
        <v>464.47766056135902</v>
      </c>
      <c r="E181" s="618">
        <v>1.008535595945</v>
      </c>
      <c r="F181" s="616">
        <v>51063.158048979698</v>
      </c>
      <c r="G181" s="617">
        <v>46807.894878231396</v>
      </c>
      <c r="H181" s="619">
        <v>3977.63157</v>
      </c>
      <c r="I181" s="616">
        <v>48955.925159999999</v>
      </c>
      <c r="J181" s="617">
        <v>2148.0302817686202</v>
      </c>
      <c r="K181" s="620">
        <v>0.95873281305900004</v>
      </c>
    </row>
    <row r="182" spans="1:11" ht="14.4" customHeight="1" thickBot="1" x14ac:dyDescent="0.35">
      <c r="A182" s="636" t="s">
        <v>510</v>
      </c>
      <c r="B182" s="616">
        <v>54416.547309438603</v>
      </c>
      <c r="C182" s="616">
        <v>54881.024969999999</v>
      </c>
      <c r="D182" s="617">
        <v>464.47766056135902</v>
      </c>
      <c r="E182" s="618">
        <v>1.008535595945</v>
      </c>
      <c r="F182" s="616">
        <v>51063.158048979698</v>
      </c>
      <c r="G182" s="617">
        <v>46807.894878231396</v>
      </c>
      <c r="H182" s="619">
        <v>3977.63157</v>
      </c>
      <c r="I182" s="616">
        <v>48955.925159999999</v>
      </c>
      <c r="J182" s="617">
        <v>2148.0302817686202</v>
      </c>
      <c r="K182" s="620">
        <v>0.95873281305900004</v>
      </c>
    </row>
    <row r="183" spans="1:11" ht="14.4" customHeight="1" thickBot="1" x14ac:dyDescent="0.35">
      <c r="A183" s="637" t="s">
        <v>511</v>
      </c>
      <c r="B183" s="621">
        <v>283.54730943861802</v>
      </c>
      <c r="C183" s="621">
        <v>216.69388000000001</v>
      </c>
      <c r="D183" s="622">
        <v>-66.853429438616999</v>
      </c>
      <c r="E183" s="628">
        <v>0.76422477938099997</v>
      </c>
      <c r="F183" s="621">
        <v>200.58364025596299</v>
      </c>
      <c r="G183" s="622">
        <v>183.86833690130001</v>
      </c>
      <c r="H183" s="624">
        <v>25.71941</v>
      </c>
      <c r="I183" s="621">
        <v>165.77509000000001</v>
      </c>
      <c r="J183" s="622">
        <v>-18.093246901299</v>
      </c>
      <c r="K183" s="629">
        <v>0.82646366268100002</v>
      </c>
    </row>
    <row r="184" spans="1:11" ht="14.4" customHeight="1" thickBot="1" x14ac:dyDescent="0.35">
      <c r="A184" s="638" t="s">
        <v>512</v>
      </c>
      <c r="B184" s="616">
        <v>32.586107860405001</v>
      </c>
      <c r="C184" s="616">
        <v>123.72951</v>
      </c>
      <c r="D184" s="617">
        <v>91.143402139594002</v>
      </c>
      <c r="E184" s="618">
        <v>3.7970017938330001</v>
      </c>
      <c r="F184" s="616">
        <v>109.250459618425</v>
      </c>
      <c r="G184" s="617">
        <v>100.146254650223</v>
      </c>
      <c r="H184" s="619">
        <v>12.868729999999999</v>
      </c>
      <c r="I184" s="616">
        <v>120.10084000000001</v>
      </c>
      <c r="J184" s="617">
        <v>19.954585349776998</v>
      </c>
      <c r="K184" s="620">
        <v>1.099316565069</v>
      </c>
    </row>
    <row r="185" spans="1:11" ht="14.4" customHeight="1" thickBot="1" x14ac:dyDescent="0.35">
      <c r="A185" s="638" t="s">
        <v>513</v>
      </c>
      <c r="B185" s="616">
        <v>15.846178638619</v>
      </c>
      <c r="C185" s="616">
        <v>16.9999</v>
      </c>
      <c r="D185" s="617">
        <v>1.1537213613799999</v>
      </c>
      <c r="E185" s="618">
        <v>1.0728075448150001</v>
      </c>
      <c r="F185" s="616">
        <v>15.780077822816001</v>
      </c>
      <c r="G185" s="617">
        <v>14.465071337581</v>
      </c>
      <c r="H185" s="619">
        <v>1.41</v>
      </c>
      <c r="I185" s="616">
        <v>13.05259</v>
      </c>
      <c r="J185" s="617">
        <v>-1.4124813375809999</v>
      </c>
      <c r="K185" s="620">
        <v>0.82715625021299999</v>
      </c>
    </row>
    <row r="186" spans="1:11" ht="14.4" customHeight="1" thickBot="1" x14ac:dyDescent="0.35">
      <c r="A186" s="638" t="s">
        <v>514</v>
      </c>
      <c r="B186" s="616">
        <v>100.09904778318401</v>
      </c>
      <c r="C186" s="616">
        <v>56.365479999999998</v>
      </c>
      <c r="D186" s="617">
        <v>-43.733567783184</v>
      </c>
      <c r="E186" s="618">
        <v>0.56309706483999999</v>
      </c>
      <c r="F186" s="616">
        <v>60.821922905663001</v>
      </c>
      <c r="G186" s="617">
        <v>55.753429330190997</v>
      </c>
      <c r="H186" s="619">
        <v>9.1592800000000008</v>
      </c>
      <c r="I186" s="616">
        <v>15.42286</v>
      </c>
      <c r="J186" s="617">
        <v>-40.330569330190997</v>
      </c>
      <c r="K186" s="620">
        <v>0.25357402829699999</v>
      </c>
    </row>
    <row r="187" spans="1:11" ht="14.4" customHeight="1" thickBot="1" x14ac:dyDescent="0.35">
      <c r="A187" s="638" t="s">
        <v>515</v>
      </c>
      <c r="B187" s="616">
        <v>135.01597515640799</v>
      </c>
      <c r="C187" s="616">
        <v>19.598990000000001</v>
      </c>
      <c r="D187" s="617">
        <v>-115.416985156408</v>
      </c>
      <c r="E187" s="618">
        <v>0.14516052620600001</v>
      </c>
      <c r="F187" s="616">
        <v>14.731179909058</v>
      </c>
      <c r="G187" s="617">
        <v>13.503581583302999</v>
      </c>
      <c r="H187" s="619">
        <v>2.2814000000000001</v>
      </c>
      <c r="I187" s="616">
        <v>17.198799999999999</v>
      </c>
      <c r="J187" s="617">
        <v>3.695218416696</v>
      </c>
      <c r="K187" s="620">
        <v>1.1675100098</v>
      </c>
    </row>
    <row r="188" spans="1:11" ht="14.4" customHeight="1" thickBot="1" x14ac:dyDescent="0.35">
      <c r="A188" s="637" t="s">
        <v>516</v>
      </c>
      <c r="B188" s="621">
        <v>0</v>
      </c>
      <c r="C188" s="621">
        <v>235.93010000000001</v>
      </c>
      <c r="D188" s="622">
        <v>235.93010000000001</v>
      </c>
      <c r="E188" s="623" t="s">
        <v>336</v>
      </c>
      <c r="F188" s="621">
        <v>264.64188576408299</v>
      </c>
      <c r="G188" s="622">
        <v>242.58839528374199</v>
      </c>
      <c r="H188" s="624">
        <v>7.1652699999999996</v>
      </c>
      <c r="I188" s="621">
        <v>753.72943999999995</v>
      </c>
      <c r="J188" s="622">
        <v>511.14104471625802</v>
      </c>
      <c r="K188" s="629">
        <v>2.8481109021109998</v>
      </c>
    </row>
    <row r="189" spans="1:11" ht="14.4" customHeight="1" thickBot="1" x14ac:dyDescent="0.35">
      <c r="A189" s="638" t="s">
        <v>517</v>
      </c>
      <c r="B189" s="616">
        <v>0</v>
      </c>
      <c r="C189" s="616">
        <v>234.28450000000001</v>
      </c>
      <c r="D189" s="617">
        <v>234.28450000000001</v>
      </c>
      <c r="E189" s="626" t="s">
        <v>336</v>
      </c>
      <c r="F189" s="616">
        <v>263.00000000006901</v>
      </c>
      <c r="G189" s="617">
        <v>241.08333333339601</v>
      </c>
      <c r="H189" s="619">
        <v>7.1652699999999996</v>
      </c>
      <c r="I189" s="616">
        <v>749.60334</v>
      </c>
      <c r="J189" s="617">
        <v>508.52000666660399</v>
      </c>
      <c r="K189" s="620">
        <v>2.8502028136869999</v>
      </c>
    </row>
    <row r="190" spans="1:11" ht="14.4" customHeight="1" thickBot="1" x14ac:dyDescent="0.35">
      <c r="A190" s="638" t="s">
        <v>518</v>
      </c>
      <c r="B190" s="616">
        <v>0</v>
      </c>
      <c r="C190" s="616">
        <v>1.6456</v>
      </c>
      <c r="D190" s="617">
        <v>1.6456</v>
      </c>
      <c r="E190" s="626" t="s">
        <v>336</v>
      </c>
      <c r="F190" s="616">
        <v>1.641885764013</v>
      </c>
      <c r="G190" s="617">
        <v>1.505061950345</v>
      </c>
      <c r="H190" s="619">
        <v>0</v>
      </c>
      <c r="I190" s="616">
        <v>4.1261000000000001</v>
      </c>
      <c r="J190" s="617">
        <v>2.621038049654</v>
      </c>
      <c r="K190" s="620">
        <v>2.513025016986</v>
      </c>
    </row>
    <row r="191" spans="1:11" ht="14.4" customHeight="1" thickBot="1" x14ac:dyDescent="0.35">
      <c r="A191" s="637" t="s">
        <v>519</v>
      </c>
      <c r="B191" s="621">
        <v>0</v>
      </c>
      <c r="C191" s="621">
        <v>31.22467</v>
      </c>
      <c r="D191" s="622">
        <v>31.22467</v>
      </c>
      <c r="E191" s="623" t="s">
        <v>336</v>
      </c>
      <c r="F191" s="621">
        <v>35.932522946421003</v>
      </c>
      <c r="G191" s="622">
        <v>32.938146034219002</v>
      </c>
      <c r="H191" s="624">
        <v>0.4</v>
      </c>
      <c r="I191" s="621">
        <v>1.9534499999999999</v>
      </c>
      <c r="J191" s="622">
        <v>-30.984696034218999</v>
      </c>
      <c r="K191" s="629">
        <v>5.4364398595000002E-2</v>
      </c>
    </row>
    <row r="192" spans="1:11" ht="14.4" customHeight="1" thickBot="1" x14ac:dyDescent="0.35">
      <c r="A192" s="638" t="s">
        <v>520</v>
      </c>
      <c r="B192" s="616">
        <v>0</v>
      </c>
      <c r="C192" s="616">
        <v>2.8929499999999999</v>
      </c>
      <c r="D192" s="617">
        <v>2.8929499999999999</v>
      </c>
      <c r="E192" s="626" t="s">
        <v>336</v>
      </c>
      <c r="F192" s="616">
        <v>3.932522946412</v>
      </c>
      <c r="G192" s="617">
        <v>3.604812700878</v>
      </c>
      <c r="H192" s="619">
        <v>0</v>
      </c>
      <c r="I192" s="616">
        <v>1.3184499999999999</v>
      </c>
      <c r="J192" s="617">
        <v>-2.2863627008780001</v>
      </c>
      <c r="K192" s="620">
        <v>0.33526822804700002</v>
      </c>
    </row>
    <row r="193" spans="1:11" ht="14.4" customHeight="1" thickBot="1" x14ac:dyDescent="0.35">
      <c r="A193" s="638" t="s">
        <v>521</v>
      </c>
      <c r="B193" s="616">
        <v>0</v>
      </c>
      <c r="C193" s="616">
        <v>28.331720000000001</v>
      </c>
      <c r="D193" s="617">
        <v>28.331720000000001</v>
      </c>
      <c r="E193" s="626" t="s">
        <v>336</v>
      </c>
      <c r="F193" s="616">
        <v>32.000000000008001</v>
      </c>
      <c r="G193" s="617">
        <v>29.333333333340999</v>
      </c>
      <c r="H193" s="619">
        <v>0.4</v>
      </c>
      <c r="I193" s="616">
        <v>0.63500000000000001</v>
      </c>
      <c r="J193" s="617">
        <v>-28.698333333341001</v>
      </c>
      <c r="K193" s="620">
        <v>1.9843749999000002E-2</v>
      </c>
    </row>
    <row r="194" spans="1:11" ht="14.4" customHeight="1" thickBot="1" x14ac:dyDescent="0.35">
      <c r="A194" s="637" t="s">
        <v>522</v>
      </c>
      <c r="B194" s="621">
        <v>0</v>
      </c>
      <c r="C194" s="621">
        <v>0</v>
      </c>
      <c r="D194" s="622">
        <v>0</v>
      </c>
      <c r="E194" s="623" t="s">
        <v>336</v>
      </c>
      <c r="F194" s="621">
        <v>0</v>
      </c>
      <c r="G194" s="622">
        <v>0</v>
      </c>
      <c r="H194" s="624">
        <v>0</v>
      </c>
      <c r="I194" s="621">
        <v>-113.05725</v>
      </c>
      <c r="J194" s="622">
        <v>-113.05725</v>
      </c>
      <c r="K194" s="625" t="s">
        <v>351</v>
      </c>
    </row>
    <row r="195" spans="1:11" ht="14.4" customHeight="1" thickBot="1" x14ac:dyDescent="0.35">
      <c r="A195" s="638" t="s">
        <v>523</v>
      </c>
      <c r="B195" s="616">
        <v>0</v>
      </c>
      <c r="C195" s="616">
        <v>0</v>
      </c>
      <c r="D195" s="617">
        <v>0</v>
      </c>
      <c r="E195" s="626" t="s">
        <v>336</v>
      </c>
      <c r="F195" s="616">
        <v>0</v>
      </c>
      <c r="G195" s="617">
        <v>0</v>
      </c>
      <c r="H195" s="619">
        <v>0</v>
      </c>
      <c r="I195" s="616">
        <v>-112.086</v>
      </c>
      <c r="J195" s="617">
        <v>-112.086</v>
      </c>
      <c r="K195" s="627" t="s">
        <v>351</v>
      </c>
    </row>
    <row r="196" spans="1:11" ht="14.4" customHeight="1" thickBot="1" x14ac:dyDescent="0.35">
      <c r="A196" s="638" t="s">
        <v>524</v>
      </c>
      <c r="B196" s="616">
        <v>0</v>
      </c>
      <c r="C196" s="616">
        <v>0</v>
      </c>
      <c r="D196" s="617">
        <v>0</v>
      </c>
      <c r="E196" s="626" t="s">
        <v>336</v>
      </c>
      <c r="F196" s="616">
        <v>0</v>
      </c>
      <c r="G196" s="617">
        <v>0</v>
      </c>
      <c r="H196" s="619">
        <v>0</v>
      </c>
      <c r="I196" s="616">
        <v>-0.97124999999999995</v>
      </c>
      <c r="J196" s="617">
        <v>-0.97124999999999995</v>
      </c>
      <c r="K196" s="627" t="s">
        <v>351</v>
      </c>
    </row>
    <row r="197" spans="1:11" ht="14.4" customHeight="1" thickBot="1" x14ac:dyDescent="0.35">
      <c r="A197" s="637" t="s">
        <v>525</v>
      </c>
      <c r="B197" s="621">
        <v>0</v>
      </c>
      <c r="C197" s="621">
        <v>0.35189999999999999</v>
      </c>
      <c r="D197" s="622">
        <v>0.35189999999999999</v>
      </c>
      <c r="E197" s="623" t="s">
        <v>336</v>
      </c>
      <c r="F197" s="621">
        <v>0</v>
      </c>
      <c r="G197" s="622">
        <v>0</v>
      </c>
      <c r="H197" s="624">
        <v>0</v>
      </c>
      <c r="I197" s="621">
        <v>0.47520000000000001</v>
      </c>
      <c r="J197" s="622">
        <v>0.47520000000000001</v>
      </c>
      <c r="K197" s="625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0.35189999999999999</v>
      </c>
      <c r="D198" s="617">
        <v>0.35189999999999999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0.47520000000000001</v>
      </c>
      <c r="J198" s="617">
        <v>0.47520000000000001</v>
      </c>
      <c r="K198" s="627" t="s">
        <v>336</v>
      </c>
    </row>
    <row r="199" spans="1:11" ht="14.4" customHeight="1" thickBot="1" x14ac:dyDescent="0.35">
      <c r="A199" s="637" t="s">
        <v>527</v>
      </c>
      <c r="B199" s="621">
        <v>54133</v>
      </c>
      <c r="C199" s="621">
        <v>52266.14041</v>
      </c>
      <c r="D199" s="622">
        <v>-1866.85959000001</v>
      </c>
      <c r="E199" s="628">
        <v>0.96551346516900005</v>
      </c>
      <c r="F199" s="621">
        <v>50562.000000013199</v>
      </c>
      <c r="G199" s="622">
        <v>46348.5000000121</v>
      </c>
      <c r="H199" s="624">
        <v>3904.6440200000002</v>
      </c>
      <c r="I199" s="621">
        <v>46336.397149999997</v>
      </c>
      <c r="J199" s="622">
        <v>-12.10285001211</v>
      </c>
      <c r="K199" s="629">
        <v>0.91642730014600005</v>
      </c>
    </row>
    <row r="200" spans="1:11" ht="14.4" customHeight="1" thickBot="1" x14ac:dyDescent="0.35">
      <c r="A200" s="638" t="s">
        <v>528</v>
      </c>
      <c r="B200" s="616">
        <v>26694</v>
      </c>
      <c r="C200" s="616">
        <v>23527.162789999998</v>
      </c>
      <c r="D200" s="617">
        <v>-3166.8372100000201</v>
      </c>
      <c r="E200" s="618">
        <v>0.88136520528899998</v>
      </c>
      <c r="F200" s="616">
        <v>23925.000000006301</v>
      </c>
      <c r="G200" s="617">
        <v>21931.250000005701</v>
      </c>
      <c r="H200" s="619">
        <v>1611.8970999999999</v>
      </c>
      <c r="I200" s="616">
        <v>19754.47711</v>
      </c>
      <c r="J200" s="617">
        <v>-2176.77289000573</v>
      </c>
      <c r="K200" s="620">
        <v>0.82568347377100004</v>
      </c>
    </row>
    <row r="201" spans="1:11" ht="14.4" customHeight="1" thickBot="1" x14ac:dyDescent="0.35">
      <c r="A201" s="638" t="s">
        <v>529</v>
      </c>
      <c r="B201" s="616">
        <v>27439</v>
      </c>
      <c r="C201" s="616">
        <v>28738.977620000001</v>
      </c>
      <c r="D201" s="617">
        <v>1299.9776199999999</v>
      </c>
      <c r="E201" s="618">
        <v>1.047377004264</v>
      </c>
      <c r="F201" s="616">
        <v>26637.000000006999</v>
      </c>
      <c r="G201" s="617">
        <v>24417.250000006399</v>
      </c>
      <c r="H201" s="619">
        <v>2292.74692</v>
      </c>
      <c r="I201" s="616">
        <v>26581.920040000001</v>
      </c>
      <c r="J201" s="617">
        <v>2164.6700399936199</v>
      </c>
      <c r="K201" s="620">
        <v>0.99793220107299996</v>
      </c>
    </row>
    <row r="202" spans="1:11" ht="14.4" customHeight="1" thickBot="1" x14ac:dyDescent="0.35">
      <c r="A202" s="637" t="s">
        <v>530</v>
      </c>
      <c r="B202" s="621">
        <v>0</v>
      </c>
      <c r="C202" s="621">
        <v>2130.6840099999999</v>
      </c>
      <c r="D202" s="622">
        <v>2130.6840099999999</v>
      </c>
      <c r="E202" s="623" t="s">
        <v>336</v>
      </c>
      <c r="F202" s="621">
        <v>0</v>
      </c>
      <c r="G202" s="622">
        <v>0</v>
      </c>
      <c r="H202" s="624">
        <v>39.702869999999997</v>
      </c>
      <c r="I202" s="621">
        <v>1810.6520800000001</v>
      </c>
      <c r="J202" s="622">
        <v>1810.6520800000001</v>
      </c>
      <c r="K202" s="625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114.88772</v>
      </c>
      <c r="D203" s="617">
        <v>114.88772</v>
      </c>
      <c r="E203" s="626" t="s">
        <v>336</v>
      </c>
      <c r="F203" s="616">
        <v>0</v>
      </c>
      <c r="G203" s="617">
        <v>0</v>
      </c>
      <c r="H203" s="619">
        <v>39.702869999999997</v>
      </c>
      <c r="I203" s="616">
        <v>416.15550999999999</v>
      </c>
      <c r="J203" s="617">
        <v>416.15550999999999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2015.79629</v>
      </c>
      <c r="D204" s="617">
        <v>2015.79629</v>
      </c>
      <c r="E204" s="626" t="s">
        <v>336</v>
      </c>
      <c r="F204" s="616">
        <v>0</v>
      </c>
      <c r="G204" s="617">
        <v>0</v>
      </c>
      <c r="H204" s="619">
        <v>0</v>
      </c>
      <c r="I204" s="616">
        <v>1394.49657</v>
      </c>
      <c r="J204" s="617">
        <v>1394.49657</v>
      </c>
      <c r="K204" s="627" t="s">
        <v>336</v>
      </c>
    </row>
    <row r="205" spans="1:11" ht="14.4" customHeight="1" thickBot="1" x14ac:dyDescent="0.35">
      <c r="A205" s="635" t="s">
        <v>533</v>
      </c>
      <c r="B205" s="616">
        <v>145.41601923695799</v>
      </c>
      <c r="C205" s="616">
        <v>82.887150000000005</v>
      </c>
      <c r="D205" s="617">
        <v>-62.528869236958002</v>
      </c>
      <c r="E205" s="618">
        <v>0.57000013089900003</v>
      </c>
      <c r="F205" s="616">
        <v>45</v>
      </c>
      <c r="G205" s="617">
        <v>41.25</v>
      </c>
      <c r="H205" s="619">
        <v>3.1E-4</v>
      </c>
      <c r="I205" s="616">
        <v>154.91525999999999</v>
      </c>
      <c r="J205" s="617">
        <v>113.66526</v>
      </c>
      <c r="K205" s="620">
        <v>3.4425613333329999</v>
      </c>
    </row>
    <row r="206" spans="1:11" ht="14.4" customHeight="1" thickBot="1" x14ac:dyDescent="0.35">
      <c r="A206" s="636" t="s">
        <v>534</v>
      </c>
      <c r="B206" s="616">
        <v>0</v>
      </c>
      <c r="C206" s="616">
        <v>10.0779</v>
      </c>
      <c r="D206" s="617">
        <v>10.0779</v>
      </c>
      <c r="E206" s="626" t="s">
        <v>336</v>
      </c>
      <c r="F206" s="616">
        <v>0</v>
      </c>
      <c r="G206" s="617">
        <v>0</v>
      </c>
      <c r="H206" s="619">
        <v>0</v>
      </c>
      <c r="I206" s="616">
        <v>9.0850000000000009</v>
      </c>
      <c r="J206" s="617">
        <v>9.0850000000000009</v>
      </c>
      <c r="K206" s="627" t="s">
        <v>336</v>
      </c>
    </row>
    <row r="207" spans="1:11" ht="14.4" customHeight="1" thickBot="1" x14ac:dyDescent="0.35">
      <c r="A207" s="637" t="s">
        <v>535</v>
      </c>
      <c r="B207" s="621">
        <v>0</v>
      </c>
      <c r="C207" s="621">
        <v>10.0779</v>
      </c>
      <c r="D207" s="622">
        <v>10.0779</v>
      </c>
      <c r="E207" s="623" t="s">
        <v>351</v>
      </c>
      <c r="F207" s="621">
        <v>0</v>
      </c>
      <c r="G207" s="622">
        <v>0</v>
      </c>
      <c r="H207" s="624">
        <v>0</v>
      </c>
      <c r="I207" s="621">
        <v>9.0850000000000009</v>
      </c>
      <c r="J207" s="622">
        <v>9.0850000000000009</v>
      </c>
      <c r="K207" s="625" t="s">
        <v>336</v>
      </c>
    </row>
    <row r="208" spans="1:11" ht="14.4" customHeight="1" thickBot="1" x14ac:dyDescent="0.35">
      <c r="A208" s="638" t="s">
        <v>536</v>
      </c>
      <c r="B208" s="616">
        <v>0</v>
      </c>
      <c r="C208" s="616">
        <v>10.0779</v>
      </c>
      <c r="D208" s="617">
        <v>10.0779</v>
      </c>
      <c r="E208" s="626" t="s">
        <v>351</v>
      </c>
      <c r="F208" s="616">
        <v>0</v>
      </c>
      <c r="G208" s="617">
        <v>0</v>
      </c>
      <c r="H208" s="619">
        <v>0</v>
      </c>
      <c r="I208" s="616">
        <v>9.0850000000000009</v>
      </c>
      <c r="J208" s="617">
        <v>9.0850000000000009</v>
      </c>
      <c r="K208" s="627" t="s">
        <v>336</v>
      </c>
    </row>
    <row r="209" spans="1:11" ht="14.4" customHeight="1" thickBot="1" x14ac:dyDescent="0.35">
      <c r="A209" s="641" t="s">
        <v>537</v>
      </c>
      <c r="B209" s="621">
        <v>145.41601923695799</v>
      </c>
      <c r="C209" s="621">
        <v>72.809250000000006</v>
      </c>
      <c r="D209" s="622">
        <v>-72.606769236958002</v>
      </c>
      <c r="E209" s="628">
        <v>0.50069621202699999</v>
      </c>
      <c r="F209" s="621">
        <v>45</v>
      </c>
      <c r="G209" s="622">
        <v>41.25</v>
      </c>
      <c r="H209" s="624">
        <v>3.1E-4</v>
      </c>
      <c r="I209" s="621">
        <v>145.83026000000001</v>
      </c>
      <c r="J209" s="622">
        <v>104.58026</v>
      </c>
      <c r="K209" s="629">
        <v>3.2406724444439998</v>
      </c>
    </row>
    <row r="210" spans="1:11" ht="14.4" customHeight="1" thickBot="1" x14ac:dyDescent="0.35">
      <c r="A210" s="637" t="s">
        <v>538</v>
      </c>
      <c r="B210" s="621">
        <v>0</v>
      </c>
      <c r="C210" s="621">
        <v>1.01E-3</v>
      </c>
      <c r="D210" s="622">
        <v>1.01E-3</v>
      </c>
      <c r="E210" s="623" t="s">
        <v>336</v>
      </c>
      <c r="F210" s="621">
        <v>0</v>
      </c>
      <c r="G210" s="622">
        <v>0</v>
      </c>
      <c r="H210" s="624">
        <v>3.1E-4</v>
      </c>
      <c r="I210" s="621">
        <v>5.9921899999999999</v>
      </c>
      <c r="J210" s="622">
        <v>5.9921899999999999</v>
      </c>
      <c r="K210" s="625" t="s">
        <v>336</v>
      </c>
    </row>
    <row r="211" spans="1:11" ht="14.4" customHeight="1" thickBot="1" x14ac:dyDescent="0.35">
      <c r="A211" s="638" t="s">
        <v>539</v>
      </c>
      <c r="B211" s="616">
        <v>0</v>
      </c>
      <c r="C211" s="616">
        <v>1.01E-3</v>
      </c>
      <c r="D211" s="617">
        <v>1.01E-3</v>
      </c>
      <c r="E211" s="626" t="s">
        <v>336</v>
      </c>
      <c r="F211" s="616">
        <v>0</v>
      </c>
      <c r="G211" s="617">
        <v>0</v>
      </c>
      <c r="H211" s="619">
        <v>3.1E-4</v>
      </c>
      <c r="I211" s="616">
        <v>1.1900000000000001E-3</v>
      </c>
      <c r="J211" s="617">
        <v>1.1900000000000001E-3</v>
      </c>
      <c r="K211" s="627" t="s">
        <v>336</v>
      </c>
    </row>
    <row r="212" spans="1:11" ht="14.4" customHeight="1" thickBot="1" x14ac:dyDescent="0.35">
      <c r="A212" s="638" t="s">
        <v>540</v>
      </c>
      <c r="B212" s="616">
        <v>0</v>
      </c>
      <c r="C212" s="616">
        <v>0</v>
      </c>
      <c r="D212" s="617">
        <v>0</v>
      </c>
      <c r="E212" s="618">
        <v>1</v>
      </c>
      <c r="F212" s="616">
        <v>0</v>
      </c>
      <c r="G212" s="617">
        <v>0</v>
      </c>
      <c r="H212" s="619">
        <v>0</v>
      </c>
      <c r="I212" s="616">
        <v>5.9909999999999997</v>
      </c>
      <c r="J212" s="617">
        <v>5.9909999999999997</v>
      </c>
      <c r="K212" s="627" t="s">
        <v>351</v>
      </c>
    </row>
    <row r="213" spans="1:11" ht="14.4" customHeight="1" thickBot="1" x14ac:dyDescent="0.35">
      <c r="A213" s="637" t="s">
        <v>541</v>
      </c>
      <c r="B213" s="621">
        <v>145.41601923695799</v>
      </c>
      <c r="C213" s="621">
        <v>52.256239999999998</v>
      </c>
      <c r="D213" s="622">
        <v>-93.159779236958002</v>
      </c>
      <c r="E213" s="628">
        <v>0.35935683203399998</v>
      </c>
      <c r="F213" s="621">
        <v>45</v>
      </c>
      <c r="G213" s="622">
        <v>41.25</v>
      </c>
      <c r="H213" s="624">
        <v>0</v>
      </c>
      <c r="I213" s="621">
        <v>139.83806999999999</v>
      </c>
      <c r="J213" s="622">
        <v>98.588070000000002</v>
      </c>
      <c r="K213" s="629">
        <v>3.107512666666</v>
      </c>
    </row>
    <row r="214" spans="1:11" ht="14.4" customHeight="1" thickBot="1" x14ac:dyDescent="0.35">
      <c r="A214" s="638" t="s">
        <v>542</v>
      </c>
      <c r="B214" s="616">
        <v>113.17353655562999</v>
      </c>
      <c r="C214" s="616">
        <v>21</v>
      </c>
      <c r="D214" s="617">
        <v>-92.173536555628999</v>
      </c>
      <c r="E214" s="618">
        <v>0.18555574597300001</v>
      </c>
      <c r="F214" s="616">
        <v>18</v>
      </c>
      <c r="G214" s="617">
        <v>16.5</v>
      </c>
      <c r="H214" s="619">
        <v>0</v>
      </c>
      <c r="I214" s="616">
        <v>102.648</v>
      </c>
      <c r="J214" s="617">
        <v>86.147999999999996</v>
      </c>
      <c r="K214" s="620">
        <v>5.7026666666660004</v>
      </c>
    </row>
    <row r="215" spans="1:11" ht="14.4" customHeight="1" thickBot="1" x14ac:dyDescent="0.35">
      <c r="A215" s="638" t="s">
        <v>543</v>
      </c>
      <c r="B215" s="616">
        <v>32.242482681327999</v>
      </c>
      <c r="C215" s="616">
        <v>31.256239999999998</v>
      </c>
      <c r="D215" s="617">
        <v>-0.98624268132799997</v>
      </c>
      <c r="E215" s="618">
        <v>0.96941170160199996</v>
      </c>
      <c r="F215" s="616">
        <v>27</v>
      </c>
      <c r="G215" s="617">
        <v>24.75</v>
      </c>
      <c r="H215" s="619">
        <v>0</v>
      </c>
      <c r="I215" s="616">
        <v>37.190069999999999</v>
      </c>
      <c r="J215" s="617">
        <v>12.44007</v>
      </c>
      <c r="K215" s="620">
        <v>1.37741</v>
      </c>
    </row>
    <row r="216" spans="1:11" ht="14.4" customHeight="1" thickBot="1" x14ac:dyDescent="0.35">
      <c r="A216" s="637" t="s">
        <v>544</v>
      </c>
      <c r="B216" s="621">
        <v>0</v>
      </c>
      <c r="C216" s="621">
        <v>20.552</v>
      </c>
      <c r="D216" s="622">
        <v>20.552</v>
      </c>
      <c r="E216" s="623" t="s">
        <v>336</v>
      </c>
      <c r="F216" s="621">
        <v>0</v>
      </c>
      <c r="G216" s="622">
        <v>0</v>
      </c>
      <c r="H216" s="624">
        <v>0</v>
      </c>
      <c r="I216" s="621">
        <v>0</v>
      </c>
      <c r="J216" s="622">
        <v>0</v>
      </c>
      <c r="K216" s="625" t="s">
        <v>336</v>
      </c>
    </row>
    <row r="217" spans="1:11" ht="14.4" customHeight="1" thickBot="1" x14ac:dyDescent="0.35">
      <c r="A217" s="638" t="s">
        <v>545</v>
      </c>
      <c r="B217" s="616">
        <v>0</v>
      </c>
      <c r="C217" s="616">
        <v>20.552</v>
      </c>
      <c r="D217" s="617">
        <v>20.552</v>
      </c>
      <c r="E217" s="626" t="s">
        <v>336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7" t="s">
        <v>336</v>
      </c>
    </row>
    <row r="218" spans="1:11" ht="14.4" customHeight="1" thickBot="1" x14ac:dyDescent="0.35">
      <c r="A218" s="635" t="s">
        <v>546</v>
      </c>
      <c r="B218" s="616">
        <v>51</v>
      </c>
      <c r="C218" s="616">
        <v>51.59</v>
      </c>
      <c r="D218" s="617">
        <v>0.58999999999899999</v>
      </c>
      <c r="E218" s="618">
        <v>1.01156862745</v>
      </c>
      <c r="F218" s="616">
        <v>0</v>
      </c>
      <c r="G218" s="617">
        <v>0</v>
      </c>
      <c r="H218" s="619">
        <v>0</v>
      </c>
      <c r="I218" s="616">
        <v>0</v>
      </c>
      <c r="J218" s="617">
        <v>0</v>
      </c>
      <c r="K218" s="627" t="s">
        <v>336</v>
      </c>
    </row>
    <row r="219" spans="1:11" ht="14.4" customHeight="1" thickBot="1" x14ac:dyDescent="0.35">
      <c r="A219" s="641" t="s">
        <v>547</v>
      </c>
      <c r="B219" s="621">
        <v>51</v>
      </c>
      <c r="C219" s="621">
        <v>51.59</v>
      </c>
      <c r="D219" s="622">
        <v>0.58999999999899999</v>
      </c>
      <c r="E219" s="628">
        <v>1.01156862745</v>
      </c>
      <c r="F219" s="621">
        <v>0</v>
      </c>
      <c r="G219" s="622">
        <v>0</v>
      </c>
      <c r="H219" s="624">
        <v>0</v>
      </c>
      <c r="I219" s="621">
        <v>0</v>
      </c>
      <c r="J219" s="622">
        <v>0</v>
      </c>
      <c r="K219" s="625" t="s">
        <v>336</v>
      </c>
    </row>
    <row r="220" spans="1:11" ht="14.4" customHeight="1" thickBot="1" x14ac:dyDescent="0.35">
      <c r="A220" s="637" t="s">
        <v>548</v>
      </c>
      <c r="B220" s="621">
        <v>51</v>
      </c>
      <c r="C220" s="621">
        <v>51.59</v>
      </c>
      <c r="D220" s="622">
        <v>0.58999999999899999</v>
      </c>
      <c r="E220" s="628">
        <v>1.01156862745</v>
      </c>
      <c r="F220" s="621">
        <v>0</v>
      </c>
      <c r="G220" s="622">
        <v>0</v>
      </c>
      <c r="H220" s="624">
        <v>0</v>
      </c>
      <c r="I220" s="621">
        <v>0</v>
      </c>
      <c r="J220" s="622">
        <v>0</v>
      </c>
      <c r="K220" s="625" t="s">
        <v>336</v>
      </c>
    </row>
    <row r="221" spans="1:11" ht="14.4" customHeight="1" thickBot="1" x14ac:dyDescent="0.35">
      <c r="A221" s="638" t="s">
        <v>549</v>
      </c>
      <c r="B221" s="616">
        <v>51</v>
      </c>
      <c r="C221" s="616">
        <v>51.59</v>
      </c>
      <c r="D221" s="617">
        <v>0.58999999999899999</v>
      </c>
      <c r="E221" s="618">
        <v>1.01156862745</v>
      </c>
      <c r="F221" s="616">
        <v>0</v>
      </c>
      <c r="G221" s="617">
        <v>0</v>
      </c>
      <c r="H221" s="619">
        <v>0</v>
      </c>
      <c r="I221" s="616">
        <v>0</v>
      </c>
      <c r="J221" s="617">
        <v>0</v>
      </c>
      <c r="K221" s="627" t="s">
        <v>336</v>
      </c>
    </row>
    <row r="222" spans="1:11" ht="14.4" customHeight="1" thickBot="1" x14ac:dyDescent="0.35">
      <c r="A222" s="634" t="s">
        <v>550</v>
      </c>
      <c r="B222" s="616">
        <v>6451.0085058123104</v>
      </c>
      <c r="C222" s="616">
        <v>7667.8433500000001</v>
      </c>
      <c r="D222" s="617">
        <v>1216.8348441876899</v>
      </c>
      <c r="E222" s="618">
        <v>1.188627071734</v>
      </c>
      <c r="F222" s="616">
        <v>6835.6392117268697</v>
      </c>
      <c r="G222" s="617">
        <v>6266.0026107496296</v>
      </c>
      <c r="H222" s="619">
        <v>581.46587999999997</v>
      </c>
      <c r="I222" s="616">
        <v>6875.3976400000101</v>
      </c>
      <c r="J222" s="617">
        <v>609.39502925038096</v>
      </c>
      <c r="K222" s="620">
        <v>1.0058163438759999</v>
      </c>
    </row>
    <row r="223" spans="1:11" ht="14.4" customHeight="1" thickBot="1" x14ac:dyDescent="0.35">
      <c r="A223" s="639" t="s">
        <v>551</v>
      </c>
      <c r="B223" s="621">
        <v>6451.0085058123104</v>
      </c>
      <c r="C223" s="621">
        <v>7667.8433500000001</v>
      </c>
      <c r="D223" s="622">
        <v>1216.8348441876899</v>
      </c>
      <c r="E223" s="628">
        <v>1.188627071734</v>
      </c>
      <c r="F223" s="621">
        <v>6835.6392117268697</v>
      </c>
      <c r="G223" s="622">
        <v>6266.0026107496296</v>
      </c>
      <c r="H223" s="624">
        <v>581.46587999999997</v>
      </c>
      <c r="I223" s="621">
        <v>6875.3976400000101</v>
      </c>
      <c r="J223" s="622">
        <v>609.39502925038096</v>
      </c>
      <c r="K223" s="629">
        <v>1.0058163438759999</v>
      </c>
    </row>
    <row r="224" spans="1:11" ht="14.4" customHeight="1" thickBot="1" x14ac:dyDescent="0.35">
      <c r="A224" s="641" t="s">
        <v>54</v>
      </c>
      <c r="B224" s="621">
        <v>6451.0085058123104</v>
      </c>
      <c r="C224" s="621">
        <v>7667.8433500000001</v>
      </c>
      <c r="D224" s="622">
        <v>1216.8348441876899</v>
      </c>
      <c r="E224" s="628">
        <v>1.188627071734</v>
      </c>
      <c r="F224" s="621">
        <v>6835.6392117268697</v>
      </c>
      <c r="G224" s="622">
        <v>6266.0026107496296</v>
      </c>
      <c r="H224" s="624">
        <v>581.46587999999997</v>
      </c>
      <c r="I224" s="621">
        <v>6875.3976400000101</v>
      </c>
      <c r="J224" s="622">
        <v>609.39502925038096</v>
      </c>
      <c r="K224" s="629">
        <v>1.0058163438759999</v>
      </c>
    </row>
    <row r="225" spans="1:11" ht="14.4" customHeight="1" thickBot="1" x14ac:dyDescent="0.35">
      <c r="A225" s="637" t="s">
        <v>552</v>
      </c>
      <c r="B225" s="621">
        <v>144</v>
      </c>
      <c r="C225" s="621">
        <v>96.194999999999993</v>
      </c>
      <c r="D225" s="622">
        <v>-47.805</v>
      </c>
      <c r="E225" s="628">
        <v>0.668020833333</v>
      </c>
      <c r="F225" s="621">
        <v>104.128121018402</v>
      </c>
      <c r="G225" s="622">
        <v>95.450777600200993</v>
      </c>
      <c r="H225" s="624">
        <v>8.6210000000000004</v>
      </c>
      <c r="I225" s="621">
        <v>98.584249999999997</v>
      </c>
      <c r="J225" s="622">
        <v>3.1334723997979999</v>
      </c>
      <c r="K225" s="629">
        <v>0.94675913706899995</v>
      </c>
    </row>
    <row r="226" spans="1:11" ht="14.4" customHeight="1" thickBot="1" x14ac:dyDescent="0.35">
      <c r="A226" s="638" t="s">
        <v>553</v>
      </c>
      <c r="B226" s="616">
        <v>144</v>
      </c>
      <c r="C226" s="616">
        <v>96.194999999999993</v>
      </c>
      <c r="D226" s="617">
        <v>-47.805</v>
      </c>
      <c r="E226" s="618">
        <v>0.668020833333</v>
      </c>
      <c r="F226" s="616">
        <v>104.128121018402</v>
      </c>
      <c r="G226" s="617">
        <v>95.450777600200993</v>
      </c>
      <c r="H226" s="619">
        <v>8.6210000000000004</v>
      </c>
      <c r="I226" s="616">
        <v>98.584249999999997</v>
      </c>
      <c r="J226" s="617">
        <v>3.1334723997979999</v>
      </c>
      <c r="K226" s="620">
        <v>0.94675913706899995</v>
      </c>
    </row>
    <row r="227" spans="1:11" ht="14.4" customHeight="1" thickBot="1" x14ac:dyDescent="0.35">
      <c r="A227" s="637" t="s">
        <v>554</v>
      </c>
      <c r="B227" s="621">
        <v>60.008505812305003</v>
      </c>
      <c r="C227" s="621">
        <v>57.894660000000002</v>
      </c>
      <c r="D227" s="622">
        <v>-2.1138458123050001</v>
      </c>
      <c r="E227" s="628">
        <v>0.96477423019099995</v>
      </c>
      <c r="F227" s="621">
        <v>61.243215630708001</v>
      </c>
      <c r="G227" s="622">
        <v>56.139614328149001</v>
      </c>
      <c r="H227" s="624">
        <v>5.9310200000000002</v>
      </c>
      <c r="I227" s="621">
        <v>58.643999999999998</v>
      </c>
      <c r="J227" s="622">
        <v>2.5043856718500002</v>
      </c>
      <c r="K227" s="629">
        <v>0.95755912546400002</v>
      </c>
    </row>
    <row r="228" spans="1:11" ht="14.4" customHeight="1" thickBot="1" x14ac:dyDescent="0.35">
      <c r="A228" s="638" t="s">
        <v>555</v>
      </c>
      <c r="B228" s="616">
        <v>60.008505812305003</v>
      </c>
      <c r="C228" s="616">
        <v>57.894660000000002</v>
      </c>
      <c r="D228" s="617">
        <v>-2.1138458123050001</v>
      </c>
      <c r="E228" s="618">
        <v>0.96477423019099995</v>
      </c>
      <c r="F228" s="616">
        <v>0</v>
      </c>
      <c r="G228" s="617">
        <v>0</v>
      </c>
      <c r="H228" s="619">
        <v>0</v>
      </c>
      <c r="I228" s="616">
        <v>6.3948846218409004E-14</v>
      </c>
      <c r="J228" s="617">
        <v>6.3948846218409004E-14</v>
      </c>
      <c r="K228" s="627" t="s">
        <v>336</v>
      </c>
    </row>
    <row r="229" spans="1:11" ht="14.4" customHeight="1" thickBot="1" x14ac:dyDescent="0.35">
      <c r="A229" s="638" t="s">
        <v>556</v>
      </c>
      <c r="B229" s="616">
        <v>0</v>
      </c>
      <c r="C229" s="616">
        <v>0</v>
      </c>
      <c r="D229" s="617">
        <v>0</v>
      </c>
      <c r="E229" s="618">
        <v>1</v>
      </c>
      <c r="F229" s="616">
        <v>44.003897116133999</v>
      </c>
      <c r="G229" s="617">
        <v>40.336905689788999</v>
      </c>
      <c r="H229" s="619">
        <v>4.07</v>
      </c>
      <c r="I229" s="616">
        <v>42.18</v>
      </c>
      <c r="J229" s="617">
        <v>1.8430943102099999</v>
      </c>
      <c r="K229" s="620">
        <v>0.95855146394599999</v>
      </c>
    </row>
    <row r="230" spans="1:11" ht="14.4" customHeight="1" thickBot="1" x14ac:dyDescent="0.35">
      <c r="A230" s="638" t="s">
        <v>557</v>
      </c>
      <c r="B230" s="616">
        <v>0</v>
      </c>
      <c r="C230" s="616">
        <v>0</v>
      </c>
      <c r="D230" s="617">
        <v>0</v>
      </c>
      <c r="E230" s="618">
        <v>1</v>
      </c>
      <c r="F230" s="616">
        <v>17.239318514573998</v>
      </c>
      <c r="G230" s="617">
        <v>15.80270863836</v>
      </c>
      <c r="H230" s="619">
        <v>1.8610199999999999</v>
      </c>
      <c r="I230" s="616">
        <v>16.463999999999999</v>
      </c>
      <c r="J230" s="617">
        <v>0.66129136163900004</v>
      </c>
      <c r="K230" s="620">
        <v>0.955026150603</v>
      </c>
    </row>
    <row r="231" spans="1:11" ht="14.4" customHeight="1" thickBot="1" x14ac:dyDescent="0.35">
      <c r="A231" s="637" t="s">
        <v>558</v>
      </c>
      <c r="B231" s="621">
        <v>976</v>
      </c>
      <c r="C231" s="621">
        <v>946.48085000000003</v>
      </c>
      <c r="D231" s="622">
        <v>-29.519149999999001</v>
      </c>
      <c r="E231" s="628">
        <v>0.969754969262</v>
      </c>
      <c r="F231" s="621">
        <v>932.49242785899298</v>
      </c>
      <c r="G231" s="622">
        <v>854.78472553741005</v>
      </c>
      <c r="H231" s="624">
        <v>76.190019999998995</v>
      </c>
      <c r="I231" s="621">
        <v>905.17768000000103</v>
      </c>
      <c r="J231" s="622">
        <v>50.392954462589998</v>
      </c>
      <c r="K231" s="629">
        <v>0.97070780733100004</v>
      </c>
    </row>
    <row r="232" spans="1:11" ht="14.4" customHeight="1" thickBot="1" x14ac:dyDescent="0.35">
      <c r="A232" s="638" t="s">
        <v>559</v>
      </c>
      <c r="B232" s="616">
        <v>976</v>
      </c>
      <c r="C232" s="616">
        <v>946.48085000000003</v>
      </c>
      <c r="D232" s="617">
        <v>-29.519149999999001</v>
      </c>
      <c r="E232" s="618">
        <v>0.969754969262</v>
      </c>
      <c r="F232" s="616">
        <v>932.49242785899298</v>
      </c>
      <c r="G232" s="617">
        <v>854.78472553741005</v>
      </c>
      <c r="H232" s="619">
        <v>76.190019999998995</v>
      </c>
      <c r="I232" s="616">
        <v>905.17768000000103</v>
      </c>
      <c r="J232" s="617">
        <v>50.392954462589998</v>
      </c>
      <c r="K232" s="620">
        <v>0.97070780733100004</v>
      </c>
    </row>
    <row r="233" spans="1:11" ht="14.4" customHeight="1" thickBot="1" x14ac:dyDescent="0.35">
      <c r="A233" s="637" t="s">
        <v>560</v>
      </c>
      <c r="B233" s="621">
        <v>0</v>
      </c>
      <c r="C233" s="621">
        <v>3.7349999999999999</v>
      </c>
      <c r="D233" s="622">
        <v>3.7349999999999999</v>
      </c>
      <c r="E233" s="623" t="s">
        <v>351</v>
      </c>
      <c r="F233" s="621">
        <v>0</v>
      </c>
      <c r="G233" s="622">
        <v>0</v>
      </c>
      <c r="H233" s="624">
        <v>0.26600000000000001</v>
      </c>
      <c r="I233" s="621">
        <v>2.3029999999999999</v>
      </c>
      <c r="J233" s="622">
        <v>2.3029999999999999</v>
      </c>
      <c r="K233" s="625" t="s">
        <v>336</v>
      </c>
    </row>
    <row r="234" spans="1:11" ht="14.4" customHeight="1" thickBot="1" x14ac:dyDescent="0.35">
      <c r="A234" s="638" t="s">
        <v>561</v>
      </c>
      <c r="B234" s="616">
        <v>0</v>
      </c>
      <c r="C234" s="616">
        <v>3.7349999999999999</v>
      </c>
      <c r="D234" s="617">
        <v>3.7349999999999999</v>
      </c>
      <c r="E234" s="626" t="s">
        <v>351</v>
      </c>
      <c r="F234" s="616">
        <v>0</v>
      </c>
      <c r="G234" s="617">
        <v>0</v>
      </c>
      <c r="H234" s="619">
        <v>0.26600000000000001</v>
      </c>
      <c r="I234" s="616">
        <v>2.3029999999999999</v>
      </c>
      <c r="J234" s="617">
        <v>2.3029999999999999</v>
      </c>
      <c r="K234" s="627" t="s">
        <v>336</v>
      </c>
    </row>
    <row r="235" spans="1:11" ht="14.4" customHeight="1" thickBot="1" x14ac:dyDescent="0.35">
      <c r="A235" s="637" t="s">
        <v>562</v>
      </c>
      <c r="B235" s="621">
        <v>903</v>
      </c>
      <c r="C235" s="621">
        <v>795.97360000000003</v>
      </c>
      <c r="D235" s="622">
        <v>-107.0264</v>
      </c>
      <c r="E235" s="628">
        <v>0.88147685492799999</v>
      </c>
      <c r="F235" s="621">
        <v>813</v>
      </c>
      <c r="G235" s="622">
        <v>745.25</v>
      </c>
      <c r="H235" s="624">
        <v>64.362970000000004</v>
      </c>
      <c r="I235" s="621">
        <v>637.33476000000098</v>
      </c>
      <c r="J235" s="622">
        <v>-107.915239999999</v>
      </c>
      <c r="K235" s="629">
        <v>0.78392959409499996</v>
      </c>
    </row>
    <row r="236" spans="1:11" ht="14.4" customHeight="1" thickBot="1" x14ac:dyDescent="0.35">
      <c r="A236" s="638" t="s">
        <v>563</v>
      </c>
      <c r="B236" s="616">
        <v>888</v>
      </c>
      <c r="C236" s="616">
        <v>778.54089999999997</v>
      </c>
      <c r="D236" s="617">
        <v>-109.45910000000001</v>
      </c>
      <c r="E236" s="618">
        <v>0.87673524774699996</v>
      </c>
      <c r="F236" s="616">
        <v>813</v>
      </c>
      <c r="G236" s="617">
        <v>745.25</v>
      </c>
      <c r="H236" s="619">
        <v>64.362970000000004</v>
      </c>
      <c r="I236" s="616">
        <v>637.33476000000098</v>
      </c>
      <c r="J236" s="617">
        <v>-107.915239999999</v>
      </c>
      <c r="K236" s="620">
        <v>0.78392959409499996</v>
      </c>
    </row>
    <row r="237" spans="1:11" ht="14.4" customHeight="1" thickBot="1" x14ac:dyDescent="0.35">
      <c r="A237" s="638" t="s">
        <v>564</v>
      </c>
      <c r="B237" s="616">
        <v>15</v>
      </c>
      <c r="C237" s="616">
        <v>17.432700000000001</v>
      </c>
      <c r="D237" s="617">
        <v>2.4327000000000001</v>
      </c>
      <c r="E237" s="618">
        <v>1.16218</v>
      </c>
      <c r="F237" s="616">
        <v>0</v>
      </c>
      <c r="G237" s="617">
        <v>0</v>
      </c>
      <c r="H237" s="619">
        <v>0</v>
      </c>
      <c r="I237" s="616">
        <v>0</v>
      </c>
      <c r="J237" s="617">
        <v>0</v>
      </c>
      <c r="K237" s="627" t="s">
        <v>336</v>
      </c>
    </row>
    <row r="238" spans="1:11" ht="14.4" customHeight="1" thickBot="1" x14ac:dyDescent="0.35">
      <c r="A238" s="637" t="s">
        <v>565</v>
      </c>
      <c r="B238" s="621">
        <v>0</v>
      </c>
      <c r="C238" s="621">
        <v>687.76754000000005</v>
      </c>
      <c r="D238" s="622">
        <v>687.76754000000005</v>
      </c>
      <c r="E238" s="623" t="s">
        <v>351</v>
      </c>
      <c r="F238" s="621">
        <v>0</v>
      </c>
      <c r="G238" s="622">
        <v>0</v>
      </c>
      <c r="H238" s="624">
        <v>65.725639999999999</v>
      </c>
      <c r="I238" s="621">
        <v>999.093670000001</v>
      </c>
      <c r="J238" s="622">
        <v>999.093670000001</v>
      </c>
      <c r="K238" s="625" t="s">
        <v>336</v>
      </c>
    </row>
    <row r="239" spans="1:11" ht="14.4" customHeight="1" thickBot="1" x14ac:dyDescent="0.35">
      <c r="A239" s="638" t="s">
        <v>566</v>
      </c>
      <c r="B239" s="616">
        <v>0</v>
      </c>
      <c r="C239" s="616">
        <v>687.76754000000005</v>
      </c>
      <c r="D239" s="617">
        <v>687.76754000000005</v>
      </c>
      <c r="E239" s="626" t="s">
        <v>351</v>
      </c>
      <c r="F239" s="616">
        <v>0</v>
      </c>
      <c r="G239" s="617">
        <v>0</v>
      </c>
      <c r="H239" s="619">
        <v>65.725639999999999</v>
      </c>
      <c r="I239" s="616">
        <v>999.093670000001</v>
      </c>
      <c r="J239" s="617">
        <v>999.093670000001</v>
      </c>
      <c r="K239" s="627" t="s">
        <v>336</v>
      </c>
    </row>
    <row r="240" spans="1:11" ht="14.4" customHeight="1" thickBot="1" x14ac:dyDescent="0.35">
      <c r="A240" s="637" t="s">
        <v>567</v>
      </c>
      <c r="B240" s="621">
        <v>4368</v>
      </c>
      <c r="C240" s="621">
        <v>5079.7966999999999</v>
      </c>
      <c r="D240" s="622">
        <v>711.79670000000101</v>
      </c>
      <c r="E240" s="628">
        <v>1.162957119963</v>
      </c>
      <c r="F240" s="621">
        <v>4924.7754472187598</v>
      </c>
      <c r="G240" s="622">
        <v>4514.3774932838696</v>
      </c>
      <c r="H240" s="624">
        <v>360.36923000000002</v>
      </c>
      <c r="I240" s="621">
        <v>4174.2602800000104</v>
      </c>
      <c r="J240" s="622">
        <v>-340.11721328386301</v>
      </c>
      <c r="K240" s="629">
        <v>0.84760418515199998</v>
      </c>
    </row>
    <row r="241" spans="1:11" ht="14.4" customHeight="1" thickBot="1" x14ac:dyDescent="0.35">
      <c r="A241" s="638" t="s">
        <v>568</v>
      </c>
      <c r="B241" s="616">
        <v>4368</v>
      </c>
      <c r="C241" s="616">
        <v>5079.7966999999999</v>
      </c>
      <c r="D241" s="617">
        <v>711.79670000000101</v>
      </c>
      <c r="E241" s="618">
        <v>1.162957119963</v>
      </c>
      <c r="F241" s="616">
        <v>4924.7754472187598</v>
      </c>
      <c r="G241" s="617">
        <v>4514.3774932838696</v>
      </c>
      <c r="H241" s="619">
        <v>360.36923000000002</v>
      </c>
      <c r="I241" s="616">
        <v>4174.2602800000104</v>
      </c>
      <c r="J241" s="617">
        <v>-340.11721328386301</v>
      </c>
      <c r="K241" s="620">
        <v>0.84760418515199998</v>
      </c>
    </row>
    <row r="242" spans="1:11" ht="14.4" customHeight="1" thickBot="1" x14ac:dyDescent="0.35">
      <c r="A242" s="642" t="s">
        <v>569</v>
      </c>
      <c r="B242" s="621">
        <v>0</v>
      </c>
      <c r="C242" s="621">
        <v>12.6076</v>
      </c>
      <c r="D242" s="622">
        <v>12.6076</v>
      </c>
      <c r="E242" s="623" t="s">
        <v>351</v>
      </c>
      <c r="F242" s="621">
        <v>0</v>
      </c>
      <c r="G242" s="622">
        <v>0</v>
      </c>
      <c r="H242" s="624">
        <v>0.21723000000000001</v>
      </c>
      <c r="I242" s="621">
        <v>10.824999999999999</v>
      </c>
      <c r="J242" s="622">
        <v>10.824999999999999</v>
      </c>
      <c r="K242" s="625" t="s">
        <v>336</v>
      </c>
    </row>
    <row r="243" spans="1:11" ht="14.4" customHeight="1" thickBot="1" x14ac:dyDescent="0.35">
      <c r="A243" s="639" t="s">
        <v>570</v>
      </c>
      <c r="B243" s="621">
        <v>0</v>
      </c>
      <c r="C243" s="621">
        <v>12.6076</v>
      </c>
      <c r="D243" s="622">
        <v>12.6076</v>
      </c>
      <c r="E243" s="623" t="s">
        <v>351</v>
      </c>
      <c r="F243" s="621">
        <v>0</v>
      </c>
      <c r="G243" s="622">
        <v>0</v>
      </c>
      <c r="H243" s="624">
        <v>0.21723000000000001</v>
      </c>
      <c r="I243" s="621">
        <v>10.824999999999999</v>
      </c>
      <c r="J243" s="622">
        <v>10.824999999999999</v>
      </c>
      <c r="K243" s="625" t="s">
        <v>336</v>
      </c>
    </row>
    <row r="244" spans="1:11" ht="14.4" customHeight="1" thickBot="1" x14ac:dyDescent="0.35">
      <c r="A244" s="641" t="s">
        <v>571</v>
      </c>
      <c r="B244" s="621">
        <v>0</v>
      </c>
      <c r="C244" s="621">
        <v>12.6076</v>
      </c>
      <c r="D244" s="622">
        <v>12.6076</v>
      </c>
      <c r="E244" s="623" t="s">
        <v>351</v>
      </c>
      <c r="F244" s="621">
        <v>0</v>
      </c>
      <c r="G244" s="622">
        <v>0</v>
      </c>
      <c r="H244" s="624">
        <v>0.21723000000000001</v>
      </c>
      <c r="I244" s="621">
        <v>10.824999999999999</v>
      </c>
      <c r="J244" s="622">
        <v>10.824999999999999</v>
      </c>
      <c r="K244" s="625" t="s">
        <v>336</v>
      </c>
    </row>
    <row r="245" spans="1:11" ht="14.4" customHeight="1" thickBot="1" x14ac:dyDescent="0.35">
      <c r="A245" s="637" t="s">
        <v>572</v>
      </c>
      <c r="B245" s="621">
        <v>0</v>
      </c>
      <c r="C245" s="621">
        <v>12.6076</v>
      </c>
      <c r="D245" s="622">
        <v>12.6076</v>
      </c>
      <c r="E245" s="623" t="s">
        <v>351</v>
      </c>
      <c r="F245" s="621">
        <v>0</v>
      </c>
      <c r="G245" s="622">
        <v>0</v>
      </c>
      <c r="H245" s="624">
        <v>0.21723000000000001</v>
      </c>
      <c r="I245" s="621">
        <v>10.824999999999999</v>
      </c>
      <c r="J245" s="622">
        <v>10.824999999999999</v>
      </c>
      <c r="K245" s="625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11.4876</v>
      </c>
      <c r="D246" s="617">
        <v>11.4876</v>
      </c>
      <c r="E246" s="626" t="s">
        <v>351</v>
      </c>
      <c r="F246" s="616">
        <v>0</v>
      </c>
      <c r="G246" s="617">
        <v>0</v>
      </c>
      <c r="H246" s="619">
        <v>0.21723000000000001</v>
      </c>
      <c r="I246" s="616">
        <v>10.824999999999999</v>
      </c>
      <c r="J246" s="617">
        <v>10.824999999999999</v>
      </c>
      <c r="K246" s="627" t="s">
        <v>336</v>
      </c>
    </row>
    <row r="247" spans="1:11" ht="14.4" customHeight="1" thickBot="1" x14ac:dyDescent="0.35">
      <c r="A247" s="638" t="s">
        <v>574</v>
      </c>
      <c r="B247" s="616">
        <v>0</v>
      </c>
      <c r="C247" s="616">
        <v>1.1200000000000001</v>
      </c>
      <c r="D247" s="617">
        <v>1.1200000000000001</v>
      </c>
      <c r="E247" s="626" t="s">
        <v>351</v>
      </c>
      <c r="F247" s="616">
        <v>0</v>
      </c>
      <c r="G247" s="617">
        <v>0</v>
      </c>
      <c r="H247" s="619">
        <v>0</v>
      </c>
      <c r="I247" s="616">
        <v>0</v>
      </c>
      <c r="J247" s="617">
        <v>0</v>
      </c>
      <c r="K247" s="627" t="s">
        <v>336</v>
      </c>
    </row>
    <row r="248" spans="1:11" ht="14.4" customHeight="1" thickBot="1" x14ac:dyDescent="0.35">
      <c r="A248" s="643"/>
      <c r="B248" s="616">
        <v>-13920.5110325854</v>
      </c>
      <c r="C248" s="616">
        <v>-16894.71787</v>
      </c>
      <c r="D248" s="617">
        <v>-2974.2068374146002</v>
      </c>
      <c r="E248" s="618">
        <v>1.2136564405179999</v>
      </c>
      <c r="F248" s="616">
        <v>-21769.7878451461</v>
      </c>
      <c r="G248" s="617">
        <v>-19955.638858050599</v>
      </c>
      <c r="H248" s="619">
        <v>-2725.47425999999</v>
      </c>
      <c r="I248" s="616">
        <v>-19030.705249999999</v>
      </c>
      <c r="J248" s="617">
        <v>924.93360805060399</v>
      </c>
      <c r="K248" s="620">
        <v>0.87417963764100004</v>
      </c>
    </row>
    <row r="249" spans="1:11" ht="14.4" customHeight="1" thickBot="1" x14ac:dyDescent="0.35">
      <c r="A249" s="644" t="s">
        <v>66</v>
      </c>
      <c r="B249" s="630">
        <v>-13920.5110325854</v>
      </c>
      <c r="C249" s="630">
        <v>-16894.71787</v>
      </c>
      <c r="D249" s="631">
        <v>-2974.2068374146102</v>
      </c>
      <c r="E249" s="632" t="s">
        <v>351</v>
      </c>
      <c r="F249" s="630">
        <v>-21769.7878451461</v>
      </c>
      <c r="G249" s="631">
        <v>-19955.638858050599</v>
      </c>
      <c r="H249" s="630">
        <v>-2725.47425999999</v>
      </c>
      <c r="I249" s="630">
        <v>-19030.705249999999</v>
      </c>
      <c r="J249" s="631">
        <v>924.93360805060502</v>
      </c>
      <c r="K249" s="633">
        <v>0.87417963764100004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575</v>
      </c>
      <c r="B5" s="646" t="s">
        <v>576</v>
      </c>
      <c r="C5" s="647" t="s">
        <v>577</v>
      </c>
      <c r="D5" s="647" t="s">
        <v>577</v>
      </c>
      <c r="E5" s="647"/>
      <c r="F5" s="647" t="s">
        <v>577</v>
      </c>
      <c r="G5" s="647" t="s">
        <v>577</v>
      </c>
      <c r="H5" s="647" t="s">
        <v>577</v>
      </c>
      <c r="I5" s="648" t="s">
        <v>577</v>
      </c>
      <c r="J5" s="649" t="s">
        <v>74</v>
      </c>
    </row>
    <row r="6" spans="1:10" ht="14.4" customHeight="1" x14ac:dyDescent="0.3">
      <c r="A6" s="645" t="s">
        <v>575</v>
      </c>
      <c r="B6" s="646" t="s">
        <v>346</v>
      </c>
      <c r="C6" s="647">
        <v>1243.049679999998</v>
      </c>
      <c r="D6" s="647">
        <v>1047.4408400000002</v>
      </c>
      <c r="E6" s="647"/>
      <c r="F6" s="647">
        <v>1068.1563099999998</v>
      </c>
      <c r="G6" s="647">
        <v>1208.1427935359466</v>
      </c>
      <c r="H6" s="647">
        <v>-139.98648353594672</v>
      </c>
      <c r="I6" s="648">
        <v>0.88413084588599034</v>
      </c>
      <c r="J6" s="649" t="s">
        <v>1</v>
      </c>
    </row>
    <row r="7" spans="1:10" ht="14.4" customHeight="1" x14ac:dyDescent="0.3">
      <c r="A7" s="645" t="s">
        <v>575</v>
      </c>
      <c r="B7" s="646" t="s">
        <v>347</v>
      </c>
      <c r="C7" s="647" t="s">
        <v>577</v>
      </c>
      <c r="D7" s="647" t="s">
        <v>577</v>
      </c>
      <c r="E7" s="647"/>
      <c r="F7" s="647">
        <v>60.124939999999995</v>
      </c>
      <c r="G7" s="647">
        <v>37.583333333333336</v>
      </c>
      <c r="H7" s="647">
        <v>22.541606666666659</v>
      </c>
      <c r="I7" s="648">
        <v>1.5997766740576493</v>
      </c>
      <c r="J7" s="649" t="s">
        <v>1</v>
      </c>
    </row>
    <row r="8" spans="1:10" ht="14.4" customHeight="1" x14ac:dyDescent="0.3">
      <c r="A8" s="645" t="s">
        <v>575</v>
      </c>
      <c r="B8" s="646" t="s">
        <v>348</v>
      </c>
      <c r="C8" s="647">
        <v>33.208539999999999</v>
      </c>
      <c r="D8" s="647">
        <v>50.790449999999993</v>
      </c>
      <c r="E8" s="647"/>
      <c r="F8" s="647">
        <v>2.0819199999999967</v>
      </c>
      <c r="G8" s="647">
        <v>11.916666666666668</v>
      </c>
      <c r="H8" s="647">
        <v>-9.8347466666666712</v>
      </c>
      <c r="I8" s="648">
        <v>0.17470657342657314</v>
      </c>
      <c r="J8" s="649" t="s">
        <v>1</v>
      </c>
    </row>
    <row r="9" spans="1:10" ht="14.4" customHeight="1" x14ac:dyDescent="0.3">
      <c r="A9" s="645" t="s">
        <v>575</v>
      </c>
      <c r="B9" s="646" t="s">
        <v>349</v>
      </c>
      <c r="C9" s="647">
        <v>34.754660000000001</v>
      </c>
      <c r="D9" s="647">
        <v>93.948359999999994</v>
      </c>
      <c r="E9" s="647"/>
      <c r="F9" s="647">
        <v>107.2577</v>
      </c>
      <c r="G9" s="647">
        <v>109.60093850302849</v>
      </c>
      <c r="H9" s="647">
        <v>-2.3432385030284877</v>
      </c>
      <c r="I9" s="648">
        <v>0.97862026972548466</v>
      </c>
      <c r="J9" s="649" t="s">
        <v>1</v>
      </c>
    </row>
    <row r="10" spans="1:10" ht="14.4" customHeight="1" x14ac:dyDescent="0.3">
      <c r="A10" s="645" t="s">
        <v>575</v>
      </c>
      <c r="B10" s="646" t="s">
        <v>350</v>
      </c>
      <c r="C10" s="647">
        <v>0</v>
      </c>
      <c r="D10" s="647" t="s">
        <v>577</v>
      </c>
      <c r="E10" s="647"/>
      <c r="F10" s="647">
        <v>59.5364</v>
      </c>
      <c r="G10" s="647">
        <v>0</v>
      </c>
      <c r="H10" s="647">
        <v>59.5364</v>
      </c>
      <c r="I10" s="648" t="s">
        <v>577</v>
      </c>
      <c r="J10" s="649" t="s">
        <v>1</v>
      </c>
    </row>
    <row r="11" spans="1:10" ht="14.4" customHeight="1" x14ac:dyDescent="0.3">
      <c r="A11" s="645" t="s">
        <v>575</v>
      </c>
      <c r="B11" s="646" t="s">
        <v>352</v>
      </c>
      <c r="C11" s="647">
        <v>621.81804999999997</v>
      </c>
      <c r="D11" s="647">
        <v>558.79810000000009</v>
      </c>
      <c r="E11" s="647"/>
      <c r="F11" s="647">
        <v>480.41476999999998</v>
      </c>
      <c r="G11" s="647">
        <v>586.34202082505317</v>
      </c>
      <c r="H11" s="647">
        <v>-105.92725082505319</v>
      </c>
      <c r="I11" s="648">
        <v>0.819342214845866</v>
      </c>
      <c r="J11" s="649" t="s">
        <v>1</v>
      </c>
    </row>
    <row r="12" spans="1:10" ht="14.4" customHeight="1" x14ac:dyDescent="0.3">
      <c r="A12" s="645" t="s">
        <v>575</v>
      </c>
      <c r="B12" s="646" t="s">
        <v>353</v>
      </c>
      <c r="C12" s="647">
        <v>18.413029999999001</v>
      </c>
      <c r="D12" s="647">
        <v>5.4909999999999997</v>
      </c>
      <c r="E12" s="647"/>
      <c r="F12" s="647">
        <v>4.6396999999989994</v>
      </c>
      <c r="G12" s="647">
        <v>9.2266824219368342</v>
      </c>
      <c r="H12" s="647">
        <v>-4.5869824219378348</v>
      </c>
      <c r="I12" s="648">
        <v>0.50285680029128488</v>
      </c>
      <c r="J12" s="649" t="s">
        <v>1</v>
      </c>
    </row>
    <row r="13" spans="1:10" ht="14.4" customHeight="1" x14ac:dyDescent="0.3">
      <c r="A13" s="645" t="s">
        <v>575</v>
      </c>
      <c r="B13" s="646" t="s">
        <v>354</v>
      </c>
      <c r="C13" s="647">
        <v>11.849599999999</v>
      </c>
      <c r="D13" s="647">
        <v>16.663499999999999</v>
      </c>
      <c r="E13" s="647"/>
      <c r="F13" s="647">
        <v>16.974</v>
      </c>
      <c r="G13" s="647">
        <v>17.678047401366001</v>
      </c>
      <c r="H13" s="647">
        <v>-0.70404740136600097</v>
      </c>
      <c r="I13" s="648">
        <v>0.96017391596587764</v>
      </c>
      <c r="J13" s="649" t="s">
        <v>1</v>
      </c>
    </row>
    <row r="14" spans="1:10" ht="14.4" customHeight="1" x14ac:dyDescent="0.3">
      <c r="A14" s="645" t="s">
        <v>575</v>
      </c>
      <c r="B14" s="646" t="s">
        <v>578</v>
      </c>
      <c r="C14" s="647">
        <v>1963.0935599999964</v>
      </c>
      <c r="D14" s="647">
        <v>1773.1322500000006</v>
      </c>
      <c r="E14" s="647"/>
      <c r="F14" s="647">
        <v>1799.1857399999985</v>
      </c>
      <c r="G14" s="647">
        <v>1980.490482687331</v>
      </c>
      <c r="H14" s="647">
        <v>-181.30474268733246</v>
      </c>
      <c r="I14" s="648">
        <v>0.90845462562318413</v>
      </c>
      <c r="J14" s="649" t="s">
        <v>579</v>
      </c>
    </row>
    <row r="16" spans="1:10" ht="14.4" customHeight="1" x14ac:dyDescent="0.3">
      <c r="A16" s="645" t="s">
        <v>575</v>
      </c>
      <c r="B16" s="646" t="s">
        <v>576</v>
      </c>
      <c r="C16" s="647" t="s">
        <v>577</v>
      </c>
      <c r="D16" s="647" t="s">
        <v>577</v>
      </c>
      <c r="E16" s="647"/>
      <c r="F16" s="647" t="s">
        <v>577</v>
      </c>
      <c r="G16" s="647" t="s">
        <v>577</v>
      </c>
      <c r="H16" s="647" t="s">
        <v>577</v>
      </c>
      <c r="I16" s="648" t="s">
        <v>577</v>
      </c>
      <c r="J16" s="649" t="s">
        <v>74</v>
      </c>
    </row>
    <row r="17" spans="1:10" ht="14.4" customHeight="1" x14ac:dyDescent="0.3">
      <c r="A17" s="645" t="s">
        <v>580</v>
      </c>
      <c r="B17" s="646" t="s">
        <v>581</v>
      </c>
      <c r="C17" s="647" t="s">
        <v>577</v>
      </c>
      <c r="D17" s="647" t="s">
        <v>577</v>
      </c>
      <c r="E17" s="647"/>
      <c r="F17" s="647" t="s">
        <v>577</v>
      </c>
      <c r="G17" s="647" t="s">
        <v>577</v>
      </c>
      <c r="H17" s="647" t="s">
        <v>577</v>
      </c>
      <c r="I17" s="648" t="s">
        <v>577</v>
      </c>
      <c r="J17" s="649" t="s">
        <v>0</v>
      </c>
    </row>
    <row r="18" spans="1:10" ht="14.4" customHeight="1" x14ac:dyDescent="0.3">
      <c r="A18" s="645" t="s">
        <v>580</v>
      </c>
      <c r="B18" s="646" t="s">
        <v>346</v>
      </c>
      <c r="C18" s="647">
        <v>637.98463999999899</v>
      </c>
      <c r="D18" s="647">
        <v>486.90267999999998</v>
      </c>
      <c r="E18" s="647"/>
      <c r="F18" s="647">
        <v>504.77024999999992</v>
      </c>
      <c r="G18" s="647">
        <v>567.6504858301787</v>
      </c>
      <c r="H18" s="647">
        <v>-62.880235830178776</v>
      </c>
      <c r="I18" s="648">
        <v>0.88922719631215053</v>
      </c>
      <c r="J18" s="649" t="s">
        <v>1</v>
      </c>
    </row>
    <row r="19" spans="1:10" ht="14.4" customHeight="1" x14ac:dyDescent="0.3">
      <c r="A19" s="645" t="s">
        <v>580</v>
      </c>
      <c r="B19" s="646" t="s">
        <v>347</v>
      </c>
      <c r="C19" s="647" t="s">
        <v>577</v>
      </c>
      <c r="D19" s="647" t="s">
        <v>577</v>
      </c>
      <c r="E19" s="647"/>
      <c r="F19" s="647">
        <v>29.446960000000001</v>
      </c>
      <c r="G19" s="647">
        <v>9.1666666666666679</v>
      </c>
      <c r="H19" s="647">
        <v>20.280293333333333</v>
      </c>
      <c r="I19" s="648">
        <v>3.2123956363636359</v>
      </c>
      <c r="J19" s="649" t="s">
        <v>1</v>
      </c>
    </row>
    <row r="20" spans="1:10" ht="14.4" customHeight="1" x14ac:dyDescent="0.3">
      <c r="A20" s="645" t="s">
        <v>580</v>
      </c>
      <c r="B20" s="646" t="s">
        <v>348</v>
      </c>
      <c r="C20" s="647">
        <v>2.6188699999999998</v>
      </c>
      <c r="D20" s="647">
        <v>14.81615</v>
      </c>
      <c r="E20" s="647"/>
      <c r="F20" s="647">
        <v>0.90559999999999619</v>
      </c>
      <c r="G20" s="647">
        <v>4.5833333333333339</v>
      </c>
      <c r="H20" s="647">
        <v>-3.6777333333333377</v>
      </c>
      <c r="I20" s="648">
        <v>0.19758545454545368</v>
      </c>
      <c r="J20" s="649" t="s">
        <v>1</v>
      </c>
    </row>
    <row r="21" spans="1:10" ht="14.4" customHeight="1" x14ac:dyDescent="0.3">
      <c r="A21" s="645" t="s">
        <v>580</v>
      </c>
      <c r="B21" s="646" t="s">
        <v>349</v>
      </c>
      <c r="C21" s="647">
        <v>2.81508</v>
      </c>
      <c r="D21" s="647">
        <v>40.903199999999998</v>
      </c>
      <c r="E21" s="647"/>
      <c r="F21" s="647">
        <v>11.243099999999998</v>
      </c>
      <c r="G21" s="647">
        <v>43.059945161187166</v>
      </c>
      <c r="H21" s="647">
        <v>-31.816845161187167</v>
      </c>
      <c r="I21" s="648">
        <v>0.26110344446360706</v>
      </c>
      <c r="J21" s="649" t="s">
        <v>1</v>
      </c>
    </row>
    <row r="22" spans="1:10" ht="14.4" customHeight="1" x14ac:dyDescent="0.3">
      <c r="A22" s="645" t="s">
        <v>580</v>
      </c>
      <c r="B22" s="646" t="s">
        <v>350</v>
      </c>
      <c r="C22" s="647" t="s">
        <v>577</v>
      </c>
      <c r="D22" s="647" t="s">
        <v>577</v>
      </c>
      <c r="E22" s="647"/>
      <c r="F22" s="647">
        <v>59.5364</v>
      </c>
      <c r="G22" s="647">
        <v>0</v>
      </c>
      <c r="H22" s="647">
        <v>59.5364</v>
      </c>
      <c r="I22" s="648" t="s">
        <v>577</v>
      </c>
      <c r="J22" s="649" t="s">
        <v>1</v>
      </c>
    </row>
    <row r="23" spans="1:10" ht="14.4" customHeight="1" x14ac:dyDescent="0.3">
      <c r="A23" s="645" t="s">
        <v>580</v>
      </c>
      <c r="B23" s="646" t="s">
        <v>352</v>
      </c>
      <c r="C23" s="647">
        <v>380.85732999999999</v>
      </c>
      <c r="D23" s="647">
        <v>366.05965000000003</v>
      </c>
      <c r="E23" s="647"/>
      <c r="F23" s="647">
        <v>330.75900000000001</v>
      </c>
      <c r="G23" s="647">
        <v>368.17536103010764</v>
      </c>
      <c r="H23" s="647">
        <v>-37.416361030107623</v>
      </c>
      <c r="I23" s="648">
        <v>0.89837353340152526</v>
      </c>
      <c r="J23" s="649" t="s">
        <v>1</v>
      </c>
    </row>
    <row r="24" spans="1:10" ht="14.4" customHeight="1" x14ac:dyDescent="0.3">
      <c r="A24" s="645" t="s">
        <v>580</v>
      </c>
      <c r="B24" s="646" t="s">
        <v>353</v>
      </c>
      <c r="C24" s="647">
        <v>2.4078699999989999</v>
      </c>
      <c r="D24" s="647">
        <v>1.0008999999999999</v>
      </c>
      <c r="E24" s="647"/>
      <c r="F24" s="647">
        <v>2.328639999999</v>
      </c>
      <c r="G24" s="647">
        <v>3.7266825951740006</v>
      </c>
      <c r="H24" s="647">
        <v>-1.3980425951750006</v>
      </c>
      <c r="I24" s="648">
        <v>0.62485600544960673</v>
      </c>
      <c r="J24" s="649" t="s">
        <v>1</v>
      </c>
    </row>
    <row r="25" spans="1:10" ht="14.4" customHeight="1" x14ac:dyDescent="0.3">
      <c r="A25" s="645" t="s">
        <v>580</v>
      </c>
      <c r="B25" s="646" t="s">
        <v>354</v>
      </c>
      <c r="C25" s="647">
        <v>0.37030000000000002</v>
      </c>
      <c r="D25" s="647">
        <v>0</v>
      </c>
      <c r="E25" s="647"/>
      <c r="F25" s="647" t="s">
        <v>577</v>
      </c>
      <c r="G25" s="647" t="s">
        <v>577</v>
      </c>
      <c r="H25" s="647" t="s">
        <v>577</v>
      </c>
      <c r="I25" s="648" t="s">
        <v>577</v>
      </c>
      <c r="J25" s="649" t="s">
        <v>1</v>
      </c>
    </row>
    <row r="26" spans="1:10" ht="14.4" customHeight="1" x14ac:dyDescent="0.3">
      <c r="A26" s="645" t="s">
        <v>580</v>
      </c>
      <c r="B26" s="646" t="s">
        <v>582</v>
      </c>
      <c r="C26" s="647">
        <v>1027.054089999998</v>
      </c>
      <c r="D26" s="647">
        <v>909.68258000000003</v>
      </c>
      <c r="E26" s="647"/>
      <c r="F26" s="647">
        <v>938.989949999999</v>
      </c>
      <c r="G26" s="647">
        <v>996.36247461664755</v>
      </c>
      <c r="H26" s="647">
        <v>-57.372524616648548</v>
      </c>
      <c r="I26" s="648">
        <v>0.94241801946754089</v>
      </c>
      <c r="J26" s="649" t="s">
        <v>583</v>
      </c>
    </row>
    <row r="27" spans="1:10" ht="14.4" customHeight="1" x14ac:dyDescent="0.3">
      <c r="A27" s="645" t="s">
        <v>577</v>
      </c>
      <c r="B27" s="646" t="s">
        <v>577</v>
      </c>
      <c r="C27" s="647" t="s">
        <v>577</v>
      </c>
      <c r="D27" s="647" t="s">
        <v>577</v>
      </c>
      <c r="E27" s="647"/>
      <c r="F27" s="647" t="s">
        <v>577</v>
      </c>
      <c r="G27" s="647" t="s">
        <v>577</v>
      </c>
      <c r="H27" s="647" t="s">
        <v>577</v>
      </c>
      <c r="I27" s="648" t="s">
        <v>577</v>
      </c>
      <c r="J27" s="649" t="s">
        <v>584</v>
      </c>
    </row>
    <row r="28" spans="1:10" ht="14.4" customHeight="1" x14ac:dyDescent="0.3">
      <c r="A28" s="645" t="s">
        <v>585</v>
      </c>
      <c r="B28" s="646" t="s">
        <v>586</v>
      </c>
      <c r="C28" s="647" t="s">
        <v>577</v>
      </c>
      <c r="D28" s="647" t="s">
        <v>577</v>
      </c>
      <c r="E28" s="647"/>
      <c r="F28" s="647" t="s">
        <v>577</v>
      </c>
      <c r="G28" s="647" t="s">
        <v>577</v>
      </c>
      <c r="H28" s="647" t="s">
        <v>577</v>
      </c>
      <c r="I28" s="648" t="s">
        <v>577</v>
      </c>
      <c r="J28" s="649" t="s">
        <v>0</v>
      </c>
    </row>
    <row r="29" spans="1:10" ht="14.4" customHeight="1" x14ac:dyDescent="0.3">
      <c r="A29" s="645" t="s">
        <v>585</v>
      </c>
      <c r="B29" s="646" t="s">
        <v>346</v>
      </c>
      <c r="C29" s="647">
        <v>35.234859999999998</v>
      </c>
      <c r="D29" s="647">
        <v>37.179259999999999</v>
      </c>
      <c r="E29" s="647"/>
      <c r="F29" s="647">
        <v>37.804970000000004</v>
      </c>
      <c r="G29" s="647">
        <v>46.749998527487755</v>
      </c>
      <c r="H29" s="647">
        <v>-8.9450285274877501</v>
      </c>
      <c r="I29" s="648">
        <v>0.80866248536396612</v>
      </c>
      <c r="J29" s="649" t="s">
        <v>1</v>
      </c>
    </row>
    <row r="30" spans="1:10" ht="14.4" customHeight="1" x14ac:dyDescent="0.3">
      <c r="A30" s="645" t="s">
        <v>585</v>
      </c>
      <c r="B30" s="646" t="s">
        <v>352</v>
      </c>
      <c r="C30" s="647">
        <v>0.33526</v>
      </c>
      <c r="D30" s="647">
        <v>0</v>
      </c>
      <c r="E30" s="647"/>
      <c r="F30" s="647" t="s">
        <v>577</v>
      </c>
      <c r="G30" s="647" t="s">
        <v>577</v>
      </c>
      <c r="H30" s="647" t="s">
        <v>577</v>
      </c>
      <c r="I30" s="648" t="s">
        <v>577</v>
      </c>
      <c r="J30" s="649" t="s">
        <v>1</v>
      </c>
    </row>
    <row r="31" spans="1:10" ht="14.4" customHeight="1" x14ac:dyDescent="0.3">
      <c r="A31" s="645" t="s">
        <v>585</v>
      </c>
      <c r="B31" s="646" t="s">
        <v>354</v>
      </c>
      <c r="C31" s="647">
        <v>0.74060000000000004</v>
      </c>
      <c r="D31" s="647">
        <v>0</v>
      </c>
      <c r="E31" s="647"/>
      <c r="F31" s="647" t="s">
        <v>577</v>
      </c>
      <c r="G31" s="647" t="s">
        <v>577</v>
      </c>
      <c r="H31" s="647" t="s">
        <v>577</v>
      </c>
      <c r="I31" s="648" t="s">
        <v>577</v>
      </c>
      <c r="J31" s="649" t="s">
        <v>1</v>
      </c>
    </row>
    <row r="32" spans="1:10" ht="14.4" customHeight="1" x14ac:dyDescent="0.3">
      <c r="A32" s="645" t="s">
        <v>585</v>
      </c>
      <c r="B32" s="646" t="s">
        <v>587</v>
      </c>
      <c r="C32" s="647">
        <v>36.310719999999996</v>
      </c>
      <c r="D32" s="647">
        <v>37.179259999999999</v>
      </c>
      <c r="E32" s="647"/>
      <c r="F32" s="647">
        <v>37.804970000000004</v>
      </c>
      <c r="G32" s="647">
        <v>46.749998527487755</v>
      </c>
      <c r="H32" s="647">
        <v>-8.9450285274877501</v>
      </c>
      <c r="I32" s="648">
        <v>0.80866248536396612</v>
      </c>
      <c r="J32" s="649" t="s">
        <v>583</v>
      </c>
    </row>
    <row r="33" spans="1:10" ht="14.4" customHeight="1" x14ac:dyDescent="0.3">
      <c r="A33" s="645" t="s">
        <v>577</v>
      </c>
      <c r="B33" s="646" t="s">
        <v>577</v>
      </c>
      <c r="C33" s="647" t="s">
        <v>577</v>
      </c>
      <c r="D33" s="647" t="s">
        <v>577</v>
      </c>
      <c r="E33" s="647"/>
      <c r="F33" s="647" t="s">
        <v>577</v>
      </c>
      <c r="G33" s="647" t="s">
        <v>577</v>
      </c>
      <c r="H33" s="647" t="s">
        <v>577</v>
      </c>
      <c r="I33" s="648" t="s">
        <v>577</v>
      </c>
      <c r="J33" s="649" t="s">
        <v>584</v>
      </c>
    </row>
    <row r="34" spans="1:10" ht="14.4" customHeight="1" x14ac:dyDescent="0.3">
      <c r="A34" s="645" t="s">
        <v>588</v>
      </c>
      <c r="B34" s="646" t="s">
        <v>589</v>
      </c>
      <c r="C34" s="647" t="s">
        <v>577</v>
      </c>
      <c r="D34" s="647" t="s">
        <v>577</v>
      </c>
      <c r="E34" s="647"/>
      <c r="F34" s="647" t="s">
        <v>577</v>
      </c>
      <c r="G34" s="647" t="s">
        <v>577</v>
      </c>
      <c r="H34" s="647" t="s">
        <v>577</v>
      </c>
      <c r="I34" s="648" t="s">
        <v>577</v>
      </c>
      <c r="J34" s="649" t="s">
        <v>0</v>
      </c>
    </row>
    <row r="35" spans="1:10" ht="14.4" customHeight="1" x14ac:dyDescent="0.3">
      <c r="A35" s="645" t="s">
        <v>588</v>
      </c>
      <c r="B35" s="646" t="s">
        <v>346</v>
      </c>
      <c r="C35" s="647">
        <v>569.83017999999902</v>
      </c>
      <c r="D35" s="647">
        <v>523.35890000000006</v>
      </c>
      <c r="E35" s="647"/>
      <c r="F35" s="647">
        <v>525.58109000000002</v>
      </c>
      <c r="G35" s="647">
        <v>593.74230917828027</v>
      </c>
      <c r="H35" s="647">
        <v>-68.161219178280248</v>
      </c>
      <c r="I35" s="648">
        <v>0.88520067018196302</v>
      </c>
      <c r="J35" s="649" t="s">
        <v>1</v>
      </c>
    </row>
    <row r="36" spans="1:10" ht="14.4" customHeight="1" x14ac:dyDescent="0.3">
      <c r="A36" s="645" t="s">
        <v>588</v>
      </c>
      <c r="B36" s="646" t="s">
        <v>347</v>
      </c>
      <c r="C36" s="647" t="s">
        <v>577</v>
      </c>
      <c r="D36" s="647" t="s">
        <v>577</v>
      </c>
      <c r="E36" s="647"/>
      <c r="F36" s="647">
        <v>30.677979999999998</v>
      </c>
      <c r="G36" s="647">
        <v>28.416666666666668</v>
      </c>
      <c r="H36" s="647">
        <v>2.2613133333333302</v>
      </c>
      <c r="I36" s="648">
        <v>1.0795770087976539</v>
      </c>
      <c r="J36" s="649" t="s">
        <v>1</v>
      </c>
    </row>
    <row r="37" spans="1:10" ht="14.4" customHeight="1" x14ac:dyDescent="0.3">
      <c r="A37" s="645" t="s">
        <v>588</v>
      </c>
      <c r="B37" s="646" t="s">
        <v>348</v>
      </c>
      <c r="C37" s="647">
        <v>30.589670000000002</v>
      </c>
      <c r="D37" s="647">
        <v>35.974299999999992</v>
      </c>
      <c r="E37" s="647"/>
      <c r="F37" s="647">
        <v>1.1763200000000005</v>
      </c>
      <c r="G37" s="647">
        <v>7.333333333333333</v>
      </c>
      <c r="H37" s="647">
        <v>-6.1570133333333326</v>
      </c>
      <c r="I37" s="648">
        <v>0.16040727272727279</v>
      </c>
      <c r="J37" s="649" t="s">
        <v>1</v>
      </c>
    </row>
    <row r="38" spans="1:10" ht="14.4" customHeight="1" x14ac:dyDescent="0.3">
      <c r="A38" s="645" t="s">
        <v>588</v>
      </c>
      <c r="B38" s="646" t="s">
        <v>349</v>
      </c>
      <c r="C38" s="647">
        <v>31.939579999999999</v>
      </c>
      <c r="D38" s="647">
        <v>53.045159999999996</v>
      </c>
      <c r="E38" s="647"/>
      <c r="F38" s="647">
        <v>96.014600000000002</v>
      </c>
      <c r="G38" s="647">
        <v>66.540993341841329</v>
      </c>
      <c r="H38" s="647">
        <v>29.473606658158673</v>
      </c>
      <c r="I38" s="648">
        <v>1.4429390842836354</v>
      </c>
      <c r="J38" s="649" t="s">
        <v>1</v>
      </c>
    </row>
    <row r="39" spans="1:10" ht="14.4" customHeight="1" x14ac:dyDescent="0.3">
      <c r="A39" s="645" t="s">
        <v>588</v>
      </c>
      <c r="B39" s="646" t="s">
        <v>350</v>
      </c>
      <c r="C39" s="647">
        <v>0</v>
      </c>
      <c r="D39" s="647" t="s">
        <v>577</v>
      </c>
      <c r="E39" s="647"/>
      <c r="F39" s="647" t="s">
        <v>577</v>
      </c>
      <c r="G39" s="647" t="s">
        <v>577</v>
      </c>
      <c r="H39" s="647" t="s">
        <v>577</v>
      </c>
      <c r="I39" s="648" t="s">
        <v>577</v>
      </c>
      <c r="J39" s="649" t="s">
        <v>1</v>
      </c>
    </row>
    <row r="40" spans="1:10" ht="14.4" customHeight="1" x14ac:dyDescent="0.3">
      <c r="A40" s="645" t="s">
        <v>588</v>
      </c>
      <c r="B40" s="646" t="s">
        <v>352</v>
      </c>
      <c r="C40" s="647">
        <v>240.62545999999998</v>
      </c>
      <c r="D40" s="647">
        <v>192.73845000000003</v>
      </c>
      <c r="E40" s="647"/>
      <c r="F40" s="647">
        <v>149.65576999999999</v>
      </c>
      <c r="G40" s="647">
        <v>218.16665979494559</v>
      </c>
      <c r="H40" s="647">
        <v>-68.510889794945598</v>
      </c>
      <c r="I40" s="648">
        <v>0.68596993757277647</v>
      </c>
      <c r="J40" s="649" t="s">
        <v>1</v>
      </c>
    </row>
    <row r="41" spans="1:10" ht="14.4" customHeight="1" x14ac:dyDescent="0.3">
      <c r="A41" s="645" t="s">
        <v>588</v>
      </c>
      <c r="B41" s="646" t="s">
        <v>353</v>
      </c>
      <c r="C41" s="647">
        <v>16.00516</v>
      </c>
      <c r="D41" s="647">
        <v>4.4901</v>
      </c>
      <c r="E41" s="647"/>
      <c r="F41" s="647">
        <v>2.3110599999999999</v>
      </c>
      <c r="G41" s="647">
        <v>5.4999998267628332</v>
      </c>
      <c r="H41" s="647">
        <v>-3.1889398267628333</v>
      </c>
      <c r="I41" s="648">
        <v>0.42019274050781813</v>
      </c>
      <c r="J41" s="649" t="s">
        <v>1</v>
      </c>
    </row>
    <row r="42" spans="1:10" ht="14.4" customHeight="1" x14ac:dyDescent="0.3">
      <c r="A42" s="645" t="s">
        <v>588</v>
      </c>
      <c r="B42" s="646" t="s">
        <v>354</v>
      </c>
      <c r="C42" s="647">
        <v>10.738699999999</v>
      </c>
      <c r="D42" s="647">
        <v>16.663499999999999</v>
      </c>
      <c r="E42" s="647"/>
      <c r="F42" s="647">
        <v>16.974</v>
      </c>
      <c r="G42" s="647">
        <v>17.678047401366001</v>
      </c>
      <c r="H42" s="647">
        <v>-0.70404740136600097</v>
      </c>
      <c r="I42" s="648">
        <v>0.96017391596587764</v>
      </c>
      <c r="J42" s="649" t="s">
        <v>1</v>
      </c>
    </row>
    <row r="43" spans="1:10" ht="14.4" customHeight="1" x14ac:dyDescent="0.3">
      <c r="A43" s="645" t="s">
        <v>588</v>
      </c>
      <c r="B43" s="646" t="s">
        <v>590</v>
      </c>
      <c r="C43" s="647">
        <v>899.72874999999794</v>
      </c>
      <c r="D43" s="647">
        <v>826.27041000000008</v>
      </c>
      <c r="E43" s="647"/>
      <c r="F43" s="647">
        <v>822.39082000000008</v>
      </c>
      <c r="G43" s="647">
        <v>937.37800954319619</v>
      </c>
      <c r="H43" s="647">
        <v>-114.98718954319611</v>
      </c>
      <c r="I43" s="648">
        <v>0.87733103574807381</v>
      </c>
      <c r="J43" s="649" t="s">
        <v>583</v>
      </c>
    </row>
    <row r="44" spans="1:10" ht="14.4" customHeight="1" x14ac:dyDescent="0.3">
      <c r="A44" s="645" t="s">
        <v>577</v>
      </c>
      <c r="B44" s="646" t="s">
        <v>577</v>
      </c>
      <c r="C44" s="647" t="s">
        <v>577</v>
      </c>
      <c r="D44" s="647" t="s">
        <v>577</v>
      </c>
      <c r="E44" s="647"/>
      <c r="F44" s="647" t="s">
        <v>577</v>
      </c>
      <c r="G44" s="647" t="s">
        <v>577</v>
      </c>
      <c r="H44" s="647" t="s">
        <v>577</v>
      </c>
      <c r="I44" s="648" t="s">
        <v>577</v>
      </c>
      <c r="J44" s="649" t="s">
        <v>584</v>
      </c>
    </row>
    <row r="45" spans="1:10" ht="14.4" customHeight="1" x14ac:dyDescent="0.3">
      <c r="A45" s="645" t="s">
        <v>575</v>
      </c>
      <c r="B45" s="646" t="s">
        <v>578</v>
      </c>
      <c r="C45" s="647">
        <v>1963.0935599999962</v>
      </c>
      <c r="D45" s="647">
        <v>1773.1322500000001</v>
      </c>
      <c r="E45" s="647"/>
      <c r="F45" s="647">
        <v>1799.185739999999</v>
      </c>
      <c r="G45" s="647">
        <v>1980.4904826873315</v>
      </c>
      <c r="H45" s="647">
        <v>-181.30474268733246</v>
      </c>
      <c r="I45" s="648">
        <v>0.90845462562318413</v>
      </c>
      <c r="J45" s="649" t="s">
        <v>579</v>
      </c>
    </row>
  </sheetData>
  <mergeCells count="3">
    <mergeCell ref="F3:I3"/>
    <mergeCell ref="C4:D4"/>
    <mergeCell ref="A1:I1"/>
  </mergeCells>
  <conditionalFormatting sqref="F15 F46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5">
    <cfRule type="expression" dxfId="63" priority="5">
      <formula>$H16&gt;0</formula>
    </cfRule>
  </conditionalFormatting>
  <conditionalFormatting sqref="A16:A45">
    <cfRule type="expression" dxfId="62" priority="2">
      <formula>AND($J16&lt;&gt;"mezeraKL",$J16&lt;&gt;"")</formula>
    </cfRule>
  </conditionalFormatting>
  <conditionalFormatting sqref="I16:I45">
    <cfRule type="expression" dxfId="61" priority="6">
      <formula>$I16&gt;1</formula>
    </cfRule>
  </conditionalFormatting>
  <conditionalFormatting sqref="B16:B45">
    <cfRule type="expression" dxfId="60" priority="1">
      <formula>OR($J16="NS",$J16="SumaNS",$J16="Účet")</formula>
    </cfRule>
  </conditionalFormatting>
  <conditionalFormatting sqref="A16:D45 F16:I45">
    <cfRule type="expression" dxfId="59" priority="8">
      <formula>AND($J16&lt;&gt;"",$J16&lt;&gt;"mezeraKL")</formula>
    </cfRule>
  </conditionalFormatting>
  <conditionalFormatting sqref="B16:D45 F16:I45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153.38920897534686</v>
      </c>
      <c r="M3" s="207">
        <f>SUBTOTAL(9,M5:M1048576)</f>
        <v>11615.83</v>
      </c>
      <c r="N3" s="208">
        <f>SUBTOTAL(9,N5:N1048576)</f>
        <v>1781742.9752921034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575</v>
      </c>
      <c r="B5" s="656" t="s">
        <v>576</v>
      </c>
      <c r="C5" s="657" t="s">
        <v>580</v>
      </c>
      <c r="D5" s="658" t="s">
        <v>2522</v>
      </c>
      <c r="E5" s="657" t="s">
        <v>591</v>
      </c>
      <c r="F5" s="658" t="s">
        <v>2525</v>
      </c>
      <c r="G5" s="657"/>
      <c r="H5" s="657" t="s">
        <v>592</v>
      </c>
      <c r="I5" s="657" t="s">
        <v>593</v>
      </c>
      <c r="J5" s="657" t="s">
        <v>594</v>
      </c>
      <c r="K5" s="657" t="s">
        <v>595</v>
      </c>
      <c r="L5" s="659">
        <v>112.75</v>
      </c>
      <c r="M5" s="659">
        <v>1</v>
      </c>
      <c r="N5" s="660">
        <v>112.75</v>
      </c>
    </row>
    <row r="6" spans="1:14" ht="14.4" customHeight="1" x14ac:dyDescent="0.3">
      <c r="A6" s="661" t="s">
        <v>575</v>
      </c>
      <c r="B6" s="662" t="s">
        <v>576</v>
      </c>
      <c r="C6" s="663" t="s">
        <v>580</v>
      </c>
      <c r="D6" s="664" t="s">
        <v>2522</v>
      </c>
      <c r="E6" s="663" t="s">
        <v>591</v>
      </c>
      <c r="F6" s="664" t="s">
        <v>2525</v>
      </c>
      <c r="G6" s="663"/>
      <c r="H6" s="663" t="s">
        <v>596</v>
      </c>
      <c r="I6" s="663" t="s">
        <v>597</v>
      </c>
      <c r="J6" s="663" t="s">
        <v>598</v>
      </c>
      <c r="K6" s="663" t="s">
        <v>599</v>
      </c>
      <c r="L6" s="665">
        <v>256.95000000000005</v>
      </c>
      <c r="M6" s="665">
        <v>12</v>
      </c>
      <c r="N6" s="666">
        <v>3083.4000000000005</v>
      </c>
    </row>
    <row r="7" spans="1:14" ht="14.4" customHeight="1" x14ac:dyDescent="0.3">
      <c r="A7" s="661" t="s">
        <v>575</v>
      </c>
      <c r="B7" s="662" t="s">
        <v>576</v>
      </c>
      <c r="C7" s="663" t="s">
        <v>580</v>
      </c>
      <c r="D7" s="664" t="s">
        <v>2522</v>
      </c>
      <c r="E7" s="663" t="s">
        <v>591</v>
      </c>
      <c r="F7" s="664" t="s">
        <v>2525</v>
      </c>
      <c r="G7" s="663"/>
      <c r="H7" s="663" t="s">
        <v>600</v>
      </c>
      <c r="I7" s="663" t="s">
        <v>600</v>
      </c>
      <c r="J7" s="663" t="s">
        <v>601</v>
      </c>
      <c r="K7" s="663" t="s">
        <v>602</v>
      </c>
      <c r="L7" s="665">
        <v>114.09807233079769</v>
      </c>
      <c r="M7" s="665">
        <v>1</v>
      </c>
      <c r="N7" s="666">
        <v>114.09807233079769</v>
      </c>
    </row>
    <row r="8" spans="1:14" ht="14.4" customHeight="1" x14ac:dyDescent="0.3">
      <c r="A8" s="661" t="s">
        <v>575</v>
      </c>
      <c r="B8" s="662" t="s">
        <v>576</v>
      </c>
      <c r="C8" s="663" t="s">
        <v>580</v>
      </c>
      <c r="D8" s="664" t="s">
        <v>2522</v>
      </c>
      <c r="E8" s="663" t="s">
        <v>591</v>
      </c>
      <c r="F8" s="664" t="s">
        <v>2525</v>
      </c>
      <c r="G8" s="663"/>
      <c r="H8" s="663" t="s">
        <v>603</v>
      </c>
      <c r="I8" s="663" t="s">
        <v>603</v>
      </c>
      <c r="J8" s="663" t="s">
        <v>604</v>
      </c>
      <c r="K8" s="663" t="s">
        <v>605</v>
      </c>
      <c r="L8" s="665">
        <v>480.47629032258072</v>
      </c>
      <c r="M8" s="665">
        <v>6.2</v>
      </c>
      <c r="N8" s="666">
        <v>2978.9530000000004</v>
      </c>
    </row>
    <row r="9" spans="1:14" ht="14.4" customHeight="1" x14ac:dyDescent="0.3">
      <c r="A9" s="661" t="s">
        <v>575</v>
      </c>
      <c r="B9" s="662" t="s">
        <v>576</v>
      </c>
      <c r="C9" s="663" t="s">
        <v>580</v>
      </c>
      <c r="D9" s="664" t="s">
        <v>2522</v>
      </c>
      <c r="E9" s="663" t="s">
        <v>591</v>
      </c>
      <c r="F9" s="664" t="s">
        <v>2525</v>
      </c>
      <c r="G9" s="663"/>
      <c r="H9" s="663" t="s">
        <v>606</v>
      </c>
      <c r="I9" s="663" t="s">
        <v>606</v>
      </c>
      <c r="J9" s="663" t="s">
        <v>607</v>
      </c>
      <c r="K9" s="663" t="s">
        <v>608</v>
      </c>
      <c r="L9" s="665">
        <v>103.31999999999998</v>
      </c>
      <c r="M9" s="665">
        <v>5</v>
      </c>
      <c r="N9" s="666">
        <v>516.59999999999991</v>
      </c>
    </row>
    <row r="10" spans="1:14" ht="14.4" customHeight="1" x14ac:dyDescent="0.3">
      <c r="A10" s="661" t="s">
        <v>575</v>
      </c>
      <c r="B10" s="662" t="s">
        <v>576</v>
      </c>
      <c r="C10" s="663" t="s">
        <v>580</v>
      </c>
      <c r="D10" s="664" t="s">
        <v>2522</v>
      </c>
      <c r="E10" s="663" t="s">
        <v>591</v>
      </c>
      <c r="F10" s="664" t="s">
        <v>2525</v>
      </c>
      <c r="G10" s="663" t="s">
        <v>609</v>
      </c>
      <c r="H10" s="663" t="s">
        <v>610</v>
      </c>
      <c r="I10" s="663" t="s">
        <v>610</v>
      </c>
      <c r="J10" s="663" t="s">
        <v>611</v>
      </c>
      <c r="K10" s="663" t="s">
        <v>612</v>
      </c>
      <c r="L10" s="665">
        <v>171.60000067087196</v>
      </c>
      <c r="M10" s="665">
        <v>216</v>
      </c>
      <c r="N10" s="666">
        <v>37065.600144908341</v>
      </c>
    </row>
    <row r="11" spans="1:14" ht="14.4" customHeight="1" x14ac:dyDescent="0.3">
      <c r="A11" s="661" t="s">
        <v>575</v>
      </c>
      <c r="B11" s="662" t="s">
        <v>576</v>
      </c>
      <c r="C11" s="663" t="s">
        <v>580</v>
      </c>
      <c r="D11" s="664" t="s">
        <v>2522</v>
      </c>
      <c r="E11" s="663" t="s">
        <v>591</v>
      </c>
      <c r="F11" s="664" t="s">
        <v>2525</v>
      </c>
      <c r="G11" s="663" t="s">
        <v>609</v>
      </c>
      <c r="H11" s="663" t="s">
        <v>613</v>
      </c>
      <c r="I11" s="663" t="s">
        <v>613</v>
      </c>
      <c r="J11" s="663" t="s">
        <v>614</v>
      </c>
      <c r="K11" s="663" t="s">
        <v>615</v>
      </c>
      <c r="L11" s="665">
        <v>173.69000000000003</v>
      </c>
      <c r="M11" s="665">
        <v>10</v>
      </c>
      <c r="N11" s="666">
        <v>1736.9000000000003</v>
      </c>
    </row>
    <row r="12" spans="1:14" ht="14.4" customHeight="1" x14ac:dyDescent="0.3">
      <c r="A12" s="661" t="s">
        <v>575</v>
      </c>
      <c r="B12" s="662" t="s">
        <v>576</v>
      </c>
      <c r="C12" s="663" t="s">
        <v>580</v>
      </c>
      <c r="D12" s="664" t="s">
        <v>2522</v>
      </c>
      <c r="E12" s="663" t="s">
        <v>591</v>
      </c>
      <c r="F12" s="664" t="s">
        <v>2525</v>
      </c>
      <c r="G12" s="663" t="s">
        <v>609</v>
      </c>
      <c r="H12" s="663" t="s">
        <v>616</v>
      </c>
      <c r="I12" s="663" t="s">
        <v>616</v>
      </c>
      <c r="J12" s="663" t="s">
        <v>617</v>
      </c>
      <c r="K12" s="663" t="s">
        <v>615</v>
      </c>
      <c r="L12" s="665">
        <v>143</v>
      </c>
      <c r="M12" s="665">
        <v>3</v>
      </c>
      <c r="N12" s="666">
        <v>429</v>
      </c>
    </row>
    <row r="13" spans="1:14" ht="14.4" customHeight="1" x14ac:dyDescent="0.3">
      <c r="A13" s="661" t="s">
        <v>575</v>
      </c>
      <c r="B13" s="662" t="s">
        <v>576</v>
      </c>
      <c r="C13" s="663" t="s">
        <v>580</v>
      </c>
      <c r="D13" s="664" t="s">
        <v>2522</v>
      </c>
      <c r="E13" s="663" t="s">
        <v>591</v>
      </c>
      <c r="F13" s="664" t="s">
        <v>2525</v>
      </c>
      <c r="G13" s="663" t="s">
        <v>609</v>
      </c>
      <c r="H13" s="663" t="s">
        <v>618</v>
      </c>
      <c r="I13" s="663" t="s">
        <v>618</v>
      </c>
      <c r="J13" s="663" t="s">
        <v>611</v>
      </c>
      <c r="K13" s="663" t="s">
        <v>619</v>
      </c>
      <c r="L13" s="665">
        <v>92.95</v>
      </c>
      <c r="M13" s="665">
        <v>68</v>
      </c>
      <c r="N13" s="666">
        <v>6320.6</v>
      </c>
    </row>
    <row r="14" spans="1:14" ht="14.4" customHeight="1" x14ac:dyDescent="0.3">
      <c r="A14" s="661" t="s">
        <v>575</v>
      </c>
      <c r="B14" s="662" t="s">
        <v>576</v>
      </c>
      <c r="C14" s="663" t="s">
        <v>580</v>
      </c>
      <c r="D14" s="664" t="s">
        <v>2522</v>
      </c>
      <c r="E14" s="663" t="s">
        <v>591</v>
      </c>
      <c r="F14" s="664" t="s">
        <v>2525</v>
      </c>
      <c r="G14" s="663" t="s">
        <v>609</v>
      </c>
      <c r="H14" s="663" t="s">
        <v>620</v>
      </c>
      <c r="I14" s="663" t="s">
        <v>620</v>
      </c>
      <c r="J14" s="663" t="s">
        <v>611</v>
      </c>
      <c r="K14" s="663" t="s">
        <v>621</v>
      </c>
      <c r="L14" s="665">
        <v>93.5</v>
      </c>
      <c r="M14" s="665">
        <v>10</v>
      </c>
      <c r="N14" s="666">
        <v>935</v>
      </c>
    </row>
    <row r="15" spans="1:14" ht="14.4" customHeight="1" x14ac:dyDescent="0.3">
      <c r="A15" s="661" t="s">
        <v>575</v>
      </c>
      <c r="B15" s="662" t="s">
        <v>576</v>
      </c>
      <c r="C15" s="663" t="s">
        <v>580</v>
      </c>
      <c r="D15" s="664" t="s">
        <v>2522</v>
      </c>
      <c r="E15" s="663" t="s">
        <v>591</v>
      </c>
      <c r="F15" s="664" t="s">
        <v>2525</v>
      </c>
      <c r="G15" s="663" t="s">
        <v>609</v>
      </c>
      <c r="H15" s="663" t="s">
        <v>622</v>
      </c>
      <c r="I15" s="663" t="s">
        <v>623</v>
      </c>
      <c r="J15" s="663" t="s">
        <v>624</v>
      </c>
      <c r="K15" s="663" t="s">
        <v>625</v>
      </c>
      <c r="L15" s="665">
        <v>38.390000000000008</v>
      </c>
      <c r="M15" s="665">
        <v>1</v>
      </c>
      <c r="N15" s="666">
        <v>38.390000000000008</v>
      </c>
    </row>
    <row r="16" spans="1:14" ht="14.4" customHeight="1" x14ac:dyDescent="0.3">
      <c r="A16" s="661" t="s">
        <v>575</v>
      </c>
      <c r="B16" s="662" t="s">
        <v>576</v>
      </c>
      <c r="C16" s="663" t="s">
        <v>580</v>
      </c>
      <c r="D16" s="664" t="s">
        <v>2522</v>
      </c>
      <c r="E16" s="663" t="s">
        <v>591</v>
      </c>
      <c r="F16" s="664" t="s">
        <v>2525</v>
      </c>
      <c r="G16" s="663" t="s">
        <v>609</v>
      </c>
      <c r="H16" s="663" t="s">
        <v>626</v>
      </c>
      <c r="I16" s="663" t="s">
        <v>627</v>
      </c>
      <c r="J16" s="663" t="s">
        <v>628</v>
      </c>
      <c r="K16" s="663" t="s">
        <v>629</v>
      </c>
      <c r="L16" s="665">
        <v>87.029999124225412</v>
      </c>
      <c r="M16" s="665">
        <v>5</v>
      </c>
      <c r="N16" s="666">
        <v>435.14999562112706</v>
      </c>
    </row>
    <row r="17" spans="1:14" ht="14.4" customHeight="1" x14ac:dyDescent="0.3">
      <c r="A17" s="661" t="s">
        <v>575</v>
      </c>
      <c r="B17" s="662" t="s">
        <v>576</v>
      </c>
      <c r="C17" s="663" t="s">
        <v>580</v>
      </c>
      <c r="D17" s="664" t="s">
        <v>2522</v>
      </c>
      <c r="E17" s="663" t="s">
        <v>591</v>
      </c>
      <c r="F17" s="664" t="s">
        <v>2525</v>
      </c>
      <c r="G17" s="663" t="s">
        <v>609</v>
      </c>
      <c r="H17" s="663" t="s">
        <v>630</v>
      </c>
      <c r="I17" s="663" t="s">
        <v>631</v>
      </c>
      <c r="J17" s="663" t="s">
        <v>632</v>
      </c>
      <c r="K17" s="663" t="s">
        <v>633</v>
      </c>
      <c r="L17" s="665">
        <v>96.830168919727328</v>
      </c>
      <c r="M17" s="665">
        <v>15</v>
      </c>
      <c r="N17" s="666">
        <v>1452.4525337959099</v>
      </c>
    </row>
    <row r="18" spans="1:14" ht="14.4" customHeight="1" x14ac:dyDescent="0.3">
      <c r="A18" s="661" t="s">
        <v>575</v>
      </c>
      <c r="B18" s="662" t="s">
        <v>576</v>
      </c>
      <c r="C18" s="663" t="s">
        <v>580</v>
      </c>
      <c r="D18" s="664" t="s">
        <v>2522</v>
      </c>
      <c r="E18" s="663" t="s">
        <v>591</v>
      </c>
      <c r="F18" s="664" t="s">
        <v>2525</v>
      </c>
      <c r="G18" s="663" t="s">
        <v>609</v>
      </c>
      <c r="H18" s="663" t="s">
        <v>634</v>
      </c>
      <c r="I18" s="663" t="s">
        <v>635</v>
      </c>
      <c r="J18" s="663" t="s">
        <v>636</v>
      </c>
      <c r="K18" s="663" t="s">
        <v>637</v>
      </c>
      <c r="L18" s="665">
        <v>167.60964381771706</v>
      </c>
      <c r="M18" s="665">
        <v>4</v>
      </c>
      <c r="N18" s="666">
        <v>670.43857527086823</v>
      </c>
    </row>
    <row r="19" spans="1:14" ht="14.4" customHeight="1" x14ac:dyDescent="0.3">
      <c r="A19" s="661" t="s">
        <v>575</v>
      </c>
      <c r="B19" s="662" t="s">
        <v>576</v>
      </c>
      <c r="C19" s="663" t="s">
        <v>580</v>
      </c>
      <c r="D19" s="664" t="s">
        <v>2522</v>
      </c>
      <c r="E19" s="663" t="s">
        <v>591</v>
      </c>
      <c r="F19" s="664" t="s">
        <v>2525</v>
      </c>
      <c r="G19" s="663" t="s">
        <v>609</v>
      </c>
      <c r="H19" s="663" t="s">
        <v>638</v>
      </c>
      <c r="I19" s="663" t="s">
        <v>639</v>
      </c>
      <c r="J19" s="663" t="s">
        <v>640</v>
      </c>
      <c r="K19" s="663" t="s">
        <v>641</v>
      </c>
      <c r="L19" s="665">
        <v>121.55954182680341</v>
      </c>
      <c r="M19" s="665">
        <v>2</v>
      </c>
      <c r="N19" s="666">
        <v>243.11908365360682</v>
      </c>
    </row>
    <row r="20" spans="1:14" ht="14.4" customHeight="1" x14ac:dyDescent="0.3">
      <c r="A20" s="661" t="s">
        <v>575</v>
      </c>
      <c r="B20" s="662" t="s">
        <v>576</v>
      </c>
      <c r="C20" s="663" t="s">
        <v>580</v>
      </c>
      <c r="D20" s="664" t="s">
        <v>2522</v>
      </c>
      <c r="E20" s="663" t="s">
        <v>591</v>
      </c>
      <c r="F20" s="664" t="s">
        <v>2525</v>
      </c>
      <c r="G20" s="663" t="s">
        <v>609</v>
      </c>
      <c r="H20" s="663" t="s">
        <v>642</v>
      </c>
      <c r="I20" s="663" t="s">
        <v>643</v>
      </c>
      <c r="J20" s="663" t="s">
        <v>644</v>
      </c>
      <c r="K20" s="663" t="s">
        <v>645</v>
      </c>
      <c r="L20" s="665">
        <v>64.539743021497742</v>
      </c>
      <c r="M20" s="665">
        <v>10</v>
      </c>
      <c r="N20" s="666">
        <v>645.39743021497748</v>
      </c>
    </row>
    <row r="21" spans="1:14" ht="14.4" customHeight="1" x14ac:dyDescent="0.3">
      <c r="A21" s="661" t="s">
        <v>575</v>
      </c>
      <c r="B21" s="662" t="s">
        <v>576</v>
      </c>
      <c r="C21" s="663" t="s">
        <v>580</v>
      </c>
      <c r="D21" s="664" t="s">
        <v>2522</v>
      </c>
      <c r="E21" s="663" t="s">
        <v>591</v>
      </c>
      <c r="F21" s="664" t="s">
        <v>2525</v>
      </c>
      <c r="G21" s="663" t="s">
        <v>609</v>
      </c>
      <c r="H21" s="663" t="s">
        <v>646</v>
      </c>
      <c r="I21" s="663" t="s">
        <v>647</v>
      </c>
      <c r="J21" s="663" t="s">
        <v>648</v>
      </c>
      <c r="K21" s="663" t="s">
        <v>649</v>
      </c>
      <c r="L21" s="665">
        <v>79.043093752136713</v>
      </c>
      <c r="M21" s="665">
        <v>6</v>
      </c>
      <c r="N21" s="666">
        <v>474.25856251282028</v>
      </c>
    </row>
    <row r="22" spans="1:14" ht="14.4" customHeight="1" x14ac:dyDescent="0.3">
      <c r="A22" s="661" t="s">
        <v>575</v>
      </c>
      <c r="B22" s="662" t="s">
        <v>576</v>
      </c>
      <c r="C22" s="663" t="s">
        <v>580</v>
      </c>
      <c r="D22" s="664" t="s">
        <v>2522</v>
      </c>
      <c r="E22" s="663" t="s">
        <v>591</v>
      </c>
      <c r="F22" s="664" t="s">
        <v>2525</v>
      </c>
      <c r="G22" s="663" t="s">
        <v>609</v>
      </c>
      <c r="H22" s="663" t="s">
        <v>650</v>
      </c>
      <c r="I22" s="663" t="s">
        <v>651</v>
      </c>
      <c r="J22" s="663" t="s">
        <v>652</v>
      </c>
      <c r="K22" s="663" t="s">
        <v>653</v>
      </c>
      <c r="L22" s="665">
        <v>46.260827125362248</v>
      </c>
      <c r="M22" s="665">
        <v>2</v>
      </c>
      <c r="N22" s="666">
        <v>92.521654250724495</v>
      </c>
    </row>
    <row r="23" spans="1:14" ht="14.4" customHeight="1" x14ac:dyDescent="0.3">
      <c r="A23" s="661" t="s">
        <v>575</v>
      </c>
      <c r="B23" s="662" t="s">
        <v>576</v>
      </c>
      <c r="C23" s="663" t="s">
        <v>580</v>
      </c>
      <c r="D23" s="664" t="s">
        <v>2522</v>
      </c>
      <c r="E23" s="663" t="s">
        <v>591</v>
      </c>
      <c r="F23" s="664" t="s">
        <v>2525</v>
      </c>
      <c r="G23" s="663" t="s">
        <v>609</v>
      </c>
      <c r="H23" s="663" t="s">
        <v>654</v>
      </c>
      <c r="I23" s="663" t="s">
        <v>655</v>
      </c>
      <c r="J23" s="663" t="s">
        <v>656</v>
      </c>
      <c r="K23" s="663" t="s">
        <v>657</v>
      </c>
      <c r="L23" s="665">
        <v>63.95</v>
      </c>
      <c r="M23" s="665">
        <v>1</v>
      </c>
      <c r="N23" s="666">
        <v>63.95</v>
      </c>
    </row>
    <row r="24" spans="1:14" ht="14.4" customHeight="1" x14ac:dyDescent="0.3">
      <c r="A24" s="661" t="s">
        <v>575</v>
      </c>
      <c r="B24" s="662" t="s">
        <v>576</v>
      </c>
      <c r="C24" s="663" t="s">
        <v>580</v>
      </c>
      <c r="D24" s="664" t="s">
        <v>2522</v>
      </c>
      <c r="E24" s="663" t="s">
        <v>591</v>
      </c>
      <c r="F24" s="664" t="s">
        <v>2525</v>
      </c>
      <c r="G24" s="663" t="s">
        <v>609</v>
      </c>
      <c r="H24" s="663" t="s">
        <v>658</v>
      </c>
      <c r="I24" s="663" t="s">
        <v>659</v>
      </c>
      <c r="J24" s="663" t="s">
        <v>660</v>
      </c>
      <c r="K24" s="663" t="s">
        <v>661</v>
      </c>
      <c r="L24" s="665">
        <v>27.749940142011649</v>
      </c>
      <c r="M24" s="665">
        <v>10</v>
      </c>
      <c r="N24" s="666">
        <v>277.4994014201165</v>
      </c>
    </row>
    <row r="25" spans="1:14" ht="14.4" customHeight="1" x14ac:dyDescent="0.3">
      <c r="A25" s="661" t="s">
        <v>575</v>
      </c>
      <c r="B25" s="662" t="s">
        <v>576</v>
      </c>
      <c r="C25" s="663" t="s">
        <v>580</v>
      </c>
      <c r="D25" s="664" t="s">
        <v>2522</v>
      </c>
      <c r="E25" s="663" t="s">
        <v>591</v>
      </c>
      <c r="F25" s="664" t="s">
        <v>2525</v>
      </c>
      <c r="G25" s="663" t="s">
        <v>609</v>
      </c>
      <c r="H25" s="663" t="s">
        <v>662</v>
      </c>
      <c r="I25" s="663" t="s">
        <v>663</v>
      </c>
      <c r="J25" s="663" t="s">
        <v>664</v>
      </c>
      <c r="K25" s="663" t="s">
        <v>665</v>
      </c>
      <c r="L25" s="665">
        <v>77.579357858067084</v>
      </c>
      <c r="M25" s="665">
        <v>141</v>
      </c>
      <c r="N25" s="666">
        <v>10938.689457987459</v>
      </c>
    </row>
    <row r="26" spans="1:14" ht="14.4" customHeight="1" x14ac:dyDescent="0.3">
      <c r="A26" s="661" t="s">
        <v>575</v>
      </c>
      <c r="B26" s="662" t="s">
        <v>576</v>
      </c>
      <c r="C26" s="663" t="s">
        <v>580</v>
      </c>
      <c r="D26" s="664" t="s">
        <v>2522</v>
      </c>
      <c r="E26" s="663" t="s">
        <v>591</v>
      </c>
      <c r="F26" s="664" t="s">
        <v>2525</v>
      </c>
      <c r="G26" s="663" t="s">
        <v>609</v>
      </c>
      <c r="H26" s="663" t="s">
        <v>666</v>
      </c>
      <c r="I26" s="663" t="s">
        <v>667</v>
      </c>
      <c r="J26" s="663" t="s">
        <v>668</v>
      </c>
      <c r="K26" s="663" t="s">
        <v>669</v>
      </c>
      <c r="L26" s="665">
        <v>62.778958914841404</v>
      </c>
      <c r="M26" s="665">
        <v>5</v>
      </c>
      <c r="N26" s="666">
        <v>313.89479457420703</v>
      </c>
    </row>
    <row r="27" spans="1:14" ht="14.4" customHeight="1" x14ac:dyDescent="0.3">
      <c r="A27" s="661" t="s">
        <v>575</v>
      </c>
      <c r="B27" s="662" t="s">
        <v>576</v>
      </c>
      <c r="C27" s="663" t="s">
        <v>580</v>
      </c>
      <c r="D27" s="664" t="s">
        <v>2522</v>
      </c>
      <c r="E27" s="663" t="s">
        <v>591</v>
      </c>
      <c r="F27" s="664" t="s">
        <v>2525</v>
      </c>
      <c r="G27" s="663" t="s">
        <v>609</v>
      </c>
      <c r="H27" s="663" t="s">
        <v>670</v>
      </c>
      <c r="I27" s="663" t="s">
        <v>671</v>
      </c>
      <c r="J27" s="663" t="s">
        <v>672</v>
      </c>
      <c r="K27" s="663" t="s">
        <v>673</v>
      </c>
      <c r="L27" s="665">
        <v>36.530000678341771</v>
      </c>
      <c r="M27" s="665">
        <v>1</v>
      </c>
      <c r="N27" s="666">
        <v>36.530000678341771</v>
      </c>
    </row>
    <row r="28" spans="1:14" ht="14.4" customHeight="1" x14ac:dyDescent="0.3">
      <c r="A28" s="661" t="s">
        <v>575</v>
      </c>
      <c r="B28" s="662" t="s">
        <v>576</v>
      </c>
      <c r="C28" s="663" t="s">
        <v>580</v>
      </c>
      <c r="D28" s="664" t="s">
        <v>2522</v>
      </c>
      <c r="E28" s="663" t="s">
        <v>591</v>
      </c>
      <c r="F28" s="664" t="s">
        <v>2525</v>
      </c>
      <c r="G28" s="663" t="s">
        <v>609</v>
      </c>
      <c r="H28" s="663" t="s">
        <v>674</v>
      </c>
      <c r="I28" s="663" t="s">
        <v>675</v>
      </c>
      <c r="J28" s="663" t="s">
        <v>672</v>
      </c>
      <c r="K28" s="663" t="s">
        <v>676</v>
      </c>
      <c r="L28" s="665">
        <v>53.079999999999984</v>
      </c>
      <c r="M28" s="665">
        <v>3</v>
      </c>
      <c r="N28" s="666">
        <v>159.23999999999995</v>
      </c>
    </row>
    <row r="29" spans="1:14" ht="14.4" customHeight="1" x14ac:dyDescent="0.3">
      <c r="A29" s="661" t="s">
        <v>575</v>
      </c>
      <c r="B29" s="662" t="s">
        <v>576</v>
      </c>
      <c r="C29" s="663" t="s">
        <v>580</v>
      </c>
      <c r="D29" s="664" t="s">
        <v>2522</v>
      </c>
      <c r="E29" s="663" t="s">
        <v>591</v>
      </c>
      <c r="F29" s="664" t="s">
        <v>2525</v>
      </c>
      <c r="G29" s="663" t="s">
        <v>609</v>
      </c>
      <c r="H29" s="663" t="s">
        <v>677</v>
      </c>
      <c r="I29" s="663" t="s">
        <v>678</v>
      </c>
      <c r="J29" s="663" t="s">
        <v>679</v>
      </c>
      <c r="K29" s="663" t="s">
        <v>680</v>
      </c>
      <c r="L29" s="665">
        <v>63.108931237256165</v>
      </c>
      <c r="M29" s="665">
        <v>2</v>
      </c>
      <c r="N29" s="666">
        <v>126.21786247451233</v>
      </c>
    </row>
    <row r="30" spans="1:14" ht="14.4" customHeight="1" x14ac:dyDescent="0.3">
      <c r="A30" s="661" t="s">
        <v>575</v>
      </c>
      <c r="B30" s="662" t="s">
        <v>576</v>
      </c>
      <c r="C30" s="663" t="s">
        <v>580</v>
      </c>
      <c r="D30" s="664" t="s">
        <v>2522</v>
      </c>
      <c r="E30" s="663" t="s">
        <v>591</v>
      </c>
      <c r="F30" s="664" t="s">
        <v>2525</v>
      </c>
      <c r="G30" s="663" t="s">
        <v>609</v>
      </c>
      <c r="H30" s="663" t="s">
        <v>681</v>
      </c>
      <c r="I30" s="663" t="s">
        <v>682</v>
      </c>
      <c r="J30" s="663" t="s">
        <v>683</v>
      </c>
      <c r="K30" s="663" t="s">
        <v>625</v>
      </c>
      <c r="L30" s="665">
        <v>40.166588850160402</v>
      </c>
      <c r="M30" s="665">
        <v>3</v>
      </c>
      <c r="N30" s="666">
        <v>120.49976655048121</v>
      </c>
    </row>
    <row r="31" spans="1:14" ht="14.4" customHeight="1" x14ac:dyDescent="0.3">
      <c r="A31" s="661" t="s">
        <v>575</v>
      </c>
      <c r="B31" s="662" t="s">
        <v>576</v>
      </c>
      <c r="C31" s="663" t="s">
        <v>580</v>
      </c>
      <c r="D31" s="664" t="s">
        <v>2522</v>
      </c>
      <c r="E31" s="663" t="s">
        <v>591</v>
      </c>
      <c r="F31" s="664" t="s">
        <v>2525</v>
      </c>
      <c r="G31" s="663" t="s">
        <v>609</v>
      </c>
      <c r="H31" s="663" t="s">
        <v>684</v>
      </c>
      <c r="I31" s="663" t="s">
        <v>685</v>
      </c>
      <c r="J31" s="663" t="s">
        <v>686</v>
      </c>
      <c r="K31" s="663" t="s">
        <v>687</v>
      </c>
      <c r="L31" s="665">
        <v>66.719732073089887</v>
      </c>
      <c r="M31" s="665">
        <v>2</v>
      </c>
      <c r="N31" s="666">
        <v>133.43946414617977</v>
      </c>
    </row>
    <row r="32" spans="1:14" ht="14.4" customHeight="1" x14ac:dyDescent="0.3">
      <c r="A32" s="661" t="s">
        <v>575</v>
      </c>
      <c r="B32" s="662" t="s">
        <v>576</v>
      </c>
      <c r="C32" s="663" t="s">
        <v>580</v>
      </c>
      <c r="D32" s="664" t="s">
        <v>2522</v>
      </c>
      <c r="E32" s="663" t="s">
        <v>591</v>
      </c>
      <c r="F32" s="664" t="s">
        <v>2525</v>
      </c>
      <c r="G32" s="663" t="s">
        <v>609</v>
      </c>
      <c r="H32" s="663" t="s">
        <v>688</v>
      </c>
      <c r="I32" s="663" t="s">
        <v>689</v>
      </c>
      <c r="J32" s="663" t="s">
        <v>690</v>
      </c>
      <c r="K32" s="663" t="s">
        <v>691</v>
      </c>
      <c r="L32" s="665">
        <v>58.173333333333346</v>
      </c>
      <c r="M32" s="665">
        <v>3</v>
      </c>
      <c r="N32" s="666">
        <v>174.52000000000004</v>
      </c>
    </row>
    <row r="33" spans="1:14" ht="14.4" customHeight="1" x14ac:dyDescent="0.3">
      <c r="A33" s="661" t="s">
        <v>575</v>
      </c>
      <c r="B33" s="662" t="s">
        <v>576</v>
      </c>
      <c r="C33" s="663" t="s">
        <v>580</v>
      </c>
      <c r="D33" s="664" t="s">
        <v>2522</v>
      </c>
      <c r="E33" s="663" t="s">
        <v>591</v>
      </c>
      <c r="F33" s="664" t="s">
        <v>2525</v>
      </c>
      <c r="G33" s="663" t="s">
        <v>609</v>
      </c>
      <c r="H33" s="663" t="s">
        <v>692</v>
      </c>
      <c r="I33" s="663" t="s">
        <v>693</v>
      </c>
      <c r="J33" s="663" t="s">
        <v>694</v>
      </c>
      <c r="K33" s="663" t="s">
        <v>695</v>
      </c>
      <c r="L33" s="665">
        <v>57.607537055196765</v>
      </c>
      <c r="M33" s="665">
        <v>7</v>
      </c>
      <c r="N33" s="666">
        <v>403.25275938637736</v>
      </c>
    </row>
    <row r="34" spans="1:14" ht="14.4" customHeight="1" x14ac:dyDescent="0.3">
      <c r="A34" s="661" t="s">
        <v>575</v>
      </c>
      <c r="B34" s="662" t="s">
        <v>576</v>
      </c>
      <c r="C34" s="663" t="s">
        <v>580</v>
      </c>
      <c r="D34" s="664" t="s">
        <v>2522</v>
      </c>
      <c r="E34" s="663" t="s">
        <v>591</v>
      </c>
      <c r="F34" s="664" t="s">
        <v>2525</v>
      </c>
      <c r="G34" s="663" t="s">
        <v>609</v>
      </c>
      <c r="H34" s="663" t="s">
        <v>696</v>
      </c>
      <c r="I34" s="663" t="s">
        <v>697</v>
      </c>
      <c r="J34" s="663" t="s">
        <v>698</v>
      </c>
      <c r="K34" s="663" t="s">
        <v>699</v>
      </c>
      <c r="L34" s="665">
        <v>109.58958461107834</v>
      </c>
      <c r="M34" s="665">
        <v>2</v>
      </c>
      <c r="N34" s="666">
        <v>219.17916922215667</v>
      </c>
    </row>
    <row r="35" spans="1:14" ht="14.4" customHeight="1" x14ac:dyDescent="0.3">
      <c r="A35" s="661" t="s">
        <v>575</v>
      </c>
      <c r="B35" s="662" t="s">
        <v>576</v>
      </c>
      <c r="C35" s="663" t="s">
        <v>580</v>
      </c>
      <c r="D35" s="664" t="s">
        <v>2522</v>
      </c>
      <c r="E35" s="663" t="s">
        <v>591</v>
      </c>
      <c r="F35" s="664" t="s">
        <v>2525</v>
      </c>
      <c r="G35" s="663" t="s">
        <v>609</v>
      </c>
      <c r="H35" s="663" t="s">
        <v>700</v>
      </c>
      <c r="I35" s="663" t="s">
        <v>701</v>
      </c>
      <c r="J35" s="663" t="s">
        <v>702</v>
      </c>
      <c r="K35" s="663" t="s">
        <v>703</v>
      </c>
      <c r="L35" s="665">
        <v>41.43</v>
      </c>
      <c r="M35" s="665">
        <v>2</v>
      </c>
      <c r="N35" s="666">
        <v>82.86</v>
      </c>
    </row>
    <row r="36" spans="1:14" ht="14.4" customHeight="1" x14ac:dyDescent="0.3">
      <c r="A36" s="661" t="s">
        <v>575</v>
      </c>
      <c r="B36" s="662" t="s">
        <v>576</v>
      </c>
      <c r="C36" s="663" t="s">
        <v>580</v>
      </c>
      <c r="D36" s="664" t="s">
        <v>2522</v>
      </c>
      <c r="E36" s="663" t="s">
        <v>591</v>
      </c>
      <c r="F36" s="664" t="s">
        <v>2525</v>
      </c>
      <c r="G36" s="663" t="s">
        <v>609</v>
      </c>
      <c r="H36" s="663" t="s">
        <v>704</v>
      </c>
      <c r="I36" s="663" t="s">
        <v>705</v>
      </c>
      <c r="J36" s="663" t="s">
        <v>706</v>
      </c>
      <c r="K36" s="663" t="s">
        <v>707</v>
      </c>
      <c r="L36" s="665">
        <v>99.129644730882433</v>
      </c>
      <c r="M36" s="665">
        <v>3</v>
      </c>
      <c r="N36" s="666">
        <v>297.3889341926473</v>
      </c>
    </row>
    <row r="37" spans="1:14" ht="14.4" customHeight="1" x14ac:dyDescent="0.3">
      <c r="A37" s="661" t="s">
        <v>575</v>
      </c>
      <c r="B37" s="662" t="s">
        <v>576</v>
      </c>
      <c r="C37" s="663" t="s">
        <v>580</v>
      </c>
      <c r="D37" s="664" t="s">
        <v>2522</v>
      </c>
      <c r="E37" s="663" t="s">
        <v>591</v>
      </c>
      <c r="F37" s="664" t="s">
        <v>2525</v>
      </c>
      <c r="G37" s="663" t="s">
        <v>609</v>
      </c>
      <c r="H37" s="663" t="s">
        <v>708</v>
      </c>
      <c r="I37" s="663" t="s">
        <v>709</v>
      </c>
      <c r="J37" s="663" t="s">
        <v>710</v>
      </c>
      <c r="K37" s="663" t="s">
        <v>711</v>
      </c>
      <c r="L37" s="665">
        <v>230.68400000000005</v>
      </c>
      <c r="M37" s="665">
        <v>25</v>
      </c>
      <c r="N37" s="666">
        <v>5767.1000000000013</v>
      </c>
    </row>
    <row r="38" spans="1:14" ht="14.4" customHeight="1" x14ac:dyDescent="0.3">
      <c r="A38" s="661" t="s">
        <v>575</v>
      </c>
      <c r="B38" s="662" t="s">
        <v>576</v>
      </c>
      <c r="C38" s="663" t="s">
        <v>580</v>
      </c>
      <c r="D38" s="664" t="s">
        <v>2522</v>
      </c>
      <c r="E38" s="663" t="s">
        <v>591</v>
      </c>
      <c r="F38" s="664" t="s">
        <v>2525</v>
      </c>
      <c r="G38" s="663" t="s">
        <v>609</v>
      </c>
      <c r="H38" s="663" t="s">
        <v>712</v>
      </c>
      <c r="I38" s="663" t="s">
        <v>713</v>
      </c>
      <c r="J38" s="663" t="s">
        <v>714</v>
      </c>
      <c r="K38" s="663" t="s">
        <v>715</v>
      </c>
      <c r="L38" s="665">
        <v>144.66273497944451</v>
      </c>
      <c r="M38" s="665">
        <v>3</v>
      </c>
      <c r="N38" s="666">
        <v>433.98820493833352</v>
      </c>
    </row>
    <row r="39" spans="1:14" ht="14.4" customHeight="1" x14ac:dyDescent="0.3">
      <c r="A39" s="661" t="s">
        <v>575</v>
      </c>
      <c r="B39" s="662" t="s">
        <v>576</v>
      </c>
      <c r="C39" s="663" t="s">
        <v>580</v>
      </c>
      <c r="D39" s="664" t="s">
        <v>2522</v>
      </c>
      <c r="E39" s="663" t="s">
        <v>591</v>
      </c>
      <c r="F39" s="664" t="s">
        <v>2525</v>
      </c>
      <c r="G39" s="663" t="s">
        <v>609</v>
      </c>
      <c r="H39" s="663" t="s">
        <v>716</v>
      </c>
      <c r="I39" s="663" t="s">
        <v>717</v>
      </c>
      <c r="J39" s="663" t="s">
        <v>718</v>
      </c>
      <c r="K39" s="663" t="s">
        <v>719</v>
      </c>
      <c r="L39" s="665">
        <v>605.02867359004813</v>
      </c>
      <c r="M39" s="665">
        <v>1</v>
      </c>
      <c r="N39" s="666">
        <v>605.02867359004813</v>
      </c>
    </row>
    <row r="40" spans="1:14" ht="14.4" customHeight="1" x14ac:dyDescent="0.3">
      <c r="A40" s="661" t="s">
        <v>575</v>
      </c>
      <c r="B40" s="662" t="s">
        <v>576</v>
      </c>
      <c r="C40" s="663" t="s">
        <v>580</v>
      </c>
      <c r="D40" s="664" t="s">
        <v>2522</v>
      </c>
      <c r="E40" s="663" t="s">
        <v>591</v>
      </c>
      <c r="F40" s="664" t="s">
        <v>2525</v>
      </c>
      <c r="G40" s="663" t="s">
        <v>609</v>
      </c>
      <c r="H40" s="663" t="s">
        <v>720</v>
      </c>
      <c r="I40" s="663" t="s">
        <v>721</v>
      </c>
      <c r="J40" s="663" t="s">
        <v>722</v>
      </c>
      <c r="K40" s="663" t="s">
        <v>723</v>
      </c>
      <c r="L40" s="665">
        <v>283.55987234829433</v>
      </c>
      <c r="M40" s="665">
        <v>2</v>
      </c>
      <c r="N40" s="666">
        <v>567.11974469658867</v>
      </c>
    </row>
    <row r="41" spans="1:14" ht="14.4" customHeight="1" x14ac:dyDescent="0.3">
      <c r="A41" s="661" t="s">
        <v>575</v>
      </c>
      <c r="B41" s="662" t="s">
        <v>576</v>
      </c>
      <c r="C41" s="663" t="s">
        <v>580</v>
      </c>
      <c r="D41" s="664" t="s">
        <v>2522</v>
      </c>
      <c r="E41" s="663" t="s">
        <v>591</v>
      </c>
      <c r="F41" s="664" t="s">
        <v>2525</v>
      </c>
      <c r="G41" s="663" t="s">
        <v>609</v>
      </c>
      <c r="H41" s="663" t="s">
        <v>724</v>
      </c>
      <c r="I41" s="663" t="s">
        <v>725</v>
      </c>
      <c r="J41" s="663" t="s">
        <v>726</v>
      </c>
      <c r="K41" s="663" t="s">
        <v>727</v>
      </c>
      <c r="L41" s="665">
        <v>41.727500000000013</v>
      </c>
      <c r="M41" s="665">
        <v>4</v>
      </c>
      <c r="N41" s="666">
        <v>166.91000000000005</v>
      </c>
    </row>
    <row r="42" spans="1:14" ht="14.4" customHeight="1" x14ac:dyDescent="0.3">
      <c r="A42" s="661" t="s">
        <v>575</v>
      </c>
      <c r="B42" s="662" t="s">
        <v>576</v>
      </c>
      <c r="C42" s="663" t="s">
        <v>580</v>
      </c>
      <c r="D42" s="664" t="s">
        <v>2522</v>
      </c>
      <c r="E42" s="663" t="s">
        <v>591</v>
      </c>
      <c r="F42" s="664" t="s">
        <v>2525</v>
      </c>
      <c r="G42" s="663" t="s">
        <v>609</v>
      </c>
      <c r="H42" s="663" t="s">
        <v>728</v>
      </c>
      <c r="I42" s="663" t="s">
        <v>729</v>
      </c>
      <c r="J42" s="663" t="s">
        <v>730</v>
      </c>
      <c r="K42" s="663" t="s">
        <v>731</v>
      </c>
      <c r="L42" s="665">
        <v>93.269999999999982</v>
      </c>
      <c r="M42" s="665">
        <v>2</v>
      </c>
      <c r="N42" s="666">
        <v>186.53999999999996</v>
      </c>
    </row>
    <row r="43" spans="1:14" ht="14.4" customHeight="1" x14ac:dyDescent="0.3">
      <c r="A43" s="661" t="s">
        <v>575</v>
      </c>
      <c r="B43" s="662" t="s">
        <v>576</v>
      </c>
      <c r="C43" s="663" t="s">
        <v>580</v>
      </c>
      <c r="D43" s="664" t="s">
        <v>2522</v>
      </c>
      <c r="E43" s="663" t="s">
        <v>591</v>
      </c>
      <c r="F43" s="664" t="s">
        <v>2525</v>
      </c>
      <c r="G43" s="663" t="s">
        <v>609</v>
      </c>
      <c r="H43" s="663" t="s">
        <v>732</v>
      </c>
      <c r="I43" s="663" t="s">
        <v>732</v>
      </c>
      <c r="J43" s="663" t="s">
        <v>733</v>
      </c>
      <c r="K43" s="663" t="s">
        <v>734</v>
      </c>
      <c r="L43" s="665">
        <v>36.538138708044436</v>
      </c>
      <c r="M43" s="665">
        <v>49</v>
      </c>
      <c r="N43" s="666">
        <v>1790.3687966941775</v>
      </c>
    </row>
    <row r="44" spans="1:14" ht="14.4" customHeight="1" x14ac:dyDescent="0.3">
      <c r="A44" s="661" t="s">
        <v>575</v>
      </c>
      <c r="B44" s="662" t="s">
        <v>576</v>
      </c>
      <c r="C44" s="663" t="s">
        <v>580</v>
      </c>
      <c r="D44" s="664" t="s">
        <v>2522</v>
      </c>
      <c r="E44" s="663" t="s">
        <v>591</v>
      </c>
      <c r="F44" s="664" t="s">
        <v>2525</v>
      </c>
      <c r="G44" s="663" t="s">
        <v>609</v>
      </c>
      <c r="H44" s="663" t="s">
        <v>735</v>
      </c>
      <c r="I44" s="663" t="s">
        <v>736</v>
      </c>
      <c r="J44" s="663" t="s">
        <v>737</v>
      </c>
      <c r="K44" s="663" t="s">
        <v>738</v>
      </c>
      <c r="L44" s="665">
        <v>48.511521710396323</v>
      </c>
      <c r="M44" s="665">
        <v>176</v>
      </c>
      <c r="N44" s="666">
        <v>8538.0278210297529</v>
      </c>
    </row>
    <row r="45" spans="1:14" ht="14.4" customHeight="1" x14ac:dyDescent="0.3">
      <c r="A45" s="661" t="s">
        <v>575</v>
      </c>
      <c r="B45" s="662" t="s">
        <v>576</v>
      </c>
      <c r="C45" s="663" t="s">
        <v>580</v>
      </c>
      <c r="D45" s="664" t="s">
        <v>2522</v>
      </c>
      <c r="E45" s="663" t="s">
        <v>591</v>
      </c>
      <c r="F45" s="664" t="s">
        <v>2525</v>
      </c>
      <c r="G45" s="663" t="s">
        <v>609</v>
      </c>
      <c r="H45" s="663" t="s">
        <v>739</v>
      </c>
      <c r="I45" s="663" t="s">
        <v>740</v>
      </c>
      <c r="J45" s="663" t="s">
        <v>741</v>
      </c>
      <c r="K45" s="663" t="s">
        <v>742</v>
      </c>
      <c r="L45" s="665">
        <v>112.81023065213769</v>
      </c>
      <c r="M45" s="665">
        <v>1</v>
      </c>
      <c r="N45" s="666">
        <v>112.81023065213769</v>
      </c>
    </row>
    <row r="46" spans="1:14" ht="14.4" customHeight="1" x14ac:dyDescent="0.3">
      <c r="A46" s="661" t="s">
        <v>575</v>
      </c>
      <c r="B46" s="662" t="s">
        <v>576</v>
      </c>
      <c r="C46" s="663" t="s">
        <v>580</v>
      </c>
      <c r="D46" s="664" t="s">
        <v>2522</v>
      </c>
      <c r="E46" s="663" t="s">
        <v>591</v>
      </c>
      <c r="F46" s="664" t="s">
        <v>2525</v>
      </c>
      <c r="G46" s="663" t="s">
        <v>609</v>
      </c>
      <c r="H46" s="663" t="s">
        <v>743</v>
      </c>
      <c r="I46" s="663" t="s">
        <v>744</v>
      </c>
      <c r="J46" s="663" t="s">
        <v>745</v>
      </c>
      <c r="K46" s="663" t="s">
        <v>746</v>
      </c>
      <c r="L46" s="665">
        <v>63.380000000000017</v>
      </c>
      <c r="M46" s="665">
        <v>2</v>
      </c>
      <c r="N46" s="666">
        <v>126.76000000000003</v>
      </c>
    </row>
    <row r="47" spans="1:14" ht="14.4" customHeight="1" x14ac:dyDescent="0.3">
      <c r="A47" s="661" t="s">
        <v>575</v>
      </c>
      <c r="B47" s="662" t="s">
        <v>576</v>
      </c>
      <c r="C47" s="663" t="s">
        <v>580</v>
      </c>
      <c r="D47" s="664" t="s">
        <v>2522</v>
      </c>
      <c r="E47" s="663" t="s">
        <v>591</v>
      </c>
      <c r="F47" s="664" t="s">
        <v>2525</v>
      </c>
      <c r="G47" s="663" t="s">
        <v>609</v>
      </c>
      <c r="H47" s="663" t="s">
        <v>747</v>
      </c>
      <c r="I47" s="663" t="s">
        <v>748</v>
      </c>
      <c r="J47" s="663" t="s">
        <v>749</v>
      </c>
      <c r="K47" s="663" t="s">
        <v>750</v>
      </c>
      <c r="L47" s="665">
        <v>99.523190945508489</v>
      </c>
      <c r="M47" s="665">
        <v>3</v>
      </c>
      <c r="N47" s="666">
        <v>298.56957283652548</v>
      </c>
    </row>
    <row r="48" spans="1:14" ht="14.4" customHeight="1" x14ac:dyDescent="0.3">
      <c r="A48" s="661" t="s">
        <v>575</v>
      </c>
      <c r="B48" s="662" t="s">
        <v>576</v>
      </c>
      <c r="C48" s="663" t="s">
        <v>580</v>
      </c>
      <c r="D48" s="664" t="s">
        <v>2522</v>
      </c>
      <c r="E48" s="663" t="s">
        <v>591</v>
      </c>
      <c r="F48" s="664" t="s">
        <v>2525</v>
      </c>
      <c r="G48" s="663" t="s">
        <v>609</v>
      </c>
      <c r="H48" s="663" t="s">
        <v>751</v>
      </c>
      <c r="I48" s="663" t="s">
        <v>752</v>
      </c>
      <c r="J48" s="663" t="s">
        <v>753</v>
      </c>
      <c r="K48" s="663" t="s">
        <v>754</v>
      </c>
      <c r="L48" s="665">
        <v>324.97767888946606</v>
      </c>
      <c r="M48" s="665">
        <v>10</v>
      </c>
      <c r="N48" s="666">
        <v>3249.7767888946605</v>
      </c>
    </row>
    <row r="49" spans="1:14" ht="14.4" customHeight="1" x14ac:dyDescent="0.3">
      <c r="A49" s="661" t="s">
        <v>575</v>
      </c>
      <c r="B49" s="662" t="s">
        <v>576</v>
      </c>
      <c r="C49" s="663" t="s">
        <v>580</v>
      </c>
      <c r="D49" s="664" t="s">
        <v>2522</v>
      </c>
      <c r="E49" s="663" t="s">
        <v>591</v>
      </c>
      <c r="F49" s="664" t="s">
        <v>2525</v>
      </c>
      <c r="G49" s="663" t="s">
        <v>609</v>
      </c>
      <c r="H49" s="663" t="s">
        <v>755</v>
      </c>
      <c r="I49" s="663" t="s">
        <v>756</v>
      </c>
      <c r="J49" s="663" t="s">
        <v>757</v>
      </c>
      <c r="K49" s="663" t="s">
        <v>754</v>
      </c>
      <c r="L49" s="665">
        <v>324.95655004320861</v>
      </c>
      <c r="M49" s="665">
        <v>6</v>
      </c>
      <c r="N49" s="666">
        <v>1949.7393002592516</v>
      </c>
    </row>
    <row r="50" spans="1:14" ht="14.4" customHeight="1" x14ac:dyDescent="0.3">
      <c r="A50" s="661" t="s">
        <v>575</v>
      </c>
      <c r="B50" s="662" t="s">
        <v>576</v>
      </c>
      <c r="C50" s="663" t="s">
        <v>580</v>
      </c>
      <c r="D50" s="664" t="s">
        <v>2522</v>
      </c>
      <c r="E50" s="663" t="s">
        <v>591</v>
      </c>
      <c r="F50" s="664" t="s">
        <v>2525</v>
      </c>
      <c r="G50" s="663" t="s">
        <v>609</v>
      </c>
      <c r="H50" s="663" t="s">
        <v>758</v>
      </c>
      <c r="I50" s="663" t="s">
        <v>759</v>
      </c>
      <c r="J50" s="663" t="s">
        <v>760</v>
      </c>
      <c r="K50" s="663" t="s">
        <v>761</v>
      </c>
      <c r="L50" s="665">
        <v>80.550000000000011</v>
      </c>
      <c r="M50" s="665">
        <v>6</v>
      </c>
      <c r="N50" s="666">
        <v>483.30000000000007</v>
      </c>
    </row>
    <row r="51" spans="1:14" ht="14.4" customHeight="1" x14ac:dyDescent="0.3">
      <c r="A51" s="661" t="s">
        <v>575</v>
      </c>
      <c r="B51" s="662" t="s">
        <v>576</v>
      </c>
      <c r="C51" s="663" t="s">
        <v>580</v>
      </c>
      <c r="D51" s="664" t="s">
        <v>2522</v>
      </c>
      <c r="E51" s="663" t="s">
        <v>591</v>
      </c>
      <c r="F51" s="664" t="s">
        <v>2525</v>
      </c>
      <c r="G51" s="663" t="s">
        <v>609</v>
      </c>
      <c r="H51" s="663" t="s">
        <v>762</v>
      </c>
      <c r="I51" s="663" t="s">
        <v>763</v>
      </c>
      <c r="J51" s="663" t="s">
        <v>694</v>
      </c>
      <c r="K51" s="663" t="s">
        <v>764</v>
      </c>
      <c r="L51" s="665">
        <v>36.874089251664223</v>
      </c>
      <c r="M51" s="665">
        <v>444</v>
      </c>
      <c r="N51" s="666">
        <v>16372.095627738916</v>
      </c>
    </row>
    <row r="52" spans="1:14" ht="14.4" customHeight="1" x14ac:dyDescent="0.3">
      <c r="A52" s="661" t="s">
        <v>575</v>
      </c>
      <c r="B52" s="662" t="s">
        <v>576</v>
      </c>
      <c r="C52" s="663" t="s">
        <v>580</v>
      </c>
      <c r="D52" s="664" t="s">
        <v>2522</v>
      </c>
      <c r="E52" s="663" t="s">
        <v>591</v>
      </c>
      <c r="F52" s="664" t="s">
        <v>2525</v>
      </c>
      <c r="G52" s="663" t="s">
        <v>609</v>
      </c>
      <c r="H52" s="663" t="s">
        <v>765</v>
      </c>
      <c r="I52" s="663" t="s">
        <v>766</v>
      </c>
      <c r="J52" s="663" t="s">
        <v>767</v>
      </c>
      <c r="K52" s="663" t="s">
        <v>768</v>
      </c>
      <c r="L52" s="665">
        <v>73.739680690962899</v>
      </c>
      <c r="M52" s="665">
        <v>7</v>
      </c>
      <c r="N52" s="666">
        <v>516.17776483674027</v>
      </c>
    </row>
    <row r="53" spans="1:14" ht="14.4" customHeight="1" x14ac:dyDescent="0.3">
      <c r="A53" s="661" t="s">
        <v>575</v>
      </c>
      <c r="B53" s="662" t="s">
        <v>576</v>
      </c>
      <c r="C53" s="663" t="s">
        <v>580</v>
      </c>
      <c r="D53" s="664" t="s">
        <v>2522</v>
      </c>
      <c r="E53" s="663" t="s">
        <v>591</v>
      </c>
      <c r="F53" s="664" t="s">
        <v>2525</v>
      </c>
      <c r="G53" s="663" t="s">
        <v>609</v>
      </c>
      <c r="H53" s="663" t="s">
        <v>769</v>
      </c>
      <c r="I53" s="663" t="s">
        <v>770</v>
      </c>
      <c r="J53" s="663" t="s">
        <v>771</v>
      </c>
      <c r="K53" s="663" t="s">
        <v>772</v>
      </c>
      <c r="L53" s="665">
        <v>99.06</v>
      </c>
      <c r="M53" s="665">
        <v>2</v>
      </c>
      <c r="N53" s="666">
        <v>198.12</v>
      </c>
    </row>
    <row r="54" spans="1:14" ht="14.4" customHeight="1" x14ac:dyDescent="0.3">
      <c r="A54" s="661" t="s">
        <v>575</v>
      </c>
      <c r="B54" s="662" t="s">
        <v>576</v>
      </c>
      <c r="C54" s="663" t="s">
        <v>580</v>
      </c>
      <c r="D54" s="664" t="s">
        <v>2522</v>
      </c>
      <c r="E54" s="663" t="s">
        <v>591</v>
      </c>
      <c r="F54" s="664" t="s">
        <v>2525</v>
      </c>
      <c r="G54" s="663" t="s">
        <v>609</v>
      </c>
      <c r="H54" s="663" t="s">
        <v>773</v>
      </c>
      <c r="I54" s="663" t="s">
        <v>774</v>
      </c>
      <c r="J54" s="663" t="s">
        <v>775</v>
      </c>
      <c r="K54" s="663" t="s">
        <v>776</v>
      </c>
      <c r="L54" s="665">
        <v>63.190019447087955</v>
      </c>
      <c r="M54" s="665">
        <v>5</v>
      </c>
      <c r="N54" s="666">
        <v>315.95009723543978</v>
      </c>
    </row>
    <row r="55" spans="1:14" ht="14.4" customHeight="1" x14ac:dyDescent="0.3">
      <c r="A55" s="661" t="s">
        <v>575</v>
      </c>
      <c r="B55" s="662" t="s">
        <v>576</v>
      </c>
      <c r="C55" s="663" t="s">
        <v>580</v>
      </c>
      <c r="D55" s="664" t="s">
        <v>2522</v>
      </c>
      <c r="E55" s="663" t="s">
        <v>591</v>
      </c>
      <c r="F55" s="664" t="s">
        <v>2525</v>
      </c>
      <c r="G55" s="663" t="s">
        <v>609</v>
      </c>
      <c r="H55" s="663" t="s">
        <v>777</v>
      </c>
      <c r="I55" s="663" t="s">
        <v>778</v>
      </c>
      <c r="J55" s="663" t="s">
        <v>779</v>
      </c>
      <c r="K55" s="663"/>
      <c r="L55" s="665">
        <v>205.38128226668232</v>
      </c>
      <c r="M55" s="665">
        <v>6</v>
      </c>
      <c r="N55" s="666">
        <v>1232.2876936000939</v>
      </c>
    </row>
    <row r="56" spans="1:14" ht="14.4" customHeight="1" x14ac:dyDescent="0.3">
      <c r="A56" s="661" t="s">
        <v>575</v>
      </c>
      <c r="B56" s="662" t="s">
        <v>576</v>
      </c>
      <c r="C56" s="663" t="s">
        <v>580</v>
      </c>
      <c r="D56" s="664" t="s">
        <v>2522</v>
      </c>
      <c r="E56" s="663" t="s">
        <v>591</v>
      </c>
      <c r="F56" s="664" t="s">
        <v>2525</v>
      </c>
      <c r="G56" s="663" t="s">
        <v>609</v>
      </c>
      <c r="H56" s="663" t="s">
        <v>780</v>
      </c>
      <c r="I56" s="663" t="s">
        <v>781</v>
      </c>
      <c r="J56" s="663" t="s">
        <v>782</v>
      </c>
      <c r="K56" s="663" t="s">
        <v>783</v>
      </c>
      <c r="L56" s="665">
        <v>82.730085414580245</v>
      </c>
      <c r="M56" s="665">
        <v>2</v>
      </c>
      <c r="N56" s="666">
        <v>165.46017082916049</v>
      </c>
    </row>
    <row r="57" spans="1:14" ht="14.4" customHeight="1" x14ac:dyDescent="0.3">
      <c r="A57" s="661" t="s">
        <v>575</v>
      </c>
      <c r="B57" s="662" t="s">
        <v>576</v>
      </c>
      <c r="C57" s="663" t="s">
        <v>580</v>
      </c>
      <c r="D57" s="664" t="s">
        <v>2522</v>
      </c>
      <c r="E57" s="663" t="s">
        <v>591</v>
      </c>
      <c r="F57" s="664" t="s">
        <v>2525</v>
      </c>
      <c r="G57" s="663" t="s">
        <v>609</v>
      </c>
      <c r="H57" s="663" t="s">
        <v>784</v>
      </c>
      <c r="I57" s="663" t="s">
        <v>785</v>
      </c>
      <c r="J57" s="663" t="s">
        <v>786</v>
      </c>
      <c r="K57" s="663" t="s">
        <v>787</v>
      </c>
      <c r="L57" s="665">
        <v>149.748431445796</v>
      </c>
      <c r="M57" s="665">
        <v>19</v>
      </c>
      <c r="N57" s="666">
        <v>2845.2201974701243</v>
      </c>
    </row>
    <row r="58" spans="1:14" ht="14.4" customHeight="1" x14ac:dyDescent="0.3">
      <c r="A58" s="661" t="s">
        <v>575</v>
      </c>
      <c r="B58" s="662" t="s">
        <v>576</v>
      </c>
      <c r="C58" s="663" t="s">
        <v>580</v>
      </c>
      <c r="D58" s="664" t="s">
        <v>2522</v>
      </c>
      <c r="E58" s="663" t="s">
        <v>591</v>
      </c>
      <c r="F58" s="664" t="s">
        <v>2525</v>
      </c>
      <c r="G58" s="663" t="s">
        <v>609</v>
      </c>
      <c r="H58" s="663" t="s">
        <v>788</v>
      </c>
      <c r="I58" s="663" t="s">
        <v>789</v>
      </c>
      <c r="J58" s="663" t="s">
        <v>790</v>
      </c>
      <c r="K58" s="663" t="s">
        <v>791</v>
      </c>
      <c r="L58" s="665">
        <v>74.926000000000016</v>
      </c>
      <c r="M58" s="665">
        <v>10</v>
      </c>
      <c r="N58" s="666">
        <v>749.2600000000001</v>
      </c>
    </row>
    <row r="59" spans="1:14" ht="14.4" customHeight="1" x14ac:dyDescent="0.3">
      <c r="A59" s="661" t="s">
        <v>575</v>
      </c>
      <c r="B59" s="662" t="s">
        <v>576</v>
      </c>
      <c r="C59" s="663" t="s">
        <v>580</v>
      </c>
      <c r="D59" s="664" t="s">
        <v>2522</v>
      </c>
      <c r="E59" s="663" t="s">
        <v>591</v>
      </c>
      <c r="F59" s="664" t="s">
        <v>2525</v>
      </c>
      <c r="G59" s="663" t="s">
        <v>609</v>
      </c>
      <c r="H59" s="663" t="s">
        <v>792</v>
      </c>
      <c r="I59" s="663" t="s">
        <v>793</v>
      </c>
      <c r="J59" s="663" t="s">
        <v>794</v>
      </c>
      <c r="K59" s="663" t="s">
        <v>795</v>
      </c>
      <c r="L59" s="665">
        <v>93.530000000000015</v>
      </c>
      <c r="M59" s="665">
        <v>1</v>
      </c>
      <c r="N59" s="666">
        <v>93.530000000000015</v>
      </c>
    </row>
    <row r="60" spans="1:14" ht="14.4" customHeight="1" x14ac:dyDescent="0.3">
      <c r="A60" s="661" t="s">
        <v>575</v>
      </c>
      <c r="B60" s="662" t="s">
        <v>576</v>
      </c>
      <c r="C60" s="663" t="s">
        <v>580</v>
      </c>
      <c r="D60" s="664" t="s">
        <v>2522</v>
      </c>
      <c r="E60" s="663" t="s">
        <v>591</v>
      </c>
      <c r="F60" s="664" t="s">
        <v>2525</v>
      </c>
      <c r="G60" s="663" t="s">
        <v>609</v>
      </c>
      <c r="H60" s="663" t="s">
        <v>796</v>
      </c>
      <c r="I60" s="663" t="s">
        <v>797</v>
      </c>
      <c r="J60" s="663" t="s">
        <v>798</v>
      </c>
      <c r="K60" s="663" t="s">
        <v>799</v>
      </c>
      <c r="L60" s="665">
        <v>117.44124089460638</v>
      </c>
      <c r="M60" s="665">
        <v>7</v>
      </c>
      <c r="N60" s="666">
        <v>822.08868626224466</v>
      </c>
    </row>
    <row r="61" spans="1:14" ht="14.4" customHeight="1" x14ac:dyDescent="0.3">
      <c r="A61" s="661" t="s">
        <v>575</v>
      </c>
      <c r="B61" s="662" t="s">
        <v>576</v>
      </c>
      <c r="C61" s="663" t="s">
        <v>580</v>
      </c>
      <c r="D61" s="664" t="s">
        <v>2522</v>
      </c>
      <c r="E61" s="663" t="s">
        <v>591</v>
      </c>
      <c r="F61" s="664" t="s">
        <v>2525</v>
      </c>
      <c r="G61" s="663" t="s">
        <v>609</v>
      </c>
      <c r="H61" s="663" t="s">
        <v>800</v>
      </c>
      <c r="I61" s="663" t="s">
        <v>801</v>
      </c>
      <c r="J61" s="663" t="s">
        <v>802</v>
      </c>
      <c r="K61" s="663" t="s">
        <v>803</v>
      </c>
      <c r="L61" s="665">
        <v>71.723253515686437</v>
      </c>
      <c r="M61" s="665">
        <v>9</v>
      </c>
      <c r="N61" s="666">
        <v>645.50928164117795</v>
      </c>
    </row>
    <row r="62" spans="1:14" ht="14.4" customHeight="1" x14ac:dyDescent="0.3">
      <c r="A62" s="661" t="s">
        <v>575</v>
      </c>
      <c r="B62" s="662" t="s">
        <v>576</v>
      </c>
      <c r="C62" s="663" t="s">
        <v>580</v>
      </c>
      <c r="D62" s="664" t="s">
        <v>2522</v>
      </c>
      <c r="E62" s="663" t="s">
        <v>591</v>
      </c>
      <c r="F62" s="664" t="s">
        <v>2525</v>
      </c>
      <c r="G62" s="663" t="s">
        <v>609</v>
      </c>
      <c r="H62" s="663" t="s">
        <v>804</v>
      </c>
      <c r="I62" s="663" t="s">
        <v>805</v>
      </c>
      <c r="J62" s="663" t="s">
        <v>806</v>
      </c>
      <c r="K62" s="663" t="s">
        <v>807</v>
      </c>
      <c r="L62" s="665">
        <v>73.689779532035018</v>
      </c>
      <c r="M62" s="665">
        <v>1</v>
      </c>
      <c r="N62" s="666">
        <v>73.689779532035018</v>
      </c>
    </row>
    <row r="63" spans="1:14" ht="14.4" customHeight="1" x14ac:dyDescent="0.3">
      <c r="A63" s="661" t="s">
        <v>575</v>
      </c>
      <c r="B63" s="662" t="s">
        <v>576</v>
      </c>
      <c r="C63" s="663" t="s">
        <v>580</v>
      </c>
      <c r="D63" s="664" t="s">
        <v>2522</v>
      </c>
      <c r="E63" s="663" t="s">
        <v>591</v>
      </c>
      <c r="F63" s="664" t="s">
        <v>2525</v>
      </c>
      <c r="G63" s="663" t="s">
        <v>609</v>
      </c>
      <c r="H63" s="663" t="s">
        <v>808</v>
      </c>
      <c r="I63" s="663" t="s">
        <v>809</v>
      </c>
      <c r="J63" s="663" t="s">
        <v>810</v>
      </c>
      <c r="K63" s="663" t="s">
        <v>811</v>
      </c>
      <c r="L63" s="665">
        <v>344.89</v>
      </c>
      <c r="M63" s="665">
        <v>1</v>
      </c>
      <c r="N63" s="666">
        <v>344.89</v>
      </c>
    </row>
    <row r="64" spans="1:14" ht="14.4" customHeight="1" x14ac:dyDescent="0.3">
      <c r="A64" s="661" t="s">
        <v>575</v>
      </c>
      <c r="B64" s="662" t="s">
        <v>576</v>
      </c>
      <c r="C64" s="663" t="s">
        <v>580</v>
      </c>
      <c r="D64" s="664" t="s">
        <v>2522</v>
      </c>
      <c r="E64" s="663" t="s">
        <v>591</v>
      </c>
      <c r="F64" s="664" t="s">
        <v>2525</v>
      </c>
      <c r="G64" s="663" t="s">
        <v>609</v>
      </c>
      <c r="H64" s="663" t="s">
        <v>812</v>
      </c>
      <c r="I64" s="663" t="s">
        <v>813</v>
      </c>
      <c r="J64" s="663" t="s">
        <v>814</v>
      </c>
      <c r="K64" s="663" t="s">
        <v>815</v>
      </c>
      <c r="L64" s="665">
        <v>113.47999999999999</v>
      </c>
      <c r="M64" s="665">
        <v>1</v>
      </c>
      <c r="N64" s="666">
        <v>113.47999999999999</v>
      </c>
    </row>
    <row r="65" spans="1:14" ht="14.4" customHeight="1" x14ac:dyDescent="0.3">
      <c r="A65" s="661" t="s">
        <v>575</v>
      </c>
      <c r="B65" s="662" t="s">
        <v>576</v>
      </c>
      <c r="C65" s="663" t="s">
        <v>580</v>
      </c>
      <c r="D65" s="664" t="s">
        <v>2522</v>
      </c>
      <c r="E65" s="663" t="s">
        <v>591</v>
      </c>
      <c r="F65" s="664" t="s">
        <v>2525</v>
      </c>
      <c r="G65" s="663" t="s">
        <v>609</v>
      </c>
      <c r="H65" s="663" t="s">
        <v>816</v>
      </c>
      <c r="I65" s="663" t="s">
        <v>817</v>
      </c>
      <c r="J65" s="663" t="s">
        <v>818</v>
      </c>
      <c r="K65" s="663" t="s">
        <v>819</v>
      </c>
      <c r="L65" s="665">
        <v>121.83999999999997</v>
      </c>
      <c r="M65" s="665">
        <v>1</v>
      </c>
      <c r="N65" s="666">
        <v>121.83999999999997</v>
      </c>
    </row>
    <row r="66" spans="1:14" ht="14.4" customHeight="1" x14ac:dyDescent="0.3">
      <c r="A66" s="661" t="s">
        <v>575</v>
      </c>
      <c r="B66" s="662" t="s">
        <v>576</v>
      </c>
      <c r="C66" s="663" t="s">
        <v>580</v>
      </c>
      <c r="D66" s="664" t="s">
        <v>2522</v>
      </c>
      <c r="E66" s="663" t="s">
        <v>591</v>
      </c>
      <c r="F66" s="664" t="s">
        <v>2525</v>
      </c>
      <c r="G66" s="663" t="s">
        <v>609</v>
      </c>
      <c r="H66" s="663" t="s">
        <v>820</v>
      </c>
      <c r="I66" s="663" t="s">
        <v>821</v>
      </c>
      <c r="J66" s="663" t="s">
        <v>822</v>
      </c>
      <c r="K66" s="663" t="s">
        <v>823</v>
      </c>
      <c r="L66" s="665">
        <v>126.92861972778927</v>
      </c>
      <c r="M66" s="665">
        <v>7</v>
      </c>
      <c r="N66" s="666">
        <v>888.50033809452486</v>
      </c>
    </row>
    <row r="67" spans="1:14" ht="14.4" customHeight="1" x14ac:dyDescent="0.3">
      <c r="A67" s="661" t="s">
        <v>575</v>
      </c>
      <c r="B67" s="662" t="s">
        <v>576</v>
      </c>
      <c r="C67" s="663" t="s">
        <v>580</v>
      </c>
      <c r="D67" s="664" t="s">
        <v>2522</v>
      </c>
      <c r="E67" s="663" t="s">
        <v>591</v>
      </c>
      <c r="F67" s="664" t="s">
        <v>2525</v>
      </c>
      <c r="G67" s="663" t="s">
        <v>609</v>
      </c>
      <c r="H67" s="663" t="s">
        <v>824</v>
      </c>
      <c r="I67" s="663" t="s">
        <v>825</v>
      </c>
      <c r="J67" s="663" t="s">
        <v>822</v>
      </c>
      <c r="K67" s="663" t="s">
        <v>826</v>
      </c>
      <c r="L67" s="665">
        <v>138.85191622129875</v>
      </c>
      <c r="M67" s="665">
        <v>7</v>
      </c>
      <c r="N67" s="666">
        <v>971.96341354909134</v>
      </c>
    </row>
    <row r="68" spans="1:14" ht="14.4" customHeight="1" x14ac:dyDescent="0.3">
      <c r="A68" s="661" t="s">
        <v>575</v>
      </c>
      <c r="B68" s="662" t="s">
        <v>576</v>
      </c>
      <c r="C68" s="663" t="s">
        <v>580</v>
      </c>
      <c r="D68" s="664" t="s">
        <v>2522</v>
      </c>
      <c r="E68" s="663" t="s">
        <v>591</v>
      </c>
      <c r="F68" s="664" t="s">
        <v>2525</v>
      </c>
      <c r="G68" s="663" t="s">
        <v>609</v>
      </c>
      <c r="H68" s="663" t="s">
        <v>827</v>
      </c>
      <c r="I68" s="663" t="s">
        <v>828</v>
      </c>
      <c r="J68" s="663" t="s">
        <v>829</v>
      </c>
      <c r="K68" s="663" t="s">
        <v>830</v>
      </c>
      <c r="L68" s="665">
        <v>68.828463404408012</v>
      </c>
      <c r="M68" s="665">
        <v>22</v>
      </c>
      <c r="N68" s="666">
        <v>1514.2261948969763</v>
      </c>
    </row>
    <row r="69" spans="1:14" ht="14.4" customHeight="1" x14ac:dyDescent="0.3">
      <c r="A69" s="661" t="s">
        <v>575</v>
      </c>
      <c r="B69" s="662" t="s">
        <v>576</v>
      </c>
      <c r="C69" s="663" t="s">
        <v>580</v>
      </c>
      <c r="D69" s="664" t="s">
        <v>2522</v>
      </c>
      <c r="E69" s="663" t="s">
        <v>591</v>
      </c>
      <c r="F69" s="664" t="s">
        <v>2525</v>
      </c>
      <c r="G69" s="663" t="s">
        <v>609</v>
      </c>
      <c r="H69" s="663" t="s">
        <v>831</v>
      </c>
      <c r="I69" s="663" t="s">
        <v>832</v>
      </c>
      <c r="J69" s="663" t="s">
        <v>833</v>
      </c>
      <c r="K69" s="663" t="s">
        <v>834</v>
      </c>
      <c r="L69" s="665">
        <v>42.467436957566036</v>
      </c>
      <c r="M69" s="665">
        <v>25</v>
      </c>
      <c r="N69" s="666">
        <v>1061.6859239391508</v>
      </c>
    </row>
    <row r="70" spans="1:14" ht="14.4" customHeight="1" x14ac:dyDescent="0.3">
      <c r="A70" s="661" t="s">
        <v>575</v>
      </c>
      <c r="B70" s="662" t="s">
        <v>576</v>
      </c>
      <c r="C70" s="663" t="s">
        <v>580</v>
      </c>
      <c r="D70" s="664" t="s">
        <v>2522</v>
      </c>
      <c r="E70" s="663" t="s">
        <v>591</v>
      </c>
      <c r="F70" s="664" t="s">
        <v>2525</v>
      </c>
      <c r="G70" s="663" t="s">
        <v>609</v>
      </c>
      <c r="H70" s="663" t="s">
        <v>835</v>
      </c>
      <c r="I70" s="663" t="s">
        <v>835</v>
      </c>
      <c r="J70" s="663" t="s">
        <v>836</v>
      </c>
      <c r="K70" s="663" t="s">
        <v>837</v>
      </c>
      <c r="L70" s="665">
        <v>101.51333333333332</v>
      </c>
      <c r="M70" s="665">
        <v>3</v>
      </c>
      <c r="N70" s="666">
        <v>304.53999999999996</v>
      </c>
    </row>
    <row r="71" spans="1:14" ht="14.4" customHeight="1" x14ac:dyDescent="0.3">
      <c r="A71" s="661" t="s">
        <v>575</v>
      </c>
      <c r="B71" s="662" t="s">
        <v>576</v>
      </c>
      <c r="C71" s="663" t="s">
        <v>580</v>
      </c>
      <c r="D71" s="664" t="s">
        <v>2522</v>
      </c>
      <c r="E71" s="663" t="s">
        <v>591</v>
      </c>
      <c r="F71" s="664" t="s">
        <v>2525</v>
      </c>
      <c r="G71" s="663" t="s">
        <v>609</v>
      </c>
      <c r="H71" s="663" t="s">
        <v>838</v>
      </c>
      <c r="I71" s="663" t="s">
        <v>839</v>
      </c>
      <c r="J71" s="663" t="s">
        <v>840</v>
      </c>
      <c r="K71" s="663" t="s">
        <v>841</v>
      </c>
      <c r="L71" s="665">
        <v>40.441596224463325</v>
      </c>
      <c r="M71" s="665">
        <v>6</v>
      </c>
      <c r="N71" s="666">
        <v>242.64957734677995</v>
      </c>
    </row>
    <row r="72" spans="1:14" ht="14.4" customHeight="1" x14ac:dyDescent="0.3">
      <c r="A72" s="661" t="s">
        <v>575</v>
      </c>
      <c r="B72" s="662" t="s">
        <v>576</v>
      </c>
      <c r="C72" s="663" t="s">
        <v>580</v>
      </c>
      <c r="D72" s="664" t="s">
        <v>2522</v>
      </c>
      <c r="E72" s="663" t="s">
        <v>591</v>
      </c>
      <c r="F72" s="664" t="s">
        <v>2525</v>
      </c>
      <c r="G72" s="663" t="s">
        <v>609</v>
      </c>
      <c r="H72" s="663" t="s">
        <v>842</v>
      </c>
      <c r="I72" s="663" t="s">
        <v>843</v>
      </c>
      <c r="J72" s="663" t="s">
        <v>840</v>
      </c>
      <c r="K72" s="663" t="s">
        <v>844</v>
      </c>
      <c r="L72" s="665">
        <v>280.01958789998776</v>
      </c>
      <c r="M72" s="665">
        <v>2</v>
      </c>
      <c r="N72" s="666">
        <v>560.03917579997551</v>
      </c>
    </row>
    <row r="73" spans="1:14" ht="14.4" customHeight="1" x14ac:dyDescent="0.3">
      <c r="A73" s="661" t="s">
        <v>575</v>
      </c>
      <c r="B73" s="662" t="s">
        <v>576</v>
      </c>
      <c r="C73" s="663" t="s">
        <v>580</v>
      </c>
      <c r="D73" s="664" t="s">
        <v>2522</v>
      </c>
      <c r="E73" s="663" t="s">
        <v>591</v>
      </c>
      <c r="F73" s="664" t="s">
        <v>2525</v>
      </c>
      <c r="G73" s="663" t="s">
        <v>609</v>
      </c>
      <c r="H73" s="663" t="s">
        <v>845</v>
      </c>
      <c r="I73" s="663" t="s">
        <v>846</v>
      </c>
      <c r="J73" s="663" t="s">
        <v>847</v>
      </c>
      <c r="K73" s="663" t="s">
        <v>848</v>
      </c>
      <c r="L73" s="665">
        <v>375.80000000000013</v>
      </c>
      <c r="M73" s="665">
        <v>4</v>
      </c>
      <c r="N73" s="666">
        <v>1503.2000000000005</v>
      </c>
    </row>
    <row r="74" spans="1:14" ht="14.4" customHeight="1" x14ac:dyDescent="0.3">
      <c r="A74" s="661" t="s">
        <v>575</v>
      </c>
      <c r="B74" s="662" t="s">
        <v>576</v>
      </c>
      <c r="C74" s="663" t="s">
        <v>580</v>
      </c>
      <c r="D74" s="664" t="s">
        <v>2522</v>
      </c>
      <c r="E74" s="663" t="s">
        <v>591</v>
      </c>
      <c r="F74" s="664" t="s">
        <v>2525</v>
      </c>
      <c r="G74" s="663" t="s">
        <v>609</v>
      </c>
      <c r="H74" s="663" t="s">
        <v>849</v>
      </c>
      <c r="I74" s="663" t="s">
        <v>850</v>
      </c>
      <c r="J74" s="663" t="s">
        <v>851</v>
      </c>
      <c r="K74" s="663" t="s">
        <v>852</v>
      </c>
      <c r="L74" s="665">
        <v>38.799714419437024</v>
      </c>
      <c r="M74" s="665">
        <v>4</v>
      </c>
      <c r="N74" s="666">
        <v>155.19885767774809</v>
      </c>
    </row>
    <row r="75" spans="1:14" ht="14.4" customHeight="1" x14ac:dyDescent="0.3">
      <c r="A75" s="661" t="s">
        <v>575</v>
      </c>
      <c r="B75" s="662" t="s">
        <v>576</v>
      </c>
      <c r="C75" s="663" t="s">
        <v>580</v>
      </c>
      <c r="D75" s="664" t="s">
        <v>2522</v>
      </c>
      <c r="E75" s="663" t="s">
        <v>591</v>
      </c>
      <c r="F75" s="664" t="s">
        <v>2525</v>
      </c>
      <c r="G75" s="663" t="s">
        <v>609</v>
      </c>
      <c r="H75" s="663" t="s">
        <v>853</v>
      </c>
      <c r="I75" s="663" t="s">
        <v>854</v>
      </c>
      <c r="J75" s="663" t="s">
        <v>855</v>
      </c>
      <c r="K75" s="663" t="s">
        <v>856</v>
      </c>
      <c r="L75" s="665">
        <v>37.399682090152552</v>
      </c>
      <c r="M75" s="665">
        <v>1</v>
      </c>
      <c r="N75" s="666">
        <v>37.399682090152552</v>
      </c>
    </row>
    <row r="76" spans="1:14" ht="14.4" customHeight="1" x14ac:dyDescent="0.3">
      <c r="A76" s="661" t="s">
        <v>575</v>
      </c>
      <c r="B76" s="662" t="s">
        <v>576</v>
      </c>
      <c r="C76" s="663" t="s">
        <v>580</v>
      </c>
      <c r="D76" s="664" t="s">
        <v>2522</v>
      </c>
      <c r="E76" s="663" t="s">
        <v>591</v>
      </c>
      <c r="F76" s="664" t="s">
        <v>2525</v>
      </c>
      <c r="G76" s="663" t="s">
        <v>609</v>
      </c>
      <c r="H76" s="663" t="s">
        <v>857</v>
      </c>
      <c r="I76" s="663" t="s">
        <v>858</v>
      </c>
      <c r="J76" s="663" t="s">
        <v>859</v>
      </c>
      <c r="K76" s="663" t="s">
        <v>860</v>
      </c>
      <c r="L76" s="665">
        <v>45.620000000000012</v>
      </c>
      <c r="M76" s="665">
        <v>1</v>
      </c>
      <c r="N76" s="666">
        <v>45.620000000000012</v>
      </c>
    </row>
    <row r="77" spans="1:14" ht="14.4" customHeight="1" x14ac:dyDescent="0.3">
      <c r="A77" s="661" t="s">
        <v>575</v>
      </c>
      <c r="B77" s="662" t="s">
        <v>576</v>
      </c>
      <c r="C77" s="663" t="s">
        <v>580</v>
      </c>
      <c r="D77" s="664" t="s">
        <v>2522</v>
      </c>
      <c r="E77" s="663" t="s">
        <v>591</v>
      </c>
      <c r="F77" s="664" t="s">
        <v>2525</v>
      </c>
      <c r="G77" s="663" t="s">
        <v>609</v>
      </c>
      <c r="H77" s="663" t="s">
        <v>861</v>
      </c>
      <c r="I77" s="663" t="s">
        <v>862</v>
      </c>
      <c r="J77" s="663" t="s">
        <v>863</v>
      </c>
      <c r="K77" s="663" t="s">
        <v>864</v>
      </c>
      <c r="L77" s="665">
        <v>138.05009373331586</v>
      </c>
      <c r="M77" s="665">
        <v>2</v>
      </c>
      <c r="N77" s="666">
        <v>276.10018746663172</v>
      </c>
    </row>
    <row r="78" spans="1:14" ht="14.4" customHeight="1" x14ac:dyDescent="0.3">
      <c r="A78" s="661" t="s">
        <v>575</v>
      </c>
      <c r="B78" s="662" t="s">
        <v>576</v>
      </c>
      <c r="C78" s="663" t="s">
        <v>580</v>
      </c>
      <c r="D78" s="664" t="s">
        <v>2522</v>
      </c>
      <c r="E78" s="663" t="s">
        <v>591</v>
      </c>
      <c r="F78" s="664" t="s">
        <v>2525</v>
      </c>
      <c r="G78" s="663" t="s">
        <v>609</v>
      </c>
      <c r="H78" s="663" t="s">
        <v>865</v>
      </c>
      <c r="I78" s="663" t="s">
        <v>866</v>
      </c>
      <c r="J78" s="663" t="s">
        <v>867</v>
      </c>
      <c r="K78" s="663" t="s">
        <v>868</v>
      </c>
      <c r="L78" s="665">
        <v>135.24112754846612</v>
      </c>
      <c r="M78" s="665">
        <v>6</v>
      </c>
      <c r="N78" s="666">
        <v>811.44676529079675</v>
      </c>
    </row>
    <row r="79" spans="1:14" ht="14.4" customHeight="1" x14ac:dyDescent="0.3">
      <c r="A79" s="661" t="s">
        <v>575</v>
      </c>
      <c r="B79" s="662" t="s">
        <v>576</v>
      </c>
      <c r="C79" s="663" t="s">
        <v>580</v>
      </c>
      <c r="D79" s="664" t="s">
        <v>2522</v>
      </c>
      <c r="E79" s="663" t="s">
        <v>591</v>
      </c>
      <c r="F79" s="664" t="s">
        <v>2525</v>
      </c>
      <c r="G79" s="663" t="s">
        <v>609</v>
      </c>
      <c r="H79" s="663" t="s">
        <v>869</v>
      </c>
      <c r="I79" s="663" t="s">
        <v>870</v>
      </c>
      <c r="J79" s="663" t="s">
        <v>871</v>
      </c>
      <c r="K79" s="663" t="s">
        <v>872</v>
      </c>
      <c r="L79" s="665">
        <v>49.041999999999994</v>
      </c>
      <c r="M79" s="665">
        <v>5</v>
      </c>
      <c r="N79" s="666">
        <v>245.20999999999998</v>
      </c>
    </row>
    <row r="80" spans="1:14" ht="14.4" customHeight="1" x14ac:dyDescent="0.3">
      <c r="A80" s="661" t="s">
        <v>575</v>
      </c>
      <c r="B80" s="662" t="s">
        <v>576</v>
      </c>
      <c r="C80" s="663" t="s">
        <v>580</v>
      </c>
      <c r="D80" s="664" t="s">
        <v>2522</v>
      </c>
      <c r="E80" s="663" t="s">
        <v>591</v>
      </c>
      <c r="F80" s="664" t="s">
        <v>2525</v>
      </c>
      <c r="G80" s="663" t="s">
        <v>609</v>
      </c>
      <c r="H80" s="663" t="s">
        <v>873</v>
      </c>
      <c r="I80" s="663" t="s">
        <v>874</v>
      </c>
      <c r="J80" s="663" t="s">
        <v>875</v>
      </c>
      <c r="K80" s="663" t="s">
        <v>876</v>
      </c>
      <c r="L80" s="665">
        <v>26.306600469164483</v>
      </c>
      <c r="M80" s="665">
        <v>3</v>
      </c>
      <c r="N80" s="666">
        <v>78.919801407493452</v>
      </c>
    </row>
    <row r="81" spans="1:14" ht="14.4" customHeight="1" x14ac:dyDescent="0.3">
      <c r="A81" s="661" t="s">
        <v>575</v>
      </c>
      <c r="B81" s="662" t="s">
        <v>576</v>
      </c>
      <c r="C81" s="663" t="s">
        <v>580</v>
      </c>
      <c r="D81" s="664" t="s">
        <v>2522</v>
      </c>
      <c r="E81" s="663" t="s">
        <v>591</v>
      </c>
      <c r="F81" s="664" t="s">
        <v>2525</v>
      </c>
      <c r="G81" s="663" t="s">
        <v>609</v>
      </c>
      <c r="H81" s="663" t="s">
        <v>877</v>
      </c>
      <c r="I81" s="663" t="s">
        <v>215</v>
      </c>
      <c r="J81" s="663" t="s">
        <v>878</v>
      </c>
      <c r="K81" s="663"/>
      <c r="L81" s="665">
        <v>663.15103029909358</v>
      </c>
      <c r="M81" s="665">
        <v>6</v>
      </c>
      <c r="N81" s="666">
        <v>3978.9061817945612</v>
      </c>
    </row>
    <row r="82" spans="1:14" ht="14.4" customHeight="1" x14ac:dyDescent="0.3">
      <c r="A82" s="661" t="s">
        <v>575</v>
      </c>
      <c r="B82" s="662" t="s">
        <v>576</v>
      </c>
      <c r="C82" s="663" t="s">
        <v>580</v>
      </c>
      <c r="D82" s="664" t="s">
        <v>2522</v>
      </c>
      <c r="E82" s="663" t="s">
        <v>591</v>
      </c>
      <c r="F82" s="664" t="s">
        <v>2525</v>
      </c>
      <c r="G82" s="663" t="s">
        <v>609</v>
      </c>
      <c r="H82" s="663" t="s">
        <v>879</v>
      </c>
      <c r="I82" s="663" t="s">
        <v>880</v>
      </c>
      <c r="J82" s="663" t="s">
        <v>881</v>
      </c>
      <c r="K82" s="663" t="s">
        <v>882</v>
      </c>
      <c r="L82" s="665">
        <v>150.27000000000004</v>
      </c>
      <c r="M82" s="665">
        <v>1</v>
      </c>
      <c r="N82" s="666">
        <v>150.27000000000004</v>
      </c>
    </row>
    <row r="83" spans="1:14" ht="14.4" customHeight="1" x14ac:dyDescent="0.3">
      <c r="A83" s="661" t="s">
        <v>575</v>
      </c>
      <c r="B83" s="662" t="s">
        <v>576</v>
      </c>
      <c r="C83" s="663" t="s">
        <v>580</v>
      </c>
      <c r="D83" s="664" t="s">
        <v>2522</v>
      </c>
      <c r="E83" s="663" t="s">
        <v>591</v>
      </c>
      <c r="F83" s="664" t="s">
        <v>2525</v>
      </c>
      <c r="G83" s="663" t="s">
        <v>609</v>
      </c>
      <c r="H83" s="663" t="s">
        <v>883</v>
      </c>
      <c r="I83" s="663" t="s">
        <v>215</v>
      </c>
      <c r="J83" s="663" t="s">
        <v>884</v>
      </c>
      <c r="K83" s="663"/>
      <c r="L83" s="665">
        <v>96.738528081189301</v>
      </c>
      <c r="M83" s="665">
        <v>78</v>
      </c>
      <c r="N83" s="666">
        <v>7545.6051903327652</v>
      </c>
    </row>
    <row r="84" spans="1:14" ht="14.4" customHeight="1" x14ac:dyDescent="0.3">
      <c r="A84" s="661" t="s">
        <v>575</v>
      </c>
      <c r="B84" s="662" t="s">
        <v>576</v>
      </c>
      <c r="C84" s="663" t="s">
        <v>580</v>
      </c>
      <c r="D84" s="664" t="s">
        <v>2522</v>
      </c>
      <c r="E84" s="663" t="s">
        <v>591</v>
      </c>
      <c r="F84" s="664" t="s">
        <v>2525</v>
      </c>
      <c r="G84" s="663" t="s">
        <v>609</v>
      </c>
      <c r="H84" s="663" t="s">
        <v>885</v>
      </c>
      <c r="I84" s="663" t="s">
        <v>215</v>
      </c>
      <c r="J84" s="663" t="s">
        <v>886</v>
      </c>
      <c r="K84" s="663"/>
      <c r="L84" s="665">
        <v>140.83953649118277</v>
      </c>
      <c r="M84" s="665">
        <v>11</v>
      </c>
      <c r="N84" s="666">
        <v>1549.2349014030106</v>
      </c>
    </row>
    <row r="85" spans="1:14" ht="14.4" customHeight="1" x14ac:dyDescent="0.3">
      <c r="A85" s="661" t="s">
        <v>575</v>
      </c>
      <c r="B85" s="662" t="s">
        <v>576</v>
      </c>
      <c r="C85" s="663" t="s">
        <v>580</v>
      </c>
      <c r="D85" s="664" t="s">
        <v>2522</v>
      </c>
      <c r="E85" s="663" t="s">
        <v>591</v>
      </c>
      <c r="F85" s="664" t="s">
        <v>2525</v>
      </c>
      <c r="G85" s="663" t="s">
        <v>609</v>
      </c>
      <c r="H85" s="663" t="s">
        <v>887</v>
      </c>
      <c r="I85" s="663" t="s">
        <v>215</v>
      </c>
      <c r="J85" s="663" t="s">
        <v>888</v>
      </c>
      <c r="K85" s="663"/>
      <c r="L85" s="665">
        <v>98.146818815846075</v>
      </c>
      <c r="M85" s="665">
        <v>162</v>
      </c>
      <c r="N85" s="666">
        <v>15899.784648167064</v>
      </c>
    </row>
    <row r="86" spans="1:14" ht="14.4" customHeight="1" x14ac:dyDescent="0.3">
      <c r="A86" s="661" t="s">
        <v>575</v>
      </c>
      <c r="B86" s="662" t="s">
        <v>576</v>
      </c>
      <c r="C86" s="663" t="s">
        <v>580</v>
      </c>
      <c r="D86" s="664" t="s">
        <v>2522</v>
      </c>
      <c r="E86" s="663" t="s">
        <v>591</v>
      </c>
      <c r="F86" s="664" t="s">
        <v>2525</v>
      </c>
      <c r="G86" s="663" t="s">
        <v>609</v>
      </c>
      <c r="H86" s="663" t="s">
        <v>889</v>
      </c>
      <c r="I86" s="663" t="s">
        <v>215</v>
      </c>
      <c r="J86" s="663" t="s">
        <v>890</v>
      </c>
      <c r="K86" s="663"/>
      <c r="L86" s="665">
        <v>38.672444665968008</v>
      </c>
      <c r="M86" s="665">
        <v>12</v>
      </c>
      <c r="N86" s="666">
        <v>464.06933599161607</v>
      </c>
    </row>
    <row r="87" spans="1:14" ht="14.4" customHeight="1" x14ac:dyDescent="0.3">
      <c r="A87" s="661" t="s">
        <v>575</v>
      </c>
      <c r="B87" s="662" t="s">
        <v>576</v>
      </c>
      <c r="C87" s="663" t="s">
        <v>580</v>
      </c>
      <c r="D87" s="664" t="s">
        <v>2522</v>
      </c>
      <c r="E87" s="663" t="s">
        <v>591</v>
      </c>
      <c r="F87" s="664" t="s">
        <v>2525</v>
      </c>
      <c r="G87" s="663" t="s">
        <v>609</v>
      </c>
      <c r="H87" s="663" t="s">
        <v>891</v>
      </c>
      <c r="I87" s="663" t="s">
        <v>892</v>
      </c>
      <c r="J87" s="663" t="s">
        <v>893</v>
      </c>
      <c r="K87" s="663" t="s">
        <v>894</v>
      </c>
      <c r="L87" s="665">
        <v>69.05</v>
      </c>
      <c r="M87" s="665">
        <v>1</v>
      </c>
      <c r="N87" s="666">
        <v>69.05</v>
      </c>
    </row>
    <row r="88" spans="1:14" ht="14.4" customHeight="1" x14ac:dyDescent="0.3">
      <c r="A88" s="661" t="s">
        <v>575</v>
      </c>
      <c r="B88" s="662" t="s">
        <v>576</v>
      </c>
      <c r="C88" s="663" t="s">
        <v>580</v>
      </c>
      <c r="D88" s="664" t="s">
        <v>2522</v>
      </c>
      <c r="E88" s="663" t="s">
        <v>591</v>
      </c>
      <c r="F88" s="664" t="s">
        <v>2525</v>
      </c>
      <c r="G88" s="663" t="s">
        <v>609</v>
      </c>
      <c r="H88" s="663" t="s">
        <v>895</v>
      </c>
      <c r="I88" s="663" t="s">
        <v>896</v>
      </c>
      <c r="J88" s="663" t="s">
        <v>897</v>
      </c>
      <c r="K88" s="663" t="s">
        <v>898</v>
      </c>
      <c r="L88" s="665">
        <v>25.394999999999996</v>
      </c>
      <c r="M88" s="665">
        <v>2</v>
      </c>
      <c r="N88" s="666">
        <v>50.789999999999992</v>
      </c>
    </row>
    <row r="89" spans="1:14" ht="14.4" customHeight="1" x14ac:dyDescent="0.3">
      <c r="A89" s="661" t="s">
        <v>575</v>
      </c>
      <c r="B89" s="662" t="s">
        <v>576</v>
      </c>
      <c r="C89" s="663" t="s">
        <v>580</v>
      </c>
      <c r="D89" s="664" t="s">
        <v>2522</v>
      </c>
      <c r="E89" s="663" t="s">
        <v>591</v>
      </c>
      <c r="F89" s="664" t="s">
        <v>2525</v>
      </c>
      <c r="G89" s="663" t="s">
        <v>609</v>
      </c>
      <c r="H89" s="663" t="s">
        <v>899</v>
      </c>
      <c r="I89" s="663" t="s">
        <v>900</v>
      </c>
      <c r="J89" s="663" t="s">
        <v>875</v>
      </c>
      <c r="K89" s="663" t="s">
        <v>901</v>
      </c>
      <c r="L89" s="665">
        <v>58.249889815969048</v>
      </c>
      <c r="M89" s="665">
        <v>3</v>
      </c>
      <c r="N89" s="666">
        <v>174.74966944790714</v>
      </c>
    </row>
    <row r="90" spans="1:14" ht="14.4" customHeight="1" x14ac:dyDescent="0.3">
      <c r="A90" s="661" t="s">
        <v>575</v>
      </c>
      <c r="B90" s="662" t="s">
        <v>576</v>
      </c>
      <c r="C90" s="663" t="s">
        <v>580</v>
      </c>
      <c r="D90" s="664" t="s">
        <v>2522</v>
      </c>
      <c r="E90" s="663" t="s">
        <v>591</v>
      </c>
      <c r="F90" s="664" t="s">
        <v>2525</v>
      </c>
      <c r="G90" s="663" t="s">
        <v>609</v>
      </c>
      <c r="H90" s="663" t="s">
        <v>902</v>
      </c>
      <c r="I90" s="663" t="s">
        <v>903</v>
      </c>
      <c r="J90" s="663" t="s">
        <v>904</v>
      </c>
      <c r="K90" s="663" t="s">
        <v>905</v>
      </c>
      <c r="L90" s="665">
        <v>63.143547017580957</v>
      </c>
      <c r="M90" s="665">
        <v>94</v>
      </c>
      <c r="N90" s="666">
        <v>5935.4934196526101</v>
      </c>
    </row>
    <row r="91" spans="1:14" ht="14.4" customHeight="1" x14ac:dyDescent="0.3">
      <c r="A91" s="661" t="s">
        <v>575</v>
      </c>
      <c r="B91" s="662" t="s">
        <v>576</v>
      </c>
      <c r="C91" s="663" t="s">
        <v>580</v>
      </c>
      <c r="D91" s="664" t="s">
        <v>2522</v>
      </c>
      <c r="E91" s="663" t="s">
        <v>591</v>
      </c>
      <c r="F91" s="664" t="s">
        <v>2525</v>
      </c>
      <c r="G91" s="663" t="s">
        <v>609</v>
      </c>
      <c r="H91" s="663" t="s">
        <v>906</v>
      </c>
      <c r="I91" s="663" t="s">
        <v>907</v>
      </c>
      <c r="J91" s="663" t="s">
        <v>908</v>
      </c>
      <c r="K91" s="663" t="s">
        <v>909</v>
      </c>
      <c r="L91" s="665">
        <v>116.84999999999998</v>
      </c>
      <c r="M91" s="665">
        <v>1</v>
      </c>
      <c r="N91" s="666">
        <v>116.84999999999998</v>
      </c>
    </row>
    <row r="92" spans="1:14" ht="14.4" customHeight="1" x14ac:dyDescent="0.3">
      <c r="A92" s="661" t="s">
        <v>575</v>
      </c>
      <c r="B92" s="662" t="s">
        <v>576</v>
      </c>
      <c r="C92" s="663" t="s">
        <v>580</v>
      </c>
      <c r="D92" s="664" t="s">
        <v>2522</v>
      </c>
      <c r="E92" s="663" t="s">
        <v>591</v>
      </c>
      <c r="F92" s="664" t="s">
        <v>2525</v>
      </c>
      <c r="G92" s="663" t="s">
        <v>609</v>
      </c>
      <c r="H92" s="663" t="s">
        <v>910</v>
      </c>
      <c r="I92" s="663" t="s">
        <v>911</v>
      </c>
      <c r="J92" s="663" t="s">
        <v>912</v>
      </c>
      <c r="K92" s="663" t="s">
        <v>913</v>
      </c>
      <c r="L92" s="665">
        <v>42.419999999999966</v>
      </c>
      <c r="M92" s="665">
        <v>2</v>
      </c>
      <c r="N92" s="666">
        <v>84.839999999999932</v>
      </c>
    </row>
    <row r="93" spans="1:14" ht="14.4" customHeight="1" x14ac:dyDescent="0.3">
      <c r="A93" s="661" t="s">
        <v>575</v>
      </c>
      <c r="B93" s="662" t="s">
        <v>576</v>
      </c>
      <c r="C93" s="663" t="s">
        <v>580</v>
      </c>
      <c r="D93" s="664" t="s">
        <v>2522</v>
      </c>
      <c r="E93" s="663" t="s">
        <v>591</v>
      </c>
      <c r="F93" s="664" t="s">
        <v>2525</v>
      </c>
      <c r="G93" s="663" t="s">
        <v>609</v>
      </c>
      <c r="H93" s="663" t="s">
        <v>914</v>
      </c>
      <c r="I93" s="663" t="s">
        <v>915</v>
      </c>
      <c r="J93" s="663" t="s">
        <v>916</v>
      </c>
      <c r="K93" s="663" t="s">
        <v>917</v>
      </c>
      <c r="L93" s="665">
        <v>39.282121212121197</v>
      </c>
      <c r="M93" s="665">
        <v>33</v>
      </c>
      <c r="N93" s="666">
        <v>1296.3099999999995</v>
      </c>
    </row>
    <row r="94" spans="1:14" ht="14.4" customHeight="1" x14ac:dyDescent="0.3">
      <c r="A94" s="661" t="s">
        <v>575</v>
      </c>
      <c r="B94" s="662" t="s">
        <v>576</v>
      </c>
      <c r="C94" s="663" t="s">
        <v>580</v>
      </c>
      <c r="D94" s="664" t="s">
        <v>2522</v>
      </c>
      <c r="E94" s="663" t="s">
        <v>591</v>
      </c>
      <c r="F94" s="664" t="s">
        <v>2525</v>
      </c>
      <c r="G94" s="663" t="s">
        <v>609</v>
      </c>
      <c r="H94" s="663" t="s">
        <v>918</v>
      </c>
      <c r="I94" s="663" t="s">
        <v>919</v>
      </c>
      <c r="J94" s="663" t="s">
        <v>920</v>
      </c>
      <c r="K94" s="663" t="s">
        <v>921</v>
      </c>
      <c r="L94" s="665">
        <v>69.049999999999983</v>
      </c>
      <c r="M94" s="665">
        <v>1</v>
      </c>
      <c r="N94" s="666">
        <v>69.049999999999983</v>
      </c>
    </row>
    <row r="95" spans="1:14" ht="14.4" customHeight="1" x14ac:dyDescent="0.3">
      <c r="A95" s="661" t="s">
        <v>575</v>
      </c>
      <c r="B95" s="662" t="s">
        <v>576</v>
      </c>
      <c r="C95" s="663" t="s">
        <v>580</v>
      </c>
      <c r="D95" s="664" t="s">
        <v>2522</v>
      </c>
      <c r="E95" s="663" t="s">
        <v>591</v>
      </c>
      <c r="F95" s="664" t="s">
        <v>2525</v>
      </c>
      <c r="G95" s="663" t="s">
        <v>609</v>
      </c>
      <c r="H95" s="663" t="s">
        <v>922</v>
      </c>
      <c r="I95" s="663" t="s">
        <v>923</v>
      </c>
      <c r="J95" s="663" t="s">
        <v>760</v>
      </c>
      <c r="K95" s="663" t="s">
        <v>924</v>
      </c>
      <c r="L95" s="665">
        <v>58.71</v>
      </c>
      <c r="M95" s="665">
        <v>3</v>
      </c>
      <c r="N95" s="666">
        <v>176.13</v>
      </c>
    </row>
    <row r="96" spans="1:14" ht="14.4" customHeight="1" x14ac:dyDescent="0.3">
      <c r="A96" s="661" t="s">
        <v>575</v>
      </c>
      <c r="B96" s="662" t="s">
        <v>576</v>
      </c>
      <c r="C96" s="663" t="s">
        <v>580</v>
      </c>
      <c r="D96" s="664" t="s">
        <v>2522</v>
      </c>
      <c r="E96" s="663" t="s">
        <v>591</v>
      </c>
      <c r="F96" s="664" t="s">
        <v>2525</v>
      </c>
      <c r="G96" s="663" t="s">
        <v>609</v>
      </c>
      <c r="H96" s="663" t="s">
        <v>925</v>
      </c>
      <c r="I96" s="663" t="s">
        <v>926</v>
      </c>
      <c r="J96" s="663" t="s">
        <v>867</v>
      </c>
      <c r="K96" s="663" t="s">
        <v>927</v>
      </c>
      <c r="L96" s="665">
        <v>172.09928335509656</v>
      </c>
      <c r="M96" s="665">
        <v>3</v>
      </c>
      <c r="N96" s="666">
        <v>516.29785006528971</v>
      </c>
    </row>
    <row r="97" spans="1:14" ht="14.4" customHeight="1" x14ac:dyDescent="0.3">
      <c r="A97" s="661" t="s">
        <v>575</v>
      </c>
      <c r="B97" s="662" t="s">
        <v>576</v>
      </c>
      <c r="C97" s="663" t="s">
        <v>580</v>
      </c>
      <c r="D97" s="664" t="s">
        <v>2522</v>
      </c>
      <c r="E97" s="663" t="s">
        <v>591</v>
      </c>
      <c r="F97" s="664" t="s">
        <v>2525</v>
      </c>
      <c r="G97" s="663" t="s">
        <v>609</v>
      </c>
      <c r="H97" s="663" t="s">
        <v>928</v>
      </c>
      <c r="I97" s="663" t="s">
        <v>929</v>
      </c>
      <c r="J97" s="663" t="s">
        <v>930</v>
      </c>
      <c r="K97" s="663" t="s">
        <v>931</v>
      </c>
      <c r="L97" s="665">
        <v>34.670000000000009</v>
      </c>
      <c r="M97" s="665">
        <v>1</v>
      </c>
      <c r="N97" s="666">
        <v>34.670000000000009</v>
      </c>
    </row>
    <row r="98" spans="1:14" ht="14.4" customHeight="1" x14ac:dyDescent="0.3">
      <c r="A98" s="661" t="s">
        <v>575</v>
      </c>
      <c r="B98" s="662" t="s">
        <v>576</v>
      </c>
      <c r="C98" s="663" t="s">
        <v>580</v>
      </c>
      <c r="D98" s="664" t="s">
        <v>2522</v>
      </c>
      <c r="E98" s="663" t="s">
        <v>591</v>
      </c>
      <c r="F98" s="664" t="s">
        <v>2525</v>
      </c>
      <c r="G98" s="663" t="s">
        <v>609</v>
      </c>
      <c r="H98" s="663" t="s">
        <v>932</v>
      </c>
      <c r="I98" s="663" t="s">
        <v>933</v>
      </c>
      <c r="J98" s="663" t="s">
        <v>934</v>
      </c>
      <c r="K98" s="663" t="s">
        <v>935</v>
      </c>
      <c r="L98" s="665">
        <v>26.85</v>
      </c>
      <c r="M98" s="665">
        <v>2</v>
      </c>
      <c r="N98" s="666">
        <v>53.7</v>
      </c>
    </row>
    <row r="99" spans="1:14" ht="14.4" customHeight="1" x14ac:dyDescent="0.3">
      <c r="A99" s="661" t="s">
        <v>575</v>
      </c>
      <c r="B99" s="662" t="s">
        <v>576</v>
      </c>
      <c r="C99" s="663" t="s">
        <v>580</v>
      </c>
      <c r="D99" s="664" t="s">
        <v>2522</v>
      </c>
      <c r="E99" s="663" t="s">
        <v>591</v>
      </c>
      <c r="F99" s="664" t="s">
        <v>2525</v>
      </c>
      <c r="G99" s="663" t="s">
        <v>609</v>
      </c>
      <c r="H99" s="663" t="s">
        <v>936</v>
      </c>
      <c r="I99" s="663" t="s">
        <v>937</v>
      </c>
      <c r="J99" s="663" t="s">
        <v>938</v>
      </c>
      <c r="K99" s="663" t="s">
        <v>939</v>
      </c>
      <c r="L99" s="665">
        <v>235.13</v>
      </c>
      <c r="M99" s="665">
        <v>1</v>
      </c>
      <c r="N99" s="666">
        <v>235.13</v>
      </c>
    </row>
    <row r="100" spans="1:14" ht="14.4" customHeight="1" x14ac:dyDescent="0.3">
      <c r="A100" s="661" t="s">
        <v>575</v>
      </c>
      <c r="B100" s="662" t="s">
        <v>576</v>
      </c>
      <c r="C100" s="663" t="s">
        <v>580</v>
      </c>
      <c r="D100" s="664" t="s">
        <v>2522</v>
      </c>
      <c r="E100" s="663" t="s">
        <v>591</v>
      </c>
      <c r="F100" s="664" t="s">
        <v>2525</v>
      </c>
      <c r="G100" s="663" t="s">
        <v>609</v>
      </c>
      <c r="H100" s="663" t="s">
        <v>940</v>
      </c>
      <c r="I100" s="663" t="s">
        <v>941</v>
      </c>
      <c r="J100" s="663" t="s">
        <v>942</v>
      </c>
      <c r="K100" s="663" t="s">
        <v>943</v>
      </c>
      <c r="L100" s="665">
        <v>126.40931155905081</v>
      </c>
      <c r="M100" s="665">
        <v>1</v>
      </c>
      <c r="N100" s="666">
        <v>126.40931155905081</v>
      </c>
    </row>
    <row r="101" spans="1:14" ht="14.4" customHeight="1" x14ac:dyDescent="0.3">
      <c r="A101" s="661" t="s">
        <v>575</v>
      </c>
      <c r="B101" s="662" t="s">
        <v>576</v>
      </c>
      <c r="C101" s="663" t="s">
        <v>580</v>
      </c>
      <c r="D101" s="664" t="s">
        <v>2522</v>
      </c>
      <c r="E101" s="663" t="s">
        <v>591</v>
      </c>
      <c r="F101" s="664" t="s">
        <v>2525</v>
      </c>
      <c r="G101" s="663" t="s">
        <v>609</v>
      </c>
      <c r="H101" s="663" t="s">
        <v>944</v>
      </c>
      <c r="I101" s="663" t="s">
        <v>945</v>
      </c>
      <c r="J101" s="663" t="s">
        <v>946</v>
      </c>
      <c r="K101" s="663" t="s">
        <v>947</v>
      </c>
      <c r="L101" s="665">
        <v>194.33283333333333</v>
      </c>
      <c r="M101" s="665">
        <v>4</v>
      </c>
      <c r="N101" s="666">
        <v>777.3313333333333</v>
      </c>
    </row>
    <row r="102" spans="1:14" ht="14.4" customHeight="1" x14ac:dyDescent="0.3">
      <c r="A102" s="661" t="s">
        <v>575</v>
      </c>
      <c r="B102" s="662" t="s">
        <v>576</v>
      </c>
      <c r="C102" s="663" t="s">
        <v>580</v>
      </c>
      <c r="D102" s="664" t="s">
        <v>2522</v>
      </c>
      <c r="E102" s="663" t="s">
        <v>591</v>
      </c>
      <c r="F102" s="664" t="s">
        <v>2525</v>
      </c>
      <c r="G102" s="663" t="s">
        <v>609</v>
      </c>
      <c r="H102" s="663" t="s">
        <v>948</v>
      </c>
      <c r="I102" s="663" t="s">
        <v>949</v>
      </c>
      <c r="J102" s="663" t="s">
        <v>950</v>
      </c>
      <c r="K102" s="663"/>
      <c r="L102" s="665">
        <v>496.25958414393398</v>
      </c>
      <c r="M102" s="665">
        <v>2</v>
      </c>
      <c r="N102" s="666">
        <v>992.51916828786796</v>
      </c>
    </row>
    <row r="103" spans="1:14" ht="14.4" customHeight="1" x14ac:dyDescent="0.3">
      <c r="A103" s="661" t="s">
        <v>575</v>
      </c>
      <c r="B103" s="662" t="s">
        <v>576</v>
      </c>
      <c r="C103" s="663" t="s">
        <v>580</v>
      </c>
      <c r="D103" s="664" t="s">
        <v>2522</v>
      </c>
      <c r="E103" s="663" t="s">
        <v>591</v>
      </c>
      <c r="F103" s="664" t="s">
        <v>2525</v>
      </c>
      <c r="G103" s="663" t="s">
        <v>609</v>
      </c>
      <c r="H103" s="663" t="s">
        <v>951</v>
      </c>
      <c r="I103" s="663" t="s">
        <v>215</v>
      </c>
      <c r="J103" s="663" t="s">
        <v>952</v>
      </c>
      <c r="K103" s="663"/>
      <c r="L103" s="665">
        <v>191.13077722729088</v>
      </c>
      <c r="M103" s="665">
        <v>85</v>
      </c>
      <c r="N103" s="666">
        <v>16246.116064319724</v>
      </c>
    </row>
    <row r="104" spans="1:14" ht="14.4" customHeight="1" x14ac:dyDescent="0.3">
      <c r="A104" s="661" t="s">
        <v>575</v>
      </c>
      <c r="B104" s="662" t="s">
        <v>576</v>
      </c>
      <c r="C104" s="663" t="s">
        <v>580</v>
      </c>
      <c r="D104" s="664" t="s">
        <v>2522</v>
      </c>
      <c r="E104" s="663" t="s">
        <v>591</v>
      </c>
      <c r="F104" s="664" t="s">
        <v>2525</v>
      </c>
      <c r="G104" s="663" t="s">
        <v>609</v>
      </c>
      <c r="H104" s="663" t="s">
        <v>953</v>
      </c>
      <c r="I104" s="663" t="s">
        <v>215</v>
      </c>
      <c r="J104" s="663" t="s">
        <v>954</v>
      </c>
      <c r="K104" s="663"/>
      <c r="L104" s="665">
        <v>157.89858833088118</v>
      </c>
      <c r="M104" s="665">
        <v>13</v>
      </c>
      <c r="N104" s="666">
        <v>2052.6816483014554</v>
      </c>
    </row>
    <row r="105" spans="1:14" ht="14.4" customHeight="1" x14ac:dyDescent="0.3">
      <c r="A105" s="661" t="s">
        <v>575</v>
      </c>
      <c r="B105" s="662" t="s">
        <v>576</v>
      </c>
      <c r="C105" s="663" t="s">
        <v>580</v>
      </c>
      <c r="D105" s="664" t="s">
        <v>2522</v>
      </c>
      <c r="E105" s="663" t="s">
        <v>591</v>
      </c>
      <c r="F105" s="664" t="s">
        <v>2525</v>
      </c>
      <c r="G105" s="663" t="s">
        <v>609</v>
      </c>
      <c r="H105" s="663" t="s">
        <v>955</v>
      </c>
      <c r="I105" s="663" t="s">
        <v>215</v>
      </c>
      <c r="J105" s="663" t="s">
        <v>956</v>
      </c>
      <c r="K105" s="663"/>
      <c r="L105" s="665">
        <v>99.739582344486266</v>
      </c>
      <c r="M105" s="665">
        <v>5</v>
      </c>
      <c r="N105" s="666">
        <v>498.69791172243134</v>
      </c>
    </row>
    <row r="106" spans="1:14" ht="14.4" customHeight="1" x14ac:dyDescent="0.3">
      <c r="A106" s="661" t="s">
        <v>575</v>
      </c>
      <c r="B106" s="662" t="s">
        <v>576</v>
      </c>
      <c r="C106" s="663" t="s">
        <v>580</v>
      </c>
      <c r="D106" s="664" t="s">
        <v>2522</v>
      </c>
      <c r="E106" s="663" t="s">
        <v>591</v>
      </c>
      <c r="F106" s="664" t="s">
        <v>2525</v>
      </c>
      <c r="G106" s="663" t="s">
        <v>609</v>
      </c>
      <c r="H106" s="663" t="s">
        <v>957</v>
      </c>
      <c r="I106" s="663" t="s">
        <v>958</v>
      </c>
      <c r="J106" s="663" t="s">
        <v>959</v>
      </c>
      <c r="K106" s="663" t="s">
        <v>960</v>
      </c>
      <c r="L106" s="665">
        <v>55.481680319611222</v>
      </c>
      <c r="M106" s="665">
        <v>6</v>
      </c>
      <c r="N106" s="666">
        <v>332.89008191766732</v>
      </c>
    </row>
    <row r="107" spans="1:14" ht="14.4" customHeight="1" x14ac:dyDescent="0.3">
      <c r="A107" s="661" t="s">
        <v>575</v>
      </c>
      <c r="B107" s="662" t="s">
        <v>576</v>
      </c>
      <c r="C107" s="663" t="s">
        <v>580</v>
      </c>
      <c r="D107" s="664" t="s">
        <v>2522</v>
      </c>
      <c r="E107" s="663" t="s">
        <v>591</v>
      </c>
      <c r="F107" s="664" t="s">
        <v>2525</v>
      </c>
      <c r="G107" s="663" t="s">
        <v>609</v>
      </c>
      <c r="H107" s="663" t="s">
        <v>961</v>
      </c>
      <c r="I107" s="663" t="s">
        <v>962</v>
      </c>
      <c r="J107" s="663" t="s">
        <v>648</v>
      </c>
      <c r="K107" s="663" t="s">
        <v>963</v>
      </c>
      <c r="L107" s="665">
        <v>43.129999999999995</v>
      </c>
      <c r="M107" s="665">
        <v>4</v>
      </c>
      <c r="N107" s="666">
        <v>172.51999999999998</v>
      </c>
    </row>
    <row r="108" spans="1:14" ht="14.4" customHeight="1" x14ac:dyDescent="0.3">
      <c r="A108" s="661" t="s">
        <v>575</v>
      </c>
      <c r="B108" s="662" t="s">
        <v>576</v>
      </c>
      <c r="C108" s="663" t="s">
        <v>580</v>
      </c>
      <c r="D108" s="664" t="s">
        <v>2522</v>
      </c>
      <c r="E108" s="663" t="s">
        <v>591</v>
      </c>
      <c r="F108" s="664" t="s">
        <v>2525</v>
      </c>
      <c r="G108" s="663" t="s">
        <v>609</v>
      </c>
      <c r="H108" s="663" t="s">
        <v>964</v>
      </c>
      <c r="I108" s="663" t="s">
        <v>965</v>
      </c>
      <c r="J108" s="663" t="s">
        <v>966</v>
      </c>
      <c r="K108" s="663" t="s">
        <v>633</v>
      </c>
      <c r="L108" s="665">
        <v>57.164999999999999</v>
      </c>
      <c r="M108" s="665">
        <v>4</v>
      </c>
      <c r="N108" s="666">
        <v>228.66</v>
      </c>
    </row>
    <row r="109" spans="1:14" ht="14.4" customHeight="1" x14ac:dyDescent="0.3">
      <c r="A109" s="661" t="s">
        <v>575</v>
      </c>
      <c r="B109" s="662" t="s">
        <v>576</v>
      </c>
      <c r="C109" s="663" t="s">
        <v>580</v>
      </c>
      <c r="D109" s="664" t="s">
        <v>2522</v>
      </c>
      <c r="E109" s="663" t="s">
        <v>591</v>
      </c>
      <c r="F109" s="664" t="s">
        <v>2525</v>
      </c>
      <c r="G109" s="663" t="s">
        <v>609</v>
      </c>
      <c r="H109" s="663" t="s">
        <v>967</v>
      </c>
      <c r="I109" s="663" t="s">
        <v>968</v>
      </c>
      <c r="J109" s="663" t="s">
        <v>969</v>
      </c>
      <c r="K109" s="663" t="s">
        <v>629</v>
      </c>
      <c r="L109" s="665">
        <v>124.4999010561409</v>
      </c>
      <c r="M109" s="665">
        <v>2</v>
      </c>
      <c r="N109" s="666">
        <v>248.9998021122818</v>
      </c>
    </row>
    <row r="110" spans="1:14" ht="14.4" customHeight="1" x14ac:dyDescent="0.3">
      <c r="A110" s="661" t="s">
        <v>575</v>
      </c>
      <c r="B110" s="662" t="s">
        <v>576</v>
      </c>
      <c r="C110" s="663" t="s">
        <v>580</v>
      </c>
      <c r="D110" s="664" t="s">
        <v>2522</v>
      </c>
      <c r="E110" s="663" t="s">
        <v>591</v>
      </c>
      <c r="F110" s="664" t="s">
        <v>2525</v>
      </c>
      <c r="G110" s="663" t="s">
        <v>609</v>
      </c>
      <c r="H110" s="663" t="s">
        <v>970</v>
      </c>
      <c r="I110" s="663" t="s">
        <v>971</v>
      </c>
      <c r="J110" s="663" t="s">
        <v>972</v>
      </c>
      <c r="K110" s="663" t="s">
        <v>973</v>
      </c>
      <c r="L110" s="665">
        <v>60.280000000000008</v>
      </c>
      <c r="M110" s="665">
        <v>3</v>
      </c>
      <c r="N110" s="666">
        <v>180.84000000000003</v>
      </c>
    </row>
    <row r="111" spans="1:14" ht="14.4" customHeight="1" x14ac:dyDescent="0.3">
      <c r="A111" s="661" t="s">
        <v>575</v>
      </c>
      <c r="B111" s="662" t="s">
        <v>576</v>
      </c>
      <c r="C111" s="663" t="s">
        <v>580</v>
      </c>
      <c r="D111" s="664" t="s">
        <v>2522</v>
      </c>
      <c r="E111" s="663" t="s">
        <v>591</v>
      </c>
      <c r="F111" s="664" t="s">
        <v>2525</v>
      </c>
      <c r="G111" s="663" t="s">
        <v>609</v>
      </c>
      <c r="H111" s="663" t="s">
        <v>974</v>
      </c>
      <c r="I111" s="663" t="s">
        <v>975</v>
      </c>
      <c r="J111" s="663" t="s">
        <v>976</v>
      </c>
      <c r="K111" s="663" t="s">
        <v>977</v>
      </c>
      <c r="L111" s="665">
        <v>108.02051063835961</v>
      </c>
      <c r="M111" s="665">
        <v>10</v>
      </c>
      <c r="N111" s="666">
        <v>1080.2051063835961</v>
      </c>
    </row>
    <row r="112" spans="1:14" ht="14.4" customHeight="1" x14ac:dyDescent="0.3">
      <c r="A112" s="661" t="s">
        <v>575</v>
      </c>
      <c r="B112" s="662" t="s">
        <v>576</v>
      </c>
      <c r="C112" s="663" t="s">
        <v>580</v>
      </c>
      <c r="D112" s="664" t="s">
        <v>2522</v>
      </c>
      <c r="E112" s="663" t="s">
        <v>591</v>
      </c>
      <c r="F112" s="664" t="s">
        <v>2525</v>
      </c>
      <c r="G112" s="663" t="s">
        <v>609</v>
      </c>
      <c r="H112" s="663" t="s">
        <v>978</v>
      </c>
      <c r="I112" s="663" t="s">
        <v>979</v>
      </c>
      <c r="J112" s="663" t="s">
        <v>980</v>
      </c>
      <c r="K112" s="663" t="s">
        <v>981</v>
      </c>
      <c r="L112" s="665">
        <v>676.26044038724604</v>
      </c>
      <c r="M112" s="665">
        <v>2</v>
      </c>
      <c r="N112" s="666">
        <v>1352.5208807744921</v>
      </c>
    </row>
    <row r="113" spans="1:14" ht="14.4" customHeight="1" x14ac:dyDescent="0.3">
      <c r="A113" s="661" t="s">
        <v>575</v>
      </c>
      <c r="B113" s="662" t="s">
        <v>576</v>
      </c>
      <c r="C113" s="663" t="s">
        <v>580</v>
      </c>
      <c r="D113" s="664" t="s">
        <v>2522</v>
      </c>
      <c r="E113" s="663" t="s">
        <v>591</v>
      </c>
      <c r="F113" s="664" t="s">
        <v>2525</v>
      </c>
      <c r="G113" s="663" t="s">
        <v>609</v>
      </c>
      <c r="H113" s="663" t="s">
        <v>982</v>
      </c>
      <c r="I113" s="663" t="s">
        <v>983</v>
      </c>
      <c r="J113" s="663" t="s">
        <v>702</v>
      </c>
      <c r="K113" s="663" t="s">
        <v>984</v>
      </c>
      <c r="L113" s="665">
        <v>73.760000000000005</v>
      </c>
      <c r="M113" s="665">
        <v>1</v>
      </c>
      <c r="N113" s="666">
        <v>73.760000000000005</v>
      </c>
    </row>
    <row r="114" spans="1:14" ht="14.4" customHeight="1" x14ac:dyDescent="0.3">
      <c r="A114" s="661" t="s">
        <v>575</v>
      </c>
      <c r="B114" s="662" t="s">
        <v>576</v>
      </c>
      <c r="C114" s="663" t="s">
        <v>580</v>
      </c>
      <c r="D114" s="664" t="s">
        <v>2522</v>
      </c>
      <c r="E114" s="663" t="s">
        <v>591</v>
      </c>
      <c r="F114" s="664" t="s">
        <v>2525</v>
      </c>
      <c r="G114" s="663" t="s">
        <v>609</v>
      </c>
      <c r="H114" s="663" t="s">
        <v>985</v>
      </c>
      <c r="I114" s="663" t="s">
        <v>986</v>
      </c>
      <c r="J114" s="663" t="s">
        <v>987</v>
      </c>
      <c r="K114" s="663" t="s">
        <v>988</v>
      </c>
      <c r="L114" s="665">
        <v>1592.8</v>
      </c>
      <c r="M114" s="665">
        <v>2</v>
      </c>
      <c r="N114" s="666">
        <v>3185.6</v>
      </c>
    </row>
    <row r="115" spans="1:14" ht="14.4" customHeight="1" x14ac:dyDescent="0.3">
      <c r="A115" s="661" t="s">
        <v>575</v>
      </c>
      <c r="B115" s="662" t="s">
        <v>576</v>
      </c>
      <c r="C115" s="663" t="s">
        <v>580</v>
      </c>
      <c r="D115" s="664" t="s">
        <v>2522</v>
      </c>
      <c r="E115" s="663" t="s">
        <v>591</v>
      </c>
      <c r="F115" s="664" t="s">
        <v>2525</v>
      </c>
      <c r="G115" s="663" t="s">
        <v>609</v>
      </c>
      <c r="H115" s="663" t="s">
        <v>989</v>
      </c>
      <c r="I115" s="663" t="s">
        <v>990</v>
      </c>
      <c r="J115" s="663" t="s">
        <v>991</v>
      </c>
      <c r="K115" s="663" t="s">
        <v>992</v>
      </c>
      <c r="L115" s="665">
        <v>115.64000000000001</v>
      </c>
      <c r="M115" s="665">
        <v>1</v>
      </c>
      <c r="N115" s="666">
        <v>115.64000000000001</v>
      </c>
    </row>
    <row r="116" spans="1:14" ht="14.4" customHeight="1" x14ac:dyDescent="0.3">
      <c r="A116" s="661" t="s">
        <v>575</v>
      </c>
      <c r="B116" s="662" t="s">
        <v>576</v>
      </c>
      <c r="C116" s="663" t="s">
        <v>580</v>
      </c>
      <c r="D116" s="664" t="s">
        <v>2522</v>
      </c>
      <c r="E116" s="663" t="s">
        <v>591</v>
      </c>
      <c r="F116" s="664" t="s">
        <v>2525</v>
      </c>
      <c r="G116" s="663" t="s">
        <v>609</v>
      </c>
      <c r="H116" s="663" t="s">
        <v>993</v>
      </c>
      <c r="I116" s="663" t="s">
        <v>994</v>
      </c>
      <c r="J116" s="663" t="s">
        <v>995</v>
      </c>
      <c r="K116" s="663" t="s">
        <v>996</v>
      </c>
      <c r="L116" s="665">
        <v>62.730000000000011</v>
      </c>
      <c r="M116" s="665">
        <v>1</v>
      </c>
      <c r="N116" s="666">
        <v>62.730000000000011</v>
      </c>
    </row>
    <row r="117" spans="1:14" ht="14.4" customHeight="1" x14ac:dyDescent="0.3">
      <c r="A117" s="661" t="s">
        <v>575</v>
      </c>
      <c r="B117" s="662" t="s">
        <v>576</v>
      </c>
      <c r="C117" s="663" t="s">
        <v>580</v>
      </c>
      <c r="D117" s="664" t="s">
        <v>2522</v>
      </c>
      <c r="E117" s="663" t="s">
        <v>591</v>
      </c>
      <c r="F117" s="664" t="s">
        <v>2525</v>
      </c>
      <c r="G117" s="663" t="s">
        <v>609</v>
      </c>
      <c r="H117" s="663" t="s">
        <v>997</v>
      </c>
      <c r="I117" s="663" t="s">
        <v>998</v>
      </c>
      <c r="J117" s="663" t="s">
        <v>999</v>
      </c>
      <c r="K117" s="663" t="s">
        <v>1000</v>
      </c>
      <c r="L117" s="665">
        <v>112.42513549163144</v>
      </c>
      <c r="M117" s="665">
        <v>9</v>
      </c>
      <c r="N117" s="666">
        <v>1011.8262194246829</v>
      </c>
    </row>
    <row r="118" spans="1:14" ht="14.4" customHeight="1" x14ac:dyDescent="0.3">
      <c r="A118" s="661" t="s">
        <v>575</v>
      </c>
      <c r="B118" s="662" t="s">
        <v>576</v>
      </c>
      <c r="C118" s="663" t="s">
        <v>580</v>
      </c>
      <c r="D118" s="664" t="s">
        <v>2522</v>
      </c>
      <c r="E118" s="663" t="s">
        <v>591</v>
      </c>
      <c r="F118" s="664" t="s">
        <v>2525</v>
      </c>
      <c r="G118" s="663" t="s">
        <v>609</v>
      </c>
      <c r="H118" s="663" t="s">
        <v>1001</v>
      </c>
      <c r="I118" s="663" t="s">
        <v>1002</v>
      </c>
      <c r="J118" s="663" t="s">
        <v>1003</v>
      </c>
      <c r="K118" s="663" t="s">
        <v>1004</v>
      </c>
      <c r="L118" s="665">
        <v>66.894962293019759</v>
      </c>
      <c r="M118" s="665">
        <v>16</v>
      </c>
      <c r="N118" s="666">
        <v>1070.3193966883161</v>
      </c>
    </row>
    <row r="119" spans="1:14" ht="14.4" customHeight="1" x14ac:dyDescent="0.3">
      <c r="A119" s="661" t="s">
        <v>575</v>
      </c>
      <c r="B119" s="662" t="s">
        <v>576</v>
      </c>
      <c r="C119" s="663" t="s">
        <v>580</v>
      </c>
      <c r="D119" s="664" t="s">
        <v>2522</v>
      </c>
      <c r="E119" s="663" t="s">
        <v>591</v>
      </c>
      <c r="F119" s="664" t="s">
        <v>2525</v>
      </c>
      <c r="G119" s="663" t="s">
        <v>609</v>
      </c>
      <c r="H119" s="663" t="s">
        <v>1005</v>
      </c>
      <c r="I119" s="663" t="s">
        <v>1006</v>
      </c>
      <c r="J119" s="663" t="s">
        <v>1007</v>
      </c>
      <c r="K119" s="663" t="s">
        <v>1008</v>
      </c>
      <c r="L119" s="665">
        <v>241.99999999999991</v>
      </c>
      <c r="M119" s="665">
        <v>3</v>
      </c>
      <c r="N119" s="666">
        <v>725.99999999999977</v>
      </c>
    </row>
    <row r="120" spans="1:14" ht="14.4" customHeight="1" x14ac:dyDescent="0.3">
      <c r="A120" s="661" t="s">
        <v>575</v>
      </c>
      <c r="B120" s="662" t="s">
        <v>576</v>
      </c>
      <c r="C120" s="663" t="s">
        <v>580</v>
      </c>
      <c r="D120" s="664" t="s">
        <v>2522</v>
      </c>
      <c r="E120" s="663" t="s">
        <v>591</v>
      </c>
      <c r="F120" s="664" t="s">
        <v>2525</v>
      </c>
      <c r="G120" s="663" t="s">
        <v>609</v>
      </c>
      <c r="H120" s="663" t="s">
        <v>1009</v>
      </c>
      <c r="I120" s="663" t="s">
        <v>1010</v>
      </c>
      <c r="J120" s="663" t="s">
        <v>1011</v>
      </c>
      <c r="K120" s="663" t="s">
        <v>1012</v>
      </c>
      <c r="L120" s="665">
        <v>101.09022165835006</v>
      </c>
      <c r="M120" s="665">
        <v>2</v>
      </c>
      <c r="N120" s="666">
        <v>202.18044331670012</v>
      </c>
    </row>
    <row r="121" spans="1:14" ht="14.4" customHeight="1" x14ac:dyDescent="0.3">
      <c r="A121" s="661" t="s">
        <v>575</v>
      </c>
      <c r="B121" s="662" t="s">
        <v>576</v>
      </c>
      <c r="C121" s="663" t="s">
        <v>580</v>
      </c>
      <c r="D121" s="664" t="s">
        <v>2522</v>
      </c>
      <c r="E121" s="663" t="s">
        <v>591</v>
      </c>
      <c r="F121" s="664" t="s">
        <v>2525</v>
      </c>
      <c r="G121" s="663" t="s">
        <v>609</v>
      </c>
      <c r="H121" s="663" t="s">
        <v>1013</v>
      </c>
      <c r="I121" s="663" t="s">
        <v>1014</v>
      </c>
      <c r="J121" s="663" t="s">
        <v>1015</v>
      </c>
      <c r="K121" s="663" t="s">
        <v>1016</v>
      </c>
      <c r="L121" s="665">
        <v>195.79948353361678</v>
      </c>
      <c r="M121" s="665">
        <v>2</v>
      </c>
      <c r="N121" s="666">
        <v>391.59896706723356</v>
      </c>
    </row>
    <row r="122" spans="1:14" ht="14.4" customHeight="1" x14ac:dyDescent="0.3">
      <c r="A122" s="661" t="s">
        <v>575</v>
      </c>
      <c r="B122" s="662" t="s">
        <v>576</v>
      </c>
      <c r="C122" s="663" t="s">
        <v>580</v>
      </c>
      <c r="D122" s="664" t="s">
        <v>2522</v>
      </c>
      <c r="E122" s="663" t="s">
        <v>591</v>
      </c>
      <c r="F122" s="664" t="s">
        <v>2525</v>
      </c>
      <c r="G122" s="663" t="s">
        <v>609</v>
      </c>
      <c r="H122" s="663" t="s">
        <v>1017</v>
      </c>
      <c r="I122" s="663" t="s">
        <v>1018</v>
      </c>
      <c r="J122" s="663" t="s">
        <v>1019</v>
      </c>
      <c r="K122" s="663" t="s">
        <v>1020</v>
      </c>
      <c r="L122" s="665">
        <v>238.78</v>
      </c>
      <c r="M122" s="665">
        <v>1</v>
      </c>
      <c r="N122" s="666">
        <v>238.78</v>
      </c>
    </row>
    <row r="123" spans="1:14" ht="14.4" customHeight="1" x14ac:dyDescent="0.3">
      <c r="A123" s="661" t="s">
        <v>575</v>
      </c>
      <c r="B123" s="662" t="s">
        <v>576</v>
      </c>
      <c r="C123" s="663" t="s">
        <v>580</v>
      </c>
      <c r="D123" s="664" t="s">
        <v>2522</v>
      </c>
      <c r="E123" s="663" t="s">
        <v>591</v>
      </c>
      <c r="F123" s="664" t="s">
        <v>2525</v>
      </c>
      <c r="G123" s="663" t="s">
        <v>609</v>
      </c>
      <c r="H123" s="663" t="s">
        <v>1021</v>
      </c>
      <c r="I123" s="663" t="s">
        <v>1022</v>
      </c>
      <c r="J123" s="663" t="s">
        <v>1023</v>
      </c>
      <c r="K123" s="663" t="s">
        <v>1024</v>
      </c>
      <c r="L123" s="665">
        <v>80.809999999999988</v>
      </c>
      <c r="M123" s="665">
        <v>1</v>
      </c>
      <c r="N123" s="666">
        <v>80.809999999999988</v>
      </c>
    </row>
    <row r="124" spans="1:14" ht="14.4" customHeight="1" x14ac:dyDescent="0.3">
      <c r="A124" s="661" t="s">
        <v>575</v>
      </c>
      <c r="B124" s="662" t="s">
        <v>576</v>
      </c>
      <c r="C124" s="663" t="s">
        <v>580</v>
      </c>
      <c r="D124" s="664" t="s">
        <v>2522</v>
      </c>
      <c r="E124" s="663" t="s">
        <v>591</v>
      </c>
      <c r="F124" s="664" t="s">
        <v>2525</v>
      </c>
      <c r="G124" s="663" t="s">
        <v>609</v>
      </c>
      <c r="H124" s="663" t="s">
        <v>1025</v>
      </c>
      <c r="I124" s="663" t="s">
        <v>1026</v>
      </c>
      <c r="J124" s="663" t="s">
        <v>1027</v>
      </c>
      <c r="K124" s="663" t="s">
        <v>1028</v>
      </c>
      <c r="L124" s="665">
        <v>1704.56</v>
      </c>
      <c r="M124" s="665">
        <v>2</v>
      </c>
      <c r="N124" s="666">
        <v>3409.12</v>
      </c>
    </row>
    <row r="125" spans="1:14" ht="14.4" customHeight="1" x14ac:dyDescent="0.3">
      <c r="A125" s="661" t="s">
        <v>575</v>
      </c>
      <c r="B125" s="662" t="s">
        <v>576</v>
      </c>
      <c r="C125" s="663" t="s">
        <v>580</v>
      </c>
      <c r="D125" s="664" t="s">
        <v>2522</v>
      </c>
      <c r="E125" s="663" t="s">
        <v>591</v>
      </c>
      <c r="F125" s="664" t="s">
        <v>2525</v>
      </c>
      <c r="G125" s="663" t="s">
        <v>609</v>
      </c>
      <c r="H125" s="663" t="s">
        <v>1029</v>
      </c>
      <c r="I125" s="663" t="s">
        <v>1030</v>
      </c>
      <c r="J125" s="663" t="s">
        <v>1023</v>
      </c>
      <c r="K125" s="663" t="s">
        <v>1031</v>
      </c>
      <c r="L125" s="665">
        <v>134.89889521825114</v>
      </c>
      <c r="M125" s="665">
        <v>2</v>
      </c>
      <c r="N125" s="666">
        <v>269.79779043650228</v>
      </c>
    </row>
    <row r="126" spans="1:14" ht="14.4" customHeight="1" x14ac:dyDescent="0.3">
      <c r="A126" s="661" t="s">
        <v>575</v>
      </c>
      <c r="B126" s="662" t="s">
        <v>576</v>
      </c>
      <c r="C126" s="663" t="s">
        <v>580</v>
      </c>
      <c r="D126" s="664" t="s">
        <v>2522</v>
      </c>
      <c r="E126" s="663" t="s">
        <v>591</v>
      </c>
      <c r="F126" s="664" t="s">
        <v>2525</v>
      </c>
      <c r="G126" s="663" t="s">
        <v>609</v>
      </c>
      <c r="H126" s="663" t="s">
        <v>1032</v>
      </c>
      <c r="I126" s="663" t="s">
        <v>1033</v>
      </c>
      <c r="J126" s="663" t="s">
        <v>1034</v>
      </c>
      <c r="K126" s="663" t="s">
        <v>1035</v>
      </c>
      <c r="L126" s="665">
        <v>132.64999999999986</v>
      </c>
      <c r="M126" s="665">
        <v>1</v>
      </c>
      <c r="N126" s="666">
        <v>132.64999999999986</v>
      </c>
    </row>
    <row r="127" spans="1:14" ht="14.4" customHeight="1" x14ac:dyDescent="0.3">
      <c r="A127" s="661" t="s">
        <v>575</v>
      </c>
      <c r="B127" s="662" t="s">
        <v>576</v>
      </c>
      <c r="C127" s="663" t="s">
        <v>580</v>
      </c>
      <c r="D127" s="664" t="s">
        <v>2522</v>
      </c>
      <c r="E127" s="663" t="s">
        <v>591</v>
      </c>
      <c r="F127" s="664" t="s">
        <v>2525</v>
      </c>
      <c r="G127" s="663" t="s">
        <v>609</v>
      </c>
      <c r="H127" s="663" t="s">
        <v>1036</v>
      </c>
      <c r="I127" s="663" t="s">
        <v>1037</v>
      </c>
      <c r="J127" s="663" t="s">
        <v>694</v>
      </c>
      <c r="K127" s="663" t="s">
        <v>1038</v>
      </c>
      <c r="L127" s="665">
        <v>57.808816373268279</v>
      </c>
      <c r="M127" s="665">
        <v>70</v>
      </c>
      <c r="N127" s="666">
        <v>4046.6171461287795</v>
      </c>
    </row>
    <row r="128" spans="1:14" ht="14.4" customHeight="1" x14ac:dyDescent="0.3">
      <c r="A128" s="661" t="s">
        <v>575</v>
      </c>
      <c r="B128" s="662" t="s">
        <v>576</v>
      </c>
      <c r="C128" s="663" t="s">
        <v>580</v>
      </c>
      <c r="D128" s="664" t="s">
        <v>2522</v>
      </c>
      <c r="E128" s="663" t="s">
        <v>591</v>
      </c>
      <c r="F128" s="664" t="s">
        <v>2525</v>
      </c>
      <c r="G128" s="663" t="s">
        <v>609</v>
      </c>
      <c r="H128" s="663" t="s">
        <v>1039</v>
      </c>
      <c r="I128" s="663" t="s">
        <v>1040</v>
      </c>
      <c r="J128" s="663" t="s">
        <v>1041</v>
      </c>
      <c r="K128" s="663" t="s">
        <v>1042</v>
      </c>
      <c r="L128" s="665">
        <v>134.0905800013301</v>
      </c>
      <c r="M128" s="665">
        <v>1</v>
      </c>
      <c r="N128" s="666">
        <v>134.0905800013301</v>
      </c>
    </row>
    <row r="129" spans="1:14" ht="14.4" customHeight="1" x14ac:dyDescent="0.3">
      <c r="A129" s="661" t="s">
        <v>575</v>
      </c>
      <c r="B129" s="662" t="s">
        <v>576</v>
      </c>
      <c r="C129" s="663" t="s">
        <v>580</v>
      </c>
      <c r="D129" s="664" t="s">
        <v>2522</v>
      </c>
      <c r="E129" s="663" t="s">
        <v>591</v>
      </c>
      <c r="F129" s="664" t="s">
        <v>2525</v>
      </c>
      <c r="G129" s="663" t="s">
        <v>609</v>
      </c>
      <c r="H129" s="663" t="s">
        <v>1043</v>
      </c>
      <c r="I129" s="663" t="s">
        <v>1044</v>
      </c>
      <c r="J129" s="663" t="s">
        <v>1045</v>
      </c>
      <c r="K129" s="663" t="s">
        <v>1046</v>
      </c>
      <c r="L129" s="665">
        <v>43.827931103132791</v>
      </c>
      <c r="M129" s="665">
        <v>42</v>
      </c>
      <c r="N129" s="666">
        <v>1840.7731063315771</v>
      </c>
    </row>
    <row r="130" spans="1:14" ht="14.4" customHeight="1" x14ac:dyDescent="0.3">
      <c r="A130" s="661" t="s">
        <v>575</v>
      </c>
      <c r="B130" s="662" t="s">
        <v>576</v>
      </c>
      <c r="C130" s="663" t="s">
        <v>580</v>
      </c>
      <c r="D130" s="664" t="s">
        <v>2522</v>
      </c>
      <c r="E130" s="663" t="s">
        <v>591</v>
      </c>
      <c r="F130" s="664" t="s">
        <v>2525</v>
      </c>
      <c r="G130" s="663" t="s">
        <v>609</v>
      </c>
      <c r="H130" s="663" t="s">
        <v>1047</v>
      </c>
      <c r="I130" s="663" t="s">
        <v>1048</v>
      </c>
      <c r="J130" s="663" t="s">
        <v>1049</v>
      </c>
      <c r="K130" s="663" t="s">
        <v>1050</v>
      </c>
      <c r="L130" s="665">
        <v>36.519998603416866</v>
      </c>
      <c r="M130" s="665">
        <v>1</v>
      </c>
      <c r="N130" s="666">
        <v>36.519998603416866</v>
      </c>
    </row>
    <row r="131" spans="1:14" ht="14.4" customHeight="1" x14ac:dyDescent="0.3">
      <c r="A131" s="661" t="s">
        <v>575</v>
      </c>
      <c r="B131" s="662" t="s">
        <v>576</v>
      </c>
      <c r="C131" s="663" t="s">
        <v>580</v>
      </c>
      <c r="D131" s="664" t="s">
        <v>2522</v>
      </c>
      <c r="E131" s="663" t="s">
        <v>591</v>
      </c>
      <c r="F131" s="664" t="s">
        <v>2525</v>
      </c>
      <c r="G131" s="663" t="s">
        <v>609</v>
      </c>
      <c r="H131" s="663" t="s">
        <v>1051</v>
      </c>
      <c r="I131" s="663" t="s">
        <v>1052</v>
      </c>
      <c r="J131" s="663" t="s">
        <v>1049</v>
      </c>
      <c r="K131" s="663" t="s">
        <v>1053</v>
      </c>
      <c r="L131" s="665">
        <v>67.440000000000055</v>
      </c>
      <c r="M131" s="665">
        <v>1</v>
      </c>
      <c r="N131" s="666">
        <v>67.440000000000055</v>
      </c>
    </row>
    <row r="132" spans="1:14" ht="14.4" customHeight="1" x14ac:dyDescent="0.3">
      <c r="A132" s="661" t="s">
        <v>575</v>
      </c>
      <c r="B132" s="662" t="s">
        <v>576</v>
      </c>
      <c r="C132" s="663" t="s">
        <v>580</v>
      </c>
      <c r="D132" s="664" t="s">
        <v>2522</v>
      </c>
      <c r="E132" s="663" t="s">
        <v>591</v>
      </c>
      <c r="F132" s="664" t="s">
        <v>2525</v>
      </c>
      <c r="G132" s="663" t="s">
        <v>609</v>
      </c>
      <c r="H132" s="663" t="s">
        <v>1054</v>
      </c>
      <c r="I132" s="663" t="s">
        <v>1055</v>
      </c>
      <c r="J132" s="663" t="s">
        <v>1056</v>
      </c>
      <c r="K132" s="663" t="s">
        <v>1057</v>
      </c>
      <c r="L132" s="665">
        <v>70.350000000000023</v>
      </c>
      <c r="M132" s="665">
        <v>1</v>
      </c>
      <c r="N132" s="666">
        <v>70.350000000000023</v>
      </c>
    </row>
    <row r="133" spans="1:14" ht="14.4" customHeight="1" x14ac:dyDescent="0.3">
      <c r="A133" s="661" t="s">
        <v>575</v>
      </c>
      <c r="B133" s="662" t="s">
        <v>576</v>
      </c>
      <c r="C133" s="663" t="s">
        <v>580</v>
      </c>
      <c r="D133" s="664" t="s">
        <v>2522</v>
      </c>
      <c r="E133" s="663" t="s">
        <v>591</v>
      </c>
      <c r="F133" s="664" t="s">
        <v>2525</v>
      </c>
      <c r="G133" s="663" t="s">
        <v>609</v>
      </c>
      <c r="H133" s="663" t="s">
        <v>1058</v>
      </c>
      <c r="I133" s="663" t="s">
        <v>215</v>
      </c>
      <c r="J133" s="663" t="s">
        <v>1059</v>
      </c>
      <c r="K133" s="663"/>
      <c r="L133" s="665">
        <v>30.800720463651285</v>
      </c>
      <c r="M133" s="665">
        <v>11</v>
      </c>
      <c r="N133" s="666">
        <v>338.80792510016414</v>
      </c>
    </row>
    <row r="134" spans="1:14" ht="14.4" customHeight="1" x14ac:dyDescent="0.3">
      <c r="A134" s="661" t="s">
        <v>575</v>
      </c>
      <c r="B134" s="662" t="s">
        <v>576</v>
      </c>
      <c r="C134" s="663" t="s">
        <v>580</v>
      </c>
      <c r="D134" s="664" t="s">
        <v>2522</v>
      </c>
      <c r="E134" s="663" t="s">
        <v>591</v>
      </c>
      <c r="F134" s="664" t="s">
        <v>2525</v>
      </c>
      <c r="G134" s="663" t="s">
        <v>609</v>
      </c>
      <c r="H134" s="663" t="s">
        <v>1060</v>
      </c>
      <c r="I134" s="663" t="s">
        <v>215</v>
      </c>
      <c r="J134" s="663" t="s">
        <v>1061</v>
      </c>
      <c r="K134" s="663"/>
      <c r="L134" s="665">
        <v>137.88990790510769</v>
      </c>
      <c r="M134" s="665">
        <v>4</v>
      </c>
      <c r="N134" s="666">
        <v>551.55963162043076</v>
      </c>
    </row>
    <row r="135" spans="1:14" ht="14.4" customHeight="1" x14ac:dyDescent="0.3">
      <c r="A135" s="661" t="s">
        <v>575</v>
      </c>
      <c r="B135" s="662" t="s">
        <v>576</v>
      </c>
      <c r="C135" s="663" t="s">
        <v>580</v>
      </c>
      <c r="D135" s="664" t="s">
        <v>2522</v>
      </c>
      <c r="E135" s="663" t="s">
        <v>591</v>
      </c>
      <c r="F135" s="664" t="s">
        <v>2525</v>
      </c>
      <c r="G135" s="663" t="s">
        <v>609</v>
      </c>
      <c r="H135" s="663" t="s">
        <v>1062</v>
      </c>
      <c r="I135" s="663" t="s">
        <v>1063</v>
      </c>
      <c r="J135" s="663" t="s">
        <v>1064</v>
      </c>
      <c r="K135" s="663" t="s">
        <v>1065</v>
      </c>
      <c r="L135" s="665">
        <v>146.85999999999999</v>
      </c>
      <c r="M135" s="665">
        <v>1</v>
      </c>
      <c r="N135" s="666">
        <v>146.85999999999999</v>
      </c>
    </row>
    <row r="136" spans="1:14" ht="14.4" customHeight="1" x14ac:dyDescent="0.3">
      <c r="A136" s="661" t="s">
        <v>575</v>
      </c>
      <c r="B136" s="662" t="s">
        <v>576</v>
      </c>
      <c r="C136" s="663" t="s">
        <v>580</v>
      </c>
      <c r="D136" s="664" t="s">
        <v>2522</v>
      </c>
      <c r="E136" s="663" t="s">
        <v>591</v>
      </c>
      <c r="F136" s="664" t="s">
        <v>2525</v>
      </c>
      <c r="G136" s="663" t="s">
        <v>609</v>
      </c>
      <c r="H136" s="663" t="s">
        <v>1066</v>
      </c>
      <c r="I136" s="663" t="s">
        <v>215</v>
      </c>
      <c r="J136" s="663" t="s">
        <v>1067</v>
      </c>
      <c r="K136" s="663"/>
      <c r="L136" s="665">
        <v>114.21000000000002</v>
      </c>
      <c r="M136" s="665">
        <v>1</v>
      </c>
      <c r="N136" s="666">
        <v>114.21000000000002</v>
      </c>
    </row>
    <row r="137" spans="1:14" ht="14.4" customHeight="1" x14ac:dyDescent="0.3">
      <c r="A137" s="661" t="s">
        <v>575</v>
      </c>
      <c r="B137" s="662" t="s">
        <v>576</v>
      </c>
      <c r="C137" s="663" t="s">
        <v>580</v>
      </c>
      <c r="D137" s="664" t="s">
        <v>2522</v>
      </c>
      <c r="E137" s="663" t="s">
        <v>591</v>
      </c>
      <c r="F137" s="664" t="s">
        <v>2525</v>
      </c>
      <c r="G137" s="663" t="s">
        <v>609</v>
      </c>
      <c r="H137" s="663" t="s">
        <v>1068</v>
      </c>
      <c r="I137" s="663" t="s">
        <v>1069</v>
      </c>
      <c r="J137" s="663" t="s">
        <v>1070</v>
      </c>
      <c r="K137" s="663" t="s">
        <v>1071</v>
      </c>
      <c r="L137" s="665">
        <v>164.83981827022927</v>
      </c>
      <c r="M137" s="665">
        <v>5</v>
      </c>
      <c r="N137" s="666">
        <v>824.19909135114631</v>
      </c>
    </row>
    <row r="138" spans="1:14" ht="14.4" customHeight="1" x14ac:dyDescent="0.3">
      <c r="A138" s="661" t="s">
        <v>575</v>
      </c>
      <c r="B138" s="662" t="s">
        <v>576</v>
      </c>
      <c r="C138" s="663" t="s">
        <v>580</v>
      </c>
      <c r="D138" s="664" t="s">
        <v>2522</v>
      </c>
      <c r="E138" s="663" t="s">
        <v>591</v>
      </c>
      <c r="F138" s="664" t="s">
        <v>2525</v>
      </c>
      <c r="G138" s="663" t="s">
        <v>609</v>
      </c>
      <c r="H138" s="663" t="s">
        <v>1072</v>
      </c>
      <c r="I138" s="663" t="s">
        <v>1073</v>
      </c>
      <c r="J138" s="663" t="s">
        <v>1074</v>
      </c>
      <c r="K138" s="663" t="s">
        <v>943</v>
      </c>
      <c r="L138" s="665">
        <v>105.42971123233531</v>
      </c>
      <c r="M138" s="665">
        <v>2</v>
      </c>
      <c r="N138" s="666">
        <v>210.85942246467062</v>
      </c>
    </row>
    <row r="139" spans="1:14" ht="14.4" customHeight="1" x14ac:dyDescent="0.3">
      <c r="A139" s="661" t="s">
        <v>575</v>
      </c>
      <c r="B139" s="662" t="s">
        <v>576</v>
      </c>
      <c r="C139" s="663" t="s">
        <v>580</v>
      </c>
      <c r="D139" s="664" t="s">
        <v>2522</v>
      </c>
      <c r="E139" s="663" t="s">
        <v>591</v>
      </c>
      <c r="F139" s="664" t="s">
        <v>2525</v>
      </c>
      <c r="G139" s="663" t="s">
        <v>609</v>
      </c>
      <c r="H139" s="663" t="s">
        <v>1075</v>
      </c>
      <c r="I139" s="663" t="s">
        <v>1076</v>
      </c>
      <c r="J139" s="663" t="s">
        <v>1077</v>
      </c>
      <c r="K139" s="663" t="s">
        <v>1078</v>
      </c>
      <c r="L139" s="665">
        <v>169.78868414444824</v>
      </c>
      <c r="M139" s="665">
        <v>1</v>
      </c>
      <c r="N139" s="666">
        <v>169.78868414444824</v>
      </c>
    </row>
    <row r="140" spans="1:14" ht="14.4" customHeight="1" x14ac:dyDescent="0.3">
      <c r="A140" s="661" t="s">
        <v>575</v>
      </c>
      <c r="B140" s="662" t="s">
        <v>576</v>
      </c>
      <c r="C140" s="663" t="s">
        <v>580</v>
      </c>
      <c r="D140" s="664" t="s">
        <v>2522</v>
      </c>
      <c r="E140" s="663" t="s">
        <v>591</v>
      </c>
      <c r="F140" s="664" t="s">
        <v>2525</v>
      </c>
      <c r="G140" s="663" t="s">
        <v>609</v>
      </c>
      <c r="H140" s="663" t="s">
        <v>1079</v>
      </c>
      <c r="I140" s="663" t="s">
        <v>1080</v>
      </c>
      <c r="J140" s="663" t="s">
        <v>1074</v>
      </c>
      <c r="K140" s="663" t="s">
        <v>1081</v>
      </c>
      <c r="L140" s="665">
        <v>75.21999999999997</v>
      </c>
      <c r="M140" s="665">
        <v>1</v>
      </c>
      <c r="N140" s="666">
        <v>75.21999999999997</v>
      </c>
    </row>
    <row r="141" spans="1:14" ht="14.4" customHeight="1" x14ac:dyDescent="0.3">
      <c r="A141" s="661" t="s">
        <v>575</v>
      </c>
      <c r="B141" s="662" t="s">
        <v>576</v>
      </c>
      <c r="C141" s="663" t="s">
        <v>580</v>
      </c>
      <c r="D141" s="664" t="s">
        <v>2522</v>
      </c>
      <c r="E141" s="663" t="s">
        <v>591</v>
      </c>
      <c r="F141" s="664" t="s">
        <v>2525</v>
      </c>
      <c r="G141" s="663" t="s">
        <v>609</v>
      </c>
      <c r="H141" s="663" t="s">
        <v>1082</v>
      </c>
      <c r="I141" s="663" t="s">
        <v>1083</v>
      </c>
      <c r="J141" s="663" t="s">
        <v>1084</v>
      </c>
      <c r="K141" s="663" t="s">
        <v>1085</v>
      </c>
      <c r="L141" s="665">
        <v>47.641051460730225</v>
      </c>
      <c r="M141" s="665">
        <v>20</v>
      </c>
      <c r="N141" s="666">
        <v>952.82102921460444</v>
      </c>
    </row>
    <row r="142" spans="1:14" ht="14.4" customHeight="1" x14ac:dyDescent="0.3">
      <c r="A142" s="661" t="s">
        <v>575</v>
      </c>
      <c r="B142" s="662" t="s">
        <v>576</v>
      </c>
      <c r="C142" s="663" t="s">
        <v>580</v>
      </c>
      <c r="D142" s="664" t="s">
        <v>2522</v>
      </c>
      <c r="E142" s="663" t="s">
        <v>591</v>
      </c>
      <c r="F142" s="664" t="s">
        <v>2525</v>
      </c>
      <c r="G142" s="663" t="s">
        <v>609</v>
      </c>
      <c r="H142" s="663" t="s">
        <v>1086</v>
      </c>
      <c r="I142" s="663" t="s">
        <v>1087</v>
      </c>
      <c r="J142" s="663" t="s">
        <v>668</v>
      </c>
      <c r="K142" s="663" t="s">
        <v>1088</v>
      </c>
      <c r="L142" s="665">
        <v>147.91999999999999</v>
      </c>
      <c r="M142" s="665">
        <v>2</v>
      </c>
      <c r="N142" s="666">
        <v>295.83999999999997</v>
      </c>
    </row>
    <row r="143" spans="1:14" ht="14.4" customHeight="1" x14ac:dyDescent="0.3">
      <c r="A143" s="661" t="s">
        <v>575</v>
      </c>
      <c r="B143" s="662" t="s">
        <v>576</v>
      </c>
      <c r="C143" s="663" t="s">
        <v>580</v>
      </c>
      <c r="D143" s="664" t="s">
        <v>2522</v>
      </c>
      <c r="E143" s="663" t="s">
        <v>591</v>
      </c>
      <c r="F143" s="664" t="s">
        <v>2525</v>
      </c>
      <c r="G143" s="663" t="s">
        <v>609</v>
      </c>
      <c r="H143" s="663" t="s">
        <v>1089</v>
      </c>
      <c r="I143" s="663" t="s">
        <v>215</v>
      </c>
      <c r="J143" s="663" t="s">
        <v>1090</v>
      </c>
      <c r="K143" s="663"/>
      <c r="L143" s="665">
        <v>75.165969953327263</v>
      </c>
      <c r="M143" s="665">
        <v>4</v>
      </c>
      <c r="N143" s="666">
        <v>300.66387981330905</v>
      </c>
    </row>
    <row r="144" spans="1:14" ht="14.4" customHeight="1" x14ac:dyDescent="0.3">
      <c r="A144" s="661" t="s">
        <v>575</v>
      </c>
      <c r="B144" s="662" t="s">
        <v>576</v>
      </c>
      <c r="C144" s="663" t="s">
        <v>580</v>
      </c>
      <c r="D144" s="664" t="s">
        <v>2522</v>
      </c>
      <c r="E144" s="663" t="s">
        <v>591</v>
      </c>
      <c r="F144" s="664" t="s">
        <v>2525</v>
      </c>
      <c r="G144" s="663" t="s">
        <v>609</v>
      </c>
      <c r="H144" s="663" t="s">
        <v>1091</v>
      </c>
      <c r="I144" s="663" t="s">
        <v>1091</v>
      </c>
      <c r="J144" s="663" t="s">
        <v>1092</v>
      </c>
      <c r="K144" s="663" t="s">
        <v>615</v>
      </c>
      <c r="L144" s="665">
        <v>288.52999999999997</v>
      </c>
      <c r="M144" s="665">
        <v>2</v>
      </c>
      <c r="N144" s="666">
        <v>577.05999999999995</v>
      </c>
    </row>
    <row r="145" spans="1:14" ht="14.4" customHeight="1" x14ac:dyDescent="0.3">
      <c r="A145" s="661" t="s">
        <v>575</v>
      </c>
      <c r="B145" s="662" t="s">
        <v>576</v>
      </c>
      <c r="C145" s="663" t="s">
        <v>580</v>
      </c>
      <c r="D145" s="664" t="s">
        <v>2522</v>
      </c>
      <c r="E145" s="663" t="s">
        <v>591</v>
      </c>
      <c r="F145" s="664" t="s">
        <v>2525</v>
      </c>
      <c r="G145" s="663" t="s">
        <v>609</v>
      </c>
      <c r="H145" s="663" t="s">
        <v>1093</v>
      </c>
      <c r="I145" s="663" t="s">
        <v>1094</v>
      </c>
      <c r="J145" s="663" t="s">
        <v>1095</v>
      </c>
      <c r="K145" s="663" t="s">
        <v>1096</v>
      </c>
      <c r="L145" s="665">
        <v>638</v>
      </c>
      <c r="M145" s="665">
        <v>1</v>
      </c>
      <c r="N145" s="666">
        <v>638</v>
      </c>
    </row>
    <row r="146" spans="1:14" ht="14.4" customHeight="1" x14ac:dyDescent="0.3">
      <c r="A146" s="661" t="s">
        <v>575</v>
      </c>
      <c r="B146" s="662" t="s">
        <v>576</v>
      </c>
      <c r="C146" s="663" t="s">
        <v>580</v>
      </c>
      <c r="D146" s="664" t="s">
        <v>2522</v>
      </c>
      <c r="E146" s="663" t="s">
        <v>591</v>
      </c>
      <c r="F146" s="664" t="s">
        <v>2525</v>
      </c>
      <c r="G146" s="663" t="s">
        <v>609</v>
      </c>
      <c r="H146" s="663" t="s">
        <v>1097</v>
      </c>
      <c r="I146" s="663" t="s">
        <v>1098</v>
      </c>
      <c r="J146" s="663" t="s">
        <v>1099</v>
      </c>
      <c r="K146" s="663" t="s">
        <v>1100</v>
      </c>
      <c r="L146" s="665">
        <v>254.57182325845156</v>
      </c>
      <c r="M146" s="665">
        <v>5</v>
      </c>
      <c r="N146" s="666">
        <v>1272.8591162922578</v>
      </c>
    </row>
    <row r="147" spans="1:14" ht="14.4" customHeight="1" x14ac:dyDescent="0.3">
      <c r="A147" s="661" t="s">
        <v>575</v>
      </c>
      <c r="B147" s="662" t="s">
        <v>576</v>
      </c>
      <c r="C147" s="663" t="s">
        <v>580</v>
      </c>
      <c r="D147" s="664" t="s">
        <v>2522</v>
      </c>
      <c r="E147" s="663" t="s">
        <v>591</v>
      </c>
      <c r="F147" s="664" t="s">
        <v>2525</v>
      </c>
      <c r="G147" s="663" t="s">
        <v>609</v>
      </c>
      <c r="H147" s="663" t="s">
        <v>1101</v>
      </c>
      <c r="I147" s="663" t="s">
        <v>1102</v>
      </c>
      <c r="J147" s="663" t="s">
        <v>1045</v>
      </c>
      <c r="K147" s="663" t="s">
        <v>1103</v>
      </c>
      <c r="L147" s="665">
        <v>85.75</v>
      </c>
      <c r="M147" s="665">
        <v>2</v>
      </c>
      <c r="N147" s="666">
        <v>171.5</v>
      </c>
    </row>
    <row r="148" spans="1:14" ht="14.4" customHeight="1" x14ac:dyDescent="0.3">
      <c r="A148" s="661" t="s">
        <v>575</v>
      </c>
      <c r="B148" s="662" t="s">
        <v>576</v>
      </c>
      <c r="C148" s="663" t="s">
        <v>580</v>
      </c>
      <c r="D148" s="664" t="s">
        <v>2522</v>
      </c>
      <c r="E148" s="663" t="s">
        <v>591</v>
      </c>
      <c r="F148" s="664" t="s">
        <v>2525</v>
      </c>
      <c r="G148" s="663" t="s">
        <v>609</v>
      </c>
      <c r="H148" s="663" t="s">
        <v>1104</v>
      </c>
      <c r="I148" s="663" t="s">
        <v>215</v>
      </c>
      <c r="J148" s="663" t="s">
        <v>1105</v>
      </c>
      <c r="K148" s="663"/>
      <c r="L148" s="665">
        <v>90.923529262868243</v>
      </c>
      <c r="M148" s="665">
        <v>5</v>
      </c>
      <c r="N148" s="666">
        <v>454.61764631434119</v>
      </c>
    </row>
    <row r="149" spans="1:14" ht="14.4" customHeight="1" x14ac:dyDescent="0.3">
      <c r="A149" s="661" t="s">
        <v>575</v>
      </c>
      <c r="B149" s="662" t="s">
        <v>576</v>
      </c>
      <c r="C149" s="663" t="s">
        <v>580</v>
      </c>
      <c r="D149" s="664" t="s">
        <v>2522</v>
      </c>
      <c r="E149" s="663" t="s">
        <v>591</v>
      </c>
      <c r="F149" s="664" t="s">
        <v>2525</v>
      </c>
      <c r="G149" s="663" t="s">
        <v>609</v>
      </c>
      <c r="H149" s="663" t="s">
        <v>1106</v>
      </c>
      <c r="I149" s="663" t="s">
        <v>1107</v>
      </c>
      <c r="J149" s="663" t="s">
        <v>1108</v>
      </c>
      <c r="K149" s="663" t="s">
        <v>1109</v>
      </c>
      <c r="L149" s="665">
        <v>123.05999999999996</v>
      </c>
      <c r="M149" s="665">
        <v>3</v>
      </c>
      <c r="N149" s="666">
        <v>369.17999999999989</v>
      </c>
    </row>
    <row r="150" spans="1:14" ht="14.4" customHeight="1" x14ac:dyDescent="0.3">
      <c r="A150" s="661" t="s">
        <v>575</v>
      </c>
      <c r="B150" s="662" t="s">
        <v>576</v>
      </c>
      <c r="C150" s="663" t="s">
        <v>580</v>
      </c>
      <c r="D150" s="664" t="s">
        <v>2522</v>
      </c>
      <c r="E150" s="663" t="s">
        <v>591</v>
      </c>
      <c r="F150" s="664" t="s">
        <v>2525</v>
      </c>
      <c r="G150" s="663" t="s">
        <v>609</v>
      </c>
      <c r="H150" s="663" t="s">
        <v>1110</v>
      </c>
      <c r="I150" s="663" t="s">
        <v>1110</v>
      </c>
      <c r="J150" s="663" t="s">
        <v>1111</v>
      </c>
      <c r="K150" s="663" t="s">
        <v>1112</v>
      </c>
      <c r="L150" s="665">
        <v>167.74997183877269</v>
      </c>
      <c r="M150" s="665">
        <v>3</v>
      </c>
      <c r="N150" s="666">
        <v>503.24991551631808</v>
      </c>
    </row>
    <row r="151" spans="1:14" ht="14.4" customHeight="1" x14ac:dyDescent="0.3">
      <c r="A151" s="661" t="s">
        <v>575</v>
      </c>
      <c r="B151" s="662" t="s">
        <v>576</v>
      </c>
      <c r="C151" s="663" t="s">
        <v>580</v>
      </c>
      <c r="D151" s="664" t="s">
        <v>2522</v>
      </c>
      <c r="E151" s="663" t="s">
        <v>591</v>
      </c>
      <c r="F151" s="664" t="s">
        <v>2525</v>
      </c>
      <c r="G151" s="663" t="s">
        <v>609</v>
      </c>
      <c r="H151" s="663" t="s">
        <v>1113</v>
      </c>
      <c r="I151" s="663" t="s">
        <v>215</v>
      </c>
      <c r="J151" s="663" t="s">
        <v>1114</v>
      </c>
      <c r="K151" s="663"/>
      <c r="L151" s="665">
        <v>90.029679703835157</v>
      </c>
      <c r="M151" s="665">
        <v>8</v>
      </c>
      <c r="N151" s="666">
        <v>720.23743763068126</v>
      </c>
    </row>
    <row r="152" spans="1:14" ht="14.4" customHeight="1" x14ac:dyDescent="0.3">
      <c r="A152" s="661" t="s">
        <v>575</v>
      </c>
      <c r="B152" s="662" t="s">
        <v>576</v>
      </c>
      <c r="C152" s="663" t="s">
        <v>580</v>
      </c>
      <c r="D152" s="664" t="s">
        <v>2522</v>
      </c>
      <c r="E152" s="663" t="s">
        <v>591</v>
      </c>
      <c r="F152" s="664" t="s">
        <v>2525</v>
      </c>
      <c r="G152" s="663" t="s">
        <v>609</v>
      </c>
      <c r="H152" s="663" t="s">
        <v>1115</v>
      </c>
      <c r="I152" s="663" t="s">
        <v>1116</v>
      </c>
      <c r="J152" s="663" t="s">
        <v>1117</v>
      </c>
      <c r="K152" s="663" t="s">
        <v>1118</v>
      </c>
      <c r="L152" s="665">
        <v>31.46</v>
      </c>
      <c r="M152" s="665">
        <v>2</v>
      </c>
      <c r="N152" s="666">
        <v>62.92</v>
      </c>
    </row>
    <row r="153" spans="1:14" ht="14.4" customHeight="1" x14ac:dyDescent="0.3">
      <c r="A153" s="661" t="s">
        <v>575</v>
      </c>
      <c r="B153" s="662" t="s">
        <v>576</v>
      </c>
      <c r="C153" s="663" t="s">
        <v>580</v>
      </c>
      <c r="D153" s="664" t="s">
        <v>2522</v>
      </c>
      <c r="E153" s="663" t="s">
        <v>591</v>
      </c>
      <c r="F153" s="664" t="s">
        <v>2525</v>
      </c>
      <c r="G153" s="663" t="s">
        <v>609</v>
      </c>
      <c r="H153" s="663" t="s">
        <v>1119</v>
      </c>
      <c r="I153" s="663" t="s">
        <v>1120</v>
      </c>
      <c r="J153" s="663" t="s">
        <v>1121</v>
      </c>
      <c r="K153" s="663" t="s">
        <v>1122</v>
      </c>
      <c r="L153" s="665">
        <v>97.200000000000031</v>
      </c>
      <c r="M153" s="665">
        <v>1</v>
      </c>
      <c r="N153" s="666">
        <v>97.200000000000031</v>
      </c>
    </row>
    <row r="154" spans="1:14" ht="14.4" customHeight="1" x14ac:dyDescent="0.3">
      <c r="A154" s="661" t="s">
        <v>575</v>
      </c>
      <c r="B154" s="662" t="s">
        <v>576</v>
      </c>
      <c r="C154" s="663" t="s">
        <v>580</v>
      </c>
      <c r="D154" s="664" t="s">
        <v>2522</v>
      </c>
      <c r="E154" s="663" t="s">
        <v>591</v>
      </c>
      <c r="F154" s="664" t="s">
        <v>2525</v>
      </c>
      <c r="G154" s="663" t="s">
        <v>609</v>
      </c>
      <c r="H154" s="663" t="s">
        <v>1123</v>
      </c>
      <c r="I154" s="663" t="s">
        <v>1124</v>
      </c>
      <c r="J154" s="663" t="s">
        <v>1125</v>
      </c>
      <c r="K154" s="663" t="s">
        <v>1126</v>
      </c>
      <c r="L154" s="665">
        <v>151.27000000000007</v>
      </c>
      <c r="M154" s="665">
        <v>1</v>
      </c>
      <c r="N154" s="666">
        <v>151.27000000000007</v>
      </c>
    </row>
    <row r="155" spans="1:14" ht="14.4" customHeight="1" x14ac:dyDescent="0.3">
      <c r="A155" s="661" t="s">
        <v>575</v>
      </c>
      <c r="B155" s="662" t="s">
        <v>576</v>
      </c>
      <c r="C155" s="663" t="s">
        <v>580</v>
      </c>
      <c r="D155" s="664" t="s">
        <v>2522</v>
      </c>
      <c r="E155" s="663" t="s">
        <v>591</v>
      </c>
      <c r="F155" s="664" t="s">
        <v>2525</v>
      </c>
      <c r="G155" s="663" t="s">
        <v>609</v>
      </c>
      <c r="H155" s="663" t="s">
        <v>1127</v>
      </c>
      <c r="I155" s="663" t="s">
        <v>1128</v>
      </c>
      <c r="J155" s="663" t="s">
        <v>1129</v>
      </c>
      <c r="K155" s="663" t="s">
        <v>1130</v>
      </c>
      <c r="L155" s="665">
        <v>292.41646134343824</v>
      </c>
      <c r="M155" s="665">
        <v>1</v>
      </c>
      <c r="N155" s="666">
        <v>292.41646134343824</v>
      </c>
    </row>
    <row r="156" spans="1:14" ht="14.4" customHeight="1" x14ac:dyDescent="0.3">
      <c r="A156" s="661" t="s">
        <v>575</v>
      </c>
      <c r="B156" s="662" t="s">
        <v>576</v>
      </c>
      <c r="C156" s="663" t="s">
        <v>580</v>
      </c>
      <c r="D156" s="664" t="s">
        <v>2522</v>
      </c>
      <c r="E156" s="663" t="s">
        <v>591</v>
      </c>
      <c r="F156" s="664" t="s">
        <v>2525</v>
      </c>
      <c r="G156" s="663" t="s">
        <v>609</v>
      </c>
      <c r="H156" s="663" t="s">
        <v>1131</v>
      </c>
      <c r="I156" s="663" t="s">
        <v>1132</v>
      </c>
      <c r="J156" s="663" t="s">
        <v>1133</v>
      </c>
      <c r="K156" s="663" t="s">
        <v>1134</v>
      </c>
      <c r="L156" s="665">
        <v>104.06999999999998</v>
      </c>
      <c r="M156" s="665">
        <v>2</v>
      </c>
      <c r="N156" s="666">
        <v>208.13999999999996</v>
      </c>
    </row>
    <row r="157" spans="1:14" ht="14.4" customHeight="1" x14ac:dyDescent="0.3">
      <c r="A157" s="661" t="s">
        <v>575</v>
      </c>
      <c r="B157" s="662" t="s">
        <v>576</v>
      </c>
      <c r="C157" s="663" t="s">
        <v>580</v>
      </c>
      <c r="D157" s="664" t="s">
        <v>2522</v>
      </c>
      <c r="E157" s="663" t="s">
        <v>591</v>
      </c>
      <c r="F157" s="664" t="s">
        <v>2525</v>
      </c>
      <c r="G157" s="663" t="s">
        <v>609</v>
      </c>
      <c r="H157" s="663" t="s">
        <v>1135</v>
      </c>
      <c r="I157" s="663" t="s">
        <v>1135</v>
      </c>
      <c r="J157" s="663" t="s">
        <v>1136</v>
      </c>
      <c r="K157" s="663" t="s">
        <v>1137</v>
      </c>
      <c r="L157" s="665">
        <v>256.74500233083654</v>
      </c>
      <c r="M157" s="665">
        <v>2</v>
      </c>
      <c r="N157" s="666">
        <v>513.49000466167308</v>
      </c>
    </row>
    <row r="158" spans="1:14" ht="14.4" customHeight="1" x14ac:dyDescent="0.3">
      <c r="A158" s="661" t="s">
        <v>575</v>
      </c>
      <c r="B158" s="662" t="s">
        <v>576</v>
      </c>
      <c r="C158" s="663" t="s">
        <v>580</v>
      </c>
      <c r="D158" s="664" t="s">
        <v>2522</v>
      </c>
      <c r="E158" s="663" t="s">
        <v>591</v>
      </c>
      <c r="F158" s="664" t="s">
        <v>2525</v>
      </c>
      <c r="G158" s="663" t="s">
        <v>609</v>
      </c>
      <c r="H158" s="663" t="s">
        <v>1138</v>
      </c>
      <c r="I158" s="663" t="s">
        <v>1139</v>
      </c>
      <c r="J158" s="663" t="s">
        <v>1140</v>
      </c>
      <c r="K158" s="663" t="s">
        <v>1141</v>
      </c>
      <c r="L158" s="665">
        <v>53.808462702265793</v>
      </c>
      <c r="M158" s="665">
        <v>188</v>
      </c>
      <c r="N158" s="666">
        <v>10115.990988025969</v>
      </c>
    </row>
    <row r="159" spans="1:14" ht="14.4" customHeight="1" x14ac:dyDescent="0.3">
      <c r="A159" s="661" t="s">
        <v>575</v>
      </c>
      <c r="B159" s="662" t="s">
        <v>576</v>
      </c>
      <c r="C159" s="663" t="s">
        <v>580</v>
      </c>
      <c r="D159" s="664" t="s">
        <v>2522</v>
      </c>
      <c r="E159" s="663" t="s">
        <v>591</v>
      </c>
      <c r="F159" s="664" t="s">
        <v>2525</v>
      </c>
      <c r="G159" s="663" t="s">
        <v>609</v>
      </c>
      <c r="H159" s="663" t="s">
        <v>1142</v>
      </c>
      <c r="I159" s="663" t="s">
        <v>1142</v>
      </c>
      <c r="J159" s="663" t="s">
        <v>1143</v>
      </c>
      <c r="K159" s="663" t="s">
        <v>1144</v>
      </c>
      <c r="L159" s="665">
        <v>1032.4699862941984</v>
      </c>
      <c r="M159" s="665">
        <v>1</v>
      </c>
      <c r="N159" s="666">
        <v>1032.4699862941984</v>
      </c>
    </row>
    <row r="160" spans="1:14" ht="14.4" customHeight="1" x14ac:dyDescent="0.3">
      <c r="A160" s="661" t="s">
        <v>575</v>
      </c>
      <c r="B160" s="662" t="s">
        <v>576</v>
      </c>
      <c r="C160" s="663" t="s">
        <v>580</v>
      </c>
      <c r="D160" s="664" t="s">
        <v>2522</v>
      </c>
      <c r="E160" s="663" t="s">
        <v>591</v>
      </c>
      <c r="F160" s="664" t="s">
        <v>2525</v>
      </c>
      <c r="G160" s="663" t="s">
        <v>609</v>
      </c>
      <c r="H160" s="663" t="s">
        <v>1145</v>
      </c>
      <c r="I160" s="663" t="s">
        <v>1146</v>
      </c>
      <c r="J160" s="663" t="s">
        <v>833</v>
      </c>
      <c r="K160" s="663" t="s">
        <v>1147</v>
      </c>
      <c r="L160" s="665">
        <v>106.5091724137931</v>
      </c>
      <c r="M160" s="665">
        <v>58</v>
      </c>
      <c r="N160" s="666">
        <v>6177.5319999999992</v>
      </c>
    </row>
    <row r="161" spans="1:14" ht="14.4" customHeight="1" x14ac:dyDescent="0.3">
      <c r="A161" s="661" t="s">
        <v>575</v>
      </c>
      <c r="B161" s="662" t="s">
        <v>576</v>
      </c>
      <c r="C161" s="663" t="s">
        <v>580</v>
      </c>
      <c r="D161" s="664" t="s">
        <v>2522</v>
      </c>
      <c r="E161" s="663" t="s">
        <v>591</v>
      </c>
      <c r="F161" s="664" t="s">
        <v>2525</v>
      </c>
      <c r="G161" s="663" t="s">
        <v>609</v>
      </c>
      <c r="H161" s="663" t="s">
        <v>1148</v>
      </c>
      <c r="I161" s="663" t="s">
        <v>1149</v>
      </c>
      <c r="J161" s="663" t="s">
        <v>1150</v>
      </c>
      <c r="K161" s="663" t="s">
        <v>665</v>
      </c>
      <c r="L161" s="665">
        <v>110.50000000000003</v>
      </c>
      <c r="M161" s="665">
        <v>2</v>
      </c>
      <c r="N161" s="666">
        <v>221.00000000000006</v>
      </c>
    </row>
    <row r="162" spans="1:14" ht="14.4" customHeight="1" x14ac:dyDescent="0.3">
      <c r="A162" s="661" t="s">
        <v>575</v>
      </c>
      <c r="B162" s="662" t="s">
        <v>576</v>
      </c>
      <c r="C162" s="663" t="s">
        <v>580</v>
      </c>
      <c r="D162" s="664" t="s">
        <v>2522</v>
      </c>
      <c r="E162" s="663" t="s">
        <v>591</v>
      </c>
      <c r="F162" s="664" t="s">
        <v>2525</v>
      </c>
      <c r="G162" s="663" t="s">
        <v>609</v>
      </c>
      <c r="H162" s="663" t="s">
        <v>1151</v>
      </c>
      <c r="I162" s="663" t="s">
        <v>1152</v>
      </c>
      <c r="J162" s="663" t="s">
        <v>1153</v>
      </c>
      <c r="K162" s="663" t="s">
        <v>1154</v>
      </c>
      <c r="L162" s="665">
        <v>40.577499999999993</v>
      </c>
      <c r="M162" s="665">
        <v>4</v>
      </c>
      <c r="N162" s="666">
        <v>162.30999999999997</v>
      </c>
    </row>
    <row r="163" spans="1:14" ht="14.4" customHeight="1" x14ac:dyDescent="0.3">
      <c r="A163" s="661" t="s">
        <v>575</v>
      </c>
      <c r="B163" s="662" t="s">
        <v>576</v>
      </c>
      <c r="C163" s="663" t="s">
        <v>580</v>
      </c>
      <c r="D163" s="664" t="s">
        <v>2522</v>
      </c>
      <c r="E163" s="663" t="s">
        <v>591</v>
      </c>
      <c r="F163" s="664" t="s">
        <v>2525</v>
      </c>
      <c r="G163" s="663" t="s">
        <v>609</v>
      </c>
      <c r="H163" s="663" t="s">
        <v>1155</v>
      </c>
      <c r="I163" s="663" t="s">
        <v>1156</v>
      </c>
      <c r="J163" s="663" t="s">
        <v>1157</v>
      </c>
      <c r="K163" s="663" t="s">
        <v>1158</v>
      </c>
      <c r="L163" s="665">
        <v>53.660000000000018</v>
      </c>
      <c r="M163" s="665">
        <v>2</v>
      </c>
      <c r="N163" s="666">
        <v>107.32000000000004</v>
      </c>
    </row>
    <row r="164" spans="1:14" ht="14.4" customHeight="1" x14ac:dyDescent="0.3">
      <c r="A164" s="661" t="s">
        <v>575</v>
      </c>
      <c r="B164" s="662" t="s">
        <v>576</v>
      </c>
      <c r="C164" s="663" t="s">
        <v>580</v>
      </c>
      <c r="D164" s="664" t="s">
        <v>2522</v>
      </c>
      <c r="E164" s="663" t="s">
        <v>591</v>
      </c>
      <c r="F164" s="664" t="s">
        <v>2525</v>
      </c>
      <c r="G164" s="663" t="s">
        <v>609</v>
      </c>
      <c r="H164" s="663" t="s">
        <v>1159</v>
      </c>
      <c r="I164" s="663" t="s">
        <v>215</v>
      </c>
      <c r="J164" s="663" t="s">
        <v>1160</v>
      </c>
      <c r="K164" s="663"/>
      <c r="L164" s="665">
        <v>101.94617697995191</v>
      </c>
      <c r="M164" s="665">
        <v>16</v>
      </c>
      <c r="N164" s="666">
        <v>1631.1388316792306</v>
      </c>
    </row>
    <row r="165" spans="1:14" ht="14.4" customHeight="1" x14ac:dyDescent="0.3">
      <c r="A165" s="661" t="s">
        <v>575</v>
      </c>
      <c r="B165" s="662" t="s">
        <v>576</v>
      </c>
      <c r="C165" s="663" t="s">
        <v>580</v>
      </c>
      <c r="D165" s="664" t="s">
        <v>2522</v>
      </c>
      <c r="E165" s="663" t="s">
        <v>591</v>
      </c>
      <c r="F165" s="664" t="s">
        <v>2525</v>
      </c>
      <c r="G165" s="663" t="s">
        <v>609</v>
      </c>
      <c r="H165" s="663" t="s">
        <v>1161</v>
      </c>
      <c r="I165" s="663" t="s">
        <v>1162</v>
      </c>
      <c r="J165" s="663" t="s">
        <v>1163</v>
      </c>
      <c r="K165" s="663" t="s">
        <v>1164</v>
      </c>
      <c r="L165" s="665">
        <v>46.449999999999996</v>
      </c>
      <c r="M165" s="665">
        <v>1</v>
      </c>
      <c r="N165" s="666">
        <v>46.449999999999996</v>
      </c>
    </row>
    <row r="166" spans="1:14" ht="14.4" customHeight="1" x14ac:dyDescent="0.3">
      <c r="A166" s="661" t="s">
        <v>575</v>
      </c>
      <c r="B166" s="662" t="s">
        <v>576</v>
      </c>
      <c r="C166" s="663" t="s">
        <v>580</v>
      </c>
      <c r="D166" s="664" t="s">
        <v>2522</v>
      </c>
      <c r="E166" s="663" t="s">
        <v>591</v>
      </c>
      <c r="F166" s="664" t="s">
        <v>2525</v>
      </c>
      <c r="G166" s="663" t="s">
        <v>609</v>
      </c>
      <c r="H166" s="663" t="s">
        <v>1165</v>
      </c>
      <c r="I166" s="663" t="s">
        <v>1166</v>
      </c>
      <c r="J166" s="663" t="s">
        <v>1167</v>
      </c>
      <c r="K166" s="663" t="s">
        <v>1168</v>
      </c>
      <c r="L166" s="665">
        <v>33.999999999999993</v>
      </c>
      <c r="M166" s="665">
        <v>1</v>
      </c>
      <c r="N166" s="666">
        <v>33.999999999999993</v>
      </c>
    </row>
    <row r="167" spans="1:14" ht="14.4" customHeight="1" x14ac:dyDescent="0.3">
      <c r="A167" s="661" t="s">
        <v>575</v>
      </c>
      <c r="B167" s="662" t="s">
        <v>576</v>
      </c>
      <c r="C167" s="663" t="s">
        <v>580</v>
      </c>
      <c r="D167" s="664" t="s">
        <v>2522</v>
      </c>
      <c r="E167" s="663" t="s">
        <v>591</v>
      </c>
      <c r="F167" s="664" t="s">
        <v>2525</v>
      </c>
      <c r="G167" s="663" t="s">
        <v>609</v>
      </c>
      <c r="H167" s="663" t="s">
        <v>1169</v>
      </c>
      <c r="I167" s="663" t="s">
        <v>1170</v>
      </c>
      <c r="J167" s="663" t="s">
        <v>1171</v>
      </c>
      <c r="K167" s="663" t="s">
        <v>791</v>
      </c>
      <c r="L167" s="665">
        <v>43.700000000000017</v>
      </c>
      <c r="M167" s="665">
        <v>1</v>
      </c>
      <c r="N167" s="666">
        <v>43.700000000000017</v>
      </c>
    </row>
    <row r="168" spans="1:14" ht="14.4" customHeight="1" x14ac:dyDescent="0.3">
      <c r="A168" s="661" t="s">
        <v>575</v>
      </c>
      <c r="B168" s="662" t="s">
        <v>576</v>
      </c>
      <c r="C168" s="663" t="s">
        <v>580</v>
      </c>
      <c r="D168" s="664" t="s">
        <v>2522</v>
      </c>
      <c r="E168" s="663" t="s">
        <v>591</v>
      </c>
      <c r="F168" s="664" t="s">
        <v>2525</v>
      </c>
      <c r="G168" s="663" t="s">
        <v>609</v>
      </c>
      <c r="H168" s="663" t="s">
        <v>1172</v>
      </c>
      <c r="I168" s="663" t="s">
        <v>1173</v>
      </c>
      <c r="J168" s="663" t="s">
        <v>1174</v>
      </c>
      <c r="K168" s="663" t="s">
        <v>1175</v>
      </c>
      <c r="L168" s="665">
        <v>112.61997276270614</v>
      </c>
      <c r="M168" s="665">
        <v>24</v>
      </c>
      <c r="N168" s="666">
        <v>2702.8793463049474</v>
      </c>
    </row>
    <row r="169" spans="1:14" ht="14.4" customHeight="1" x14ac:dyDescent="0.3">
      <c r="A169" s="661" t="s">
        <v>575</v>
      </c>
      <c r="B169" s="662" t="s">
        <v>576</v>
      </c>
      <c r="C169" s="663" t="s">
        <v>580</v>
      </c>
      <c r="D169" s="664" t="s">
        <v>2522</v>
      </c>
      <c r="E169" s="663" t="s">
        <v>591</v>
      </c>
      <c r="F169" s="664" t="s">
        <v>2525</v>
      </c>
      <c r="G169" s="663" t="s">
        <v>609</v>
      </c>
      <c r="H169" s="663" t="s">
        <v>1176</v>
      </c>
      <c r="I169" s="663" t="s">
        <v>1177</v>
      </c>
      <c r="J169" s="663" t="s">
        <v>1178</v>
      </c>
      <c r="K169" s="663" t="s">
        <v>1179</v>
      </c>
      <c r="L169" s="665">
        <v>110.96</v>
      </c>
      <c r="M169" s="665">
        <v>2</v>
      </c>
      <c r="N169" s="666">
        <v>221.92</v>
      </c>
    </row>
    <row r="170" spans="1:14" ht="14.4" customHeight="1" x14ac:dyDescent="0.3">
      <c r="A170" s="661" t="s">
        <v>575</v>
      </c>
      <c r="B170" s="662" t="s">
        <v>576</v>
      </c>
      <c r="C170" s="663" t="s">
        <v>580</v>
      </c>
      <c r="D170" s="664" t="s">
        <v>2522</v>
      </c>
      <c r="E170" s="663" t="s">
        <v>591</v>
      </c>
      <c r="F170" s="664" t="s">
        <v>2525</v>
      </c>
      <c r="G170" s="663" t="s">
        <v>609</v>
      </c>
      <c r="H170" s="663" t="s">
        <v>1180</v>
      </c>
      <c r="I170" s="663" t="s">
        <v>1181</v>
      </c>
      <c r="J170" s="663" t="s">
        <v>1182</v>
      </c>
      <c r="K170" s="663" t="s">
        <v>1183</v>
      </c>
      <c r="L170" s="665">
        <v>55.890000000000029</v>
      </c>
      <c r="M170" s="665">
        <v>1</v>
      </c>
      <c r="N170" s="666">
        <v>55.890000000000029</v>
      </c>
    </row>
    <row r="171" spans="1:14" ht="14.4" customHeight="1" x14ac:dyDescent="0.3">
      <c r="A171" s="661" t="s">
        <v>575</v>
      </c>
      <c r="B171" s="662" t="s">
        <v>576</v>
      </c>
      <c r="C171" s="663" t="s">
        <v>580</v>
      </c>
      <c r="D171" s="664" t="s">
        <v>2522</v>
      </c>
      <c r="E171" s="663" t="s">
        <v>591</v>
      </c>
      <c r="F171" s="664" t="s">
        <v>2525</v>
      </c>
      <c r="G171" s="663" t="s">
        <v>609</v>
      </c>
      <c r="H171" s="663" t="s">
        <v>1184</v>
      </c>
      <c r="I171" s="663" t="s">
        <v>1185</v>
      </c>
      <c r="J171" s="663" t="s">
        <v>1186</v>
      </c>
      <c r="K171" s="663" t="s">
        <v>1187</v>
      </c>
      <c r="L171" s="665">
        <v>74.83</v>
      </c>
      <c r="M171" s="665">
        <v>1</v>
      </c>
      <c r="N171" s="666">
        <v>74.83</v>
      </c>
    </row>
    <row r="172" spans="1:14" ht="14.4" customHeight="1" x14ac:dyDescent="0.3">
      <c r="A172" s="661" t="s">
        <v>575</v>
      </c>
      <c r="B172" s="662" t="s">
        <v>576</v>
      </c>
      <c r="C172" s="663" t="s">
        <v>580</v>
      </c>
      <c r="D172" s="664" t="s">
        <v>2522</v>
      </c>
      <c r="E172" s="663" t="s">
        <v>591</v>
      </c>
      <c r="F172" s="664" t="s">
        <v>2525</v>
      </c>
      <c r="G172" s="663" t="s">
        <v>609</v>
      </c>
      <c r="H172" s="663" t="s">
        <v>1188</v>
      </c>
      <c r="I172" s="663" t="s">
        <v>1189</v>
      </c>
      <c r="J172" s="663" t="s">
        <v>1190</v>
      </c>
      <c r="K172" s="663" t="s">
        <v>1191</v>
      </c>
      <c r="L172" s="665">
        <v>92.629999999999967</v>
      </c>
      <c r="M172" s="665">
        <v>1</v>
      </c>
      <c r="N172" s="666">
        <v>92.629999999999967</v>
      </c>
    </row>
    <row r="173" spans="1:14" ht="14.4" customHeight="1" x14ac:dyDescent="0.3">
      <c r="A173" s="661" t="s">
        <v>575</v>
      </c>
      <c r="B173" s="662" t="s">
        <v>576</v>
      </c>
      <c r="C173" s="663" t="s">
        <v>580</v>
      </c>
      <c r="D173" s="664" t="s">
        <v>2522</v>
      </c>
      <c r="E173" s="663" t="s">
        <v>591</v>
      </c>
      <c r="F173" s="664" t="s">
        <v>2525</v>
      </c>
      <c r="G173" s="663" t="s">
        <v>609</v>
      </c>
      <c r="H173" s="663" t="s">
        <v>1192</v>
      </c>
      <c r="I173" s="663" t="s">
        <v>1193</v>
      </c>
      <c r="J173" s="663" t="s">
        <v>1194</v>
      </c>
      <c r="K173" s="663" t="s">
        <v>1195</v>
      </c>
      <c r="L173" s="665">
        <v>326.32</v>
      </c>
      <c r="M173" s="665">
        <v>9</v>
      </c>
      <c r="N173" s="666">
        <v>2936.88</v>
      </c>
    </row>
    <row r="174" spans="1:14" ht="14.4" customHeight="1" x14ac:dyDescent="0.3">
      <c r="A174" s="661" t="s">
        <v>575</v>
      </c>
      <c r="B174" s="662" t="s">
        <v>576</v>
      </c>
      <c r="C174" s="663" t="s">
        <v>580</v>
      </c>
      <c r="D174" s="664" t="s">
        <v>2522</v>
      </c>
      <c r="E174" s="663" t="s">
        <v>591</v>
      </c>
      <c r="F174" s="664" t="s">
        <v>2525</v>
      </c>
      <c r="G174" s="663" t="s">
        <v>609</v>
      </c>
      <c r="H174" s="663" t="s">
        <v>1196</v>
      </c>
      <c r="I174" s="663" t="s">
        <v>1197</v>
      </c>
      <c r="J174" s="663" t="s">
        <v>1198</v>
      </c>
      <c r="K174" s="663" t="s">
        <v>1199</v>
      </c>
      <c r="L174" s="665">
        <v>37.25</v>
      </c>
      <c r="M174" s="665">
        <v>1</v>
      </c>
      <c r="N174" s="666">
        <v>37.25</v>
      </c>
    </row>
    <row r="175" spans="1:14" ht="14.4" customHeight="1" x14ac:dyDescent="0.3">
      <c r="A175" s="661" t="s">
        <v>575</v>
      </c>
      <c r="B175" s="662" t="s">
        <v>576</v>
      </c>
      <c r="C175" s="663" t="s">
        <v>580</v>
      </c>
      <c r="D175" s="664" t="s">
        <v>2522</v>
      </c>
      <c r="E175" s="663" t="s">
        <v>591</v>
      </c>
      <c r="F175" s="664" t="s">
        <v>2525</v>
      </c>
      <c r="G175" s="663" t="s">
        <v>609</v>
      </c>
      <c r="H175" s="663" t="s">
        <v>1200</v>
      </c>
      <c r="I175" s="663" t="s">
        <v>1200</v>
      </c>
      <c r="J175" s="663" t="s">
        <v>1201</v>
      </c>
      <c r="K175" s="663" t="s">
        <v>1202</v>
      </c>
      <c r="L175" s="665">
        <v>90.38</v>
      </c>
      <c r="M175" s="665">
        <v>1</v>
      </c>
      <c r="N175" s="666">
        <v>90.38</v>
      </c>
    </row>
    <row r="176" spans="1:14" ht="14.4" customHeight="1" x14ac:dyDescent="0.3">
      <c r="A176" s="661" t="s">
        <v>575</v>
      </c>
      <c r="B176" s="662" t="s">
        <v>576</v>
      </c>
      <c r="C176" s="663" t="s">
        <v>580</v>
      </c>
      <c r="D176" s="664" t="s">
        <v>2522</v>
      </c>
      <c r="E176" s="663" t="s">
        <v>591</v>
      </c>
      <c r="F176" s="664" t="s">
        <v>2525</v>
      </c>
      <c r="G176" s="663" t="s">
        <v>609</v>
      </c>
      <c r="H176" s="663" t="s">
        <v>1203</v>
      </c>
      <c r="I176" s="663" t="s">
        <v>215</v>
      </c>
      <c r="J176" s="663" t="s">
        <v>1204</v>
      </c>
      <c r="K176" s="663"/>
      <c r="L176" s="665">
        <v>66.435059769214917</v>
      </c>
      <c r="M176" s="665">
        <v>1</v>
      </c>
      <c r="N176" s="666">
        <v>66.435059769214917</v>
      </c>
    </row>
    <row r="177" spans="1:14" ht="14.4" customHeight="1" x14ac:dyDescent="0.3">
      <c r="A177" s="661" t="s">
        <v>575</v>
      </c>
      <c r="B177" s="662" t="s">
        <v>576</v>
      </c>
      <c r="C177" s="663" t="s">
        <v>580</v>
      </c>
      <c r="D177" s="664" t="s">
        <v>2522</v>
      </c>
      <c r="E177" s="663" t="s">
        <v>591</v>
      </c>
      <c r="F177" s="664" t="s">
        <v>2525</v>
      </c>
      <c r="G177" s="663" t="s">
        <v>609</v>
      </c>
      <c r="H177" s="663" t="s">
        <v>1205</v>
      </c>
      <c r="I177" s="663" t="s">
        <v>1206</v>
      </c>
      <c r="J177" s="663" t="s">
        <v>1207</v>
      </c>
      <c r="K177" s="663" t="s">
        <v>1208</v>
      </c>
      <c r="L177" s="665">
        <v>38.639806483086439</v>
      </c>
      <c r="M177" s="665">
        <v>2</v>
      </c>
      <c r="N177" s="666">
        <v>77.279612966172877</v>
      </c>
    </row>
    <row r="178" spans="1:14" ht="14.4" customHeight="1" x14ac:dyDescent="0.3">
      <c r="A178" s="661" t="s">
        <v>575</v>
      </c>
      <c r="B178" s="662" t="s">
        <v>576</v>
      </c>
      <c r="C178" s="663" t="s">
        <v>580</v>
      </c>
      <c r="D178" s="664" t="s">
        <v>2522</v>
      </c>
      <c r="E178" s="663" t="s">
        <v>591</v>
      </c>
      <c r="F178" s="664" t="s">
        <v>2525</v>
      </c>
      <c r="G178" s="663" t="s">
        <v>609</v>
      </c>
      <c r="H178" s="663" t="s">
        <v>1209</v>
      </c>
      <c r="I178" s="663" t="s">
        <v>1209</v>
      </c>
      <c r="J178" s="663" t="s">
        <v>1210</v>
      </c>
      <c r="K178" s="663" t="s">
        <v>1211</v>
      </c>
      <c r="L178" s="665">
        <v>46.75</v>
      </c>
      <c r="M178" s="665">
        <v>3</v>
      </c>
      <c r="N178" s="666">
        <v>140.25</v>
      </c>
    </row>
    <row r="179" spans="1:14" ht="14.4" customHeight="1" x14ac:dyDescent="0.3">
      <c r="A179" s="661" t="s">
        <v>575</v>
      </c>
      <c r="B179" s="662" t="s">
        <v>576</v>
      </c>
      <c r="C179" s="663" t="s">
        <v>580</v>
      </c>
      <c r="D179" s="664" t="s">
        <v>2522</v>
      </c>
      <c r="E179" s="663" t="s">
        <v>591</v>
      </c>
      <c r="F179" s="664" t="s">
        <v>2525</v>
      </c>
      <c r="G179" s="663" t="s">
        <v>609</v>
      </c>
      <c r="H179" s="663" t="s">
        <v>1212</v>
      </c>
      <c r="I179" s="663" t="s">
        <v>1213</v>
      </c>
      <c r="J179" s="663" t="s">
        <v>1214</v>
      </c>
      <c r="K179" s="663" t="s">
        <v>1053</v>
      </c>
      <c r="L179" s="665">
        <v>108.79</v>
      </c>
      <c r="M179" s="665">
        <v>1</v>
      </c>
      <c r="N179" s="666">
        <v>108.79</v>
      </c>
    </row>
    <row r="180" spans="1:14" ht="14.4" customHeight="1" x14ac:dyDescent="0.3">
      <c r="A180" s="661" t="s">
        <v>575</v>
      </c>
      <c r="B180" s="662" t="s">
        <v>576</v>
      </c>
      <c r="C180" s="663" t="s">
        <v>580</v>
      </c>
      <c r="D180" s="664" t="s">
        <v>2522</v>
      </c>
      <c r="E180" s="663" t="s">
        <v>591</v>
      </c>
      <c r="F180" s="664" t="s">
        <v>2525</v>
      </c>
      <c r="G180" s="663" t="s">
        <v>609</v>
      </c>
      <c r="H180" s="663" t="s">
        <v>1215</v>
      </c>
      <c r="I180" s="663" t="s">
        <v>1216</v>
      </c>
      <c r="J180" s="663" t="s">
        <v>1217</v>
      </c>
      <c r="K180" s="663" t="s">
        <v>1218</v>
      </c>
      <c r="L180" s="665">
        <v>57.549999999999976</v>
      </c>
      <c r="M180" s="665">
        <v>1</v>
      </c>
      <c r="N180" s="666">
        <v>57.549999999999976</v>
      </c>
    </row>
    <row r="181" spans="1:14" ht="14.4" customHeight="1" x14ac:dyDescent="0.3">
      <c r="A181" s="661" t="s">
        <v>575</v>
      </c>
      <c r="B181" s="662" t="s">
        <v>576</v>
      </c>
      <c r="C181" s="663" t="s">
        <v>580</v>
      </c>
      <c r="D181" s="664" t="s">
        <v>2522</v>
      </c>
      <c r="E181" s="663" t="s">
        <v>591</v>
      </c>
      <c r="F181" s="664" t="s">
        <v>2525</v>
      </c>
      <c r="G181" s="663" t="s">
        <v>609</v>
      </c>
      <c r="H181" s="663" t="s">
        <v>1219</v>
      </c>
      <c r="I181" s="663" t="s">
        <v>1220</v>
      </c>
      <c r="J181" s="663" t="s">
        <v>1221</v>
      </c>
      <c r="K181" s="663" t="s">
        <v>1222</v>
      </c>
      <c r="L181" s="665">
        <v>19.350000000000001</v>
      </c>
      <c r="M181" s="665">
        <v>1</v>
      </c>
      <c r="N181" s="666">
        <v>19.350000000000001</v>
      </c>
    </row>
    <row r="182" spans="1:14" ht="14.4" customHeight="1" x14ac:dyDescent="0.3">
      <c r="A182" s="661" t="s">
        <v>575</v>
      </c>
      <c r="B182" s="662" t="s">
        <v>576</v>
      </c>
      <c r="C182" s="663" t="s">
        <v>580</v>
      </c>
      <c r="D182" s="664" t="s">
        <v>2522</v>
      </c>
      <c r="E182" s="663" t="s">
        <v>591</v>
      </c>
      <c r="F182" s="664" t="s">
        <v>2525</v>
      </c>
      <c r="G182" s="663" t="s">
        <v>609</v>
      </c>
      <c r="H182" s="663" t="s">
        <v>1223</v>
      </c>
      <c r="I182" s="663" t="s">
        <v>1224</v>
      </c>
      <c r="J182" s="663" t="s">
        <v>1225</v>
      </c>
      <c r="K182" s="663" t="s">
        <v>1226</v>
      </c>
      <c r="L182" s="665">
        <v>117.81151365349399</v>
      </c>
      <c r="M182" s="665">
        <v>7</v>
      </c>
      <c r="N182" s="666">
        <v>824.68059557445793</v>
      </c>
    </row>
    <row r="183" spans="1:14" ht="14.4" customHeight="1" x14ac:dyDescent="0.3">
      <c r="A183" s="661" t="s">
        <v>575</v>
      </c>
      <c r="B183" s="662" t="s">
        <v>576</v>
      </c>
      <c r="C183" s="663" t="s">
        <v>580</v>
      </c>
      <c r="D183" s="664" t="s">
        <v>2522</v>
      </c>
      <c r="E183" s="663" t="s">
        <v>591</v>
      </c>
      <c r="F183" s="664" t="s">
        <v>2525</v>
      </c>
      <c r="G183" s="663" t="s">
        <v>609</v>
      </c>
      <c r="H183" s="663" t="s">
        <v>1227</v>
      </c>
      <c r="I183" s="663" t="s">
        <v>1228</v>
      </c>
      <c r="J183" s="663" t="s">
        <v>1229</v>
      </c>
      <c r="K183" s="663" t="s">
        <v>1230</v>
      </c>
      <c r="L183" s="665">
        <v>23.929940863667241</v>
      </c>
      <c r="M183" s="665">
        <v>4</v>
      </c>
      <c r="N183" s="666">
        <v>95.719763454668964</v>
      </c>
    </row>
    <row r="184" spans="1:14" ht="14.4" customHeight="1" x14ac:dyDescent="0.3">
      <c r="A184" s="661" t="s">
        <v>575</v>
      </c>
      <c r="B184" s="662" t="s">
        <v>576</v>
      </c>
      <c r="C184" s="663" t="s">
        <v>580</v>
      </c>
      <c r="D184" s="664" t="s">
        <v>2522</v>
      </c>
      <c r="E184" s="663" t="s">
        <v>591</v>
      </c>
      <c r="F184" s="664" t="s">
        <v>2525</v>
      </c>
      <c r="G184" s="663" t="s">
        <v>609</v>
      </c>
      <c r="H184" s="663" t="s">
        <v>1231</v>
      </c>
      <c r="I184" s="663" t="s">
        <v>651</v>
      </c>
      <c r="J184" s="663" t="s">
        <v>1232</v>
      </c>
      <c r="K184" s="663"/>
      <c r="L184" s="665">
        <v>372.19244713083162</v>
      </c>
      <c r="M184" s="665">
        <v>4</v>
      </c>
      <c r="N184" s="666">
        <v>1488.7697885233265</v>
      </c>
    </row>
    <row r="185" spans="1:14" ht="14.4" customHeight="1" x14ac:dyDescent="0.3">
      <c r="A185" s="661" t="s">
        <v>575</v>
      </c>
      <c r="B185" s="662" t="s">
        <v>576</v>
      </c>
      <c r="C185" s="663" t="s">
        <v>580</v>
      </c>
      <c r="D185" s="664" t="s">
        <v>2522</v>
      </c>
      <c r="E185" s="663" t="s">
        <v>591</v>
      </c>
      <c r="F185" s="664" t="s">
        <v>2525</v>
      </c>
      <c r="G185" s="663" t="s">
        <v>609</v>
      </c>
      <c r="H185" s="663" t="s">
        <v>1233</v>
      </c>
      <c r="I185" s="663" t="s">
        <v>215</v>
      </c>
      <c r="J185" s="663" t="s">
        <v>1234</v>
      </c>
      <c r="K185" s="663"/>
      <c r="L185" s="665">
        <v>70.419999999999973</v>
      </c>
      <c r="M185" s="665">
        <v>2</v>
      </c>
      <c r="N185" s="666">
        <v>140.83999999999995</v>
      </c>
    </row>
    <row r="186" spans="1:14" ht="14.4" customHeight="1" x14ac:dyDescent="0.3">
      <c r="A186" s="661" t="s">
        <v>575</v>
      </c>
      <c r="B186" s="662" t="s">
        <v>576</v>
      </c>
      <c r="C186" s="663" t="s">
        <v>580</v>
      </c>
      <c r="D186" s="664" t="s">
        <v>2522</v>
      </c>
      <c r="E186" s="663" t="s">
        <v>591</v>
      </c>
      <c r="F186" s="664" t="s">
        <v>2525</v>
      </c>
      <c r="G186" s="663" t="s">
        <v>609</v>
      </c>
      <c r="H186" s="663" t="s">
        <v>1235</v>
      </c>
      <c r="I186" s="663" t="s">
        <v>215</v>
      </c>
      <c r="J186" s="663" t="s">
        <v>1236</v>
      </c>
      <c r="K186" s="663"/>
      <c r="L186" s="665">
        <v>411.53583333333336</v>
      </c>
      <c r="M186" s="665">
        <v>4</v>
      </c>
      <c r="N186" s="666">
        <v>1646.1433333333334</v>
      </c>
    </row>
    <row r="187" spans="1:14" ht="14.4" customHeight="1" x14ac:dyDescent="0.3">
      <c r="A187" s="661" t="s">
        <v>575</v>
      </c>
      <c r="B187" s="662" t="s">
        <v>576</v>
      </c>
      <c r="C187" s="663" t="s">
        <v>580</v>
      </c>
      <c r="D187" s="664" t="s">
        <v>2522</v>
      </c>
      <c r="E187" s="663" t="s">
        <v>591</v>
      </c>
      <c r="F187" s="664" t="s">
        <v>2525</v>
      </c>
      <c r="G187" s="663" t="s">
        <v>609</v>
      </c>
      <c r="H187" s="663" t="s">
        <v>1237</v>
      </c>
      <c r="I187" s="663" t="s">
        <v>1238</v>
      </c>
      <c r="J187" s="663" t="s">
        <v>1239</v>
      </c>
      <c r="K187" s="663" t="s">
        <v>1240</v>
      </c>
      <c r="L187" s="665">
        <v>106.7293985055766</v>
      </c>
      <c r="M187" s="665">
        <v>1</v>
      </c>
      <c r="N187" s="666">
        <v>106.7293985055766</v>
      </c>
    </row>
    <row r="188" spans="1:14" ht="14.4" customHeight="1" x14ac:dyDescent="0.3">
      <c r="A188" s="661" t="s">
        <v>575</v>
      </c>
      <c r="B188" s="662" t="s">
        <v>576</v>
      </c>
      <c r="C188" s="663" t="s">
        <v>580</v>
      </c>
      <c r="D188" s="664" t="s">
        <v>2522</v>
      </c>
      <c r="E188" s="663" t="s">
        <v>591</v>
      </c>
      <c r="F188" s="664" t="s">
        <v>2525</v>
      </c>
      <c r="G188" s="663" t="s">
        <v>609</v>
      </c>
      <c r="H188" s="663" t="s">
        <v>1241</v>
      </c>
      <c r="I188" s="663" t="s">
        <v>215</v>
      </c>
      <c r="J188" s="663" t="s">
        <v>1242</v>
      </c>
      <c r="K188" s="663"/>
      <c r="L188" s="665">
        <v>133.66908696385417</v>
      </c>
      <c r="M188" s="665">
        <v>15</v>
      </c>
      <c r="N188" s="666">
        <v>2005.0363044578125</v>
      </c>
    </row>
    <row r="189" spans="1:14" ht="14.4" customHeight="1" x14ac:dyDescent="0.3">
      <c r="A189" s="661" t="s">
        <v>575</v>
      </c>
      <c r="B189" s="662" t="s">
        <v>576</v>
      </c>
      <c r="C189" s="663" t="s">
        <v>580</v>
      </c>
      <c r="D189" s="664" t="s">
        <v>2522</v>
      </c>
      <c r="E189" s="663" t="s">
        <v>591</v>
      </c>
      <c r="F189" s="664" t="s">
        <v>2525</v>
      </c>
      <c r="G189" s="663" t="s">
        <v>609</v>
      </c>
      <c r="H189" s="663" t="s">
        <v>1243</v>
      </c>
      <c r="I189" s="663" t="s">
        <v>215</v>
      </c>
      <c r="J189" s="663" t="s">
        <v>1244</v>
      </c>
      <c r="K189" s="663"/>
      <c r="L189" s="665">
        <v>190.25100276134123</v>
      </c>
      <c r="M189" s="665">
        <v>1</v>
      </c>
      <c r="N189" s="666">
        <v>190.25100276134123</v>
      </c>
    </row>
    <row r="190" spans="1:14" ht="14.4" customHeight="1" x14ac:dyDescent="0.3">
      <c r="A190" s="661" t="s">
        <v>575</v>
      </c>
      <c r="B190" s="662" t="s">
        <v>576</v>
      </c>
      <c r="C190" s="663" t="s">
        <v>580</v>
      </c>
      <c r="D190" s="664" t="s">
        <v>2522</v>
      </c>
      <c r="E190" s="663" t="s">
        <v>591</v>
      </c>
      <c r="F190" s="664" t="s">
        <v>2525</v>
      </c>
      <c r="G190" s="663" t="s">
        <v>609</v>
      </c>
      <c r="H190" s="663" t="s">
        <v>1245</v>
      </c>
      <c r="I190" s="663" t="s">
        <v>1246</v>
      </c>
      <c r="J190" s="663" t="s">
        <v>1247</v>
      </c>
      <c r="K190" s="663" t="s">
        <v>1248</v>
      </c>
      <c r="L190" s="665">
        <v>56.600461178984254</v>
      </c>
      <c r="M190" s="665">
        <v>1</v>
      </c>
      <c r="N190" s="666">
        <v>56.600461178984254</v>
      </c>
    </row>
    <row r="191" spans="1:14" ht="14.4" customHeight="1" x14ac:dyDescent="0.3">
      <c r="A191" s="661" t="s">
        <v>575</v>
      </c>
      <c r="B191" s="662" t="s">
        <v>576</v>
      </c>
      <c r="C191" s="663" t="s">
        <v>580</v>
      </c>
      <c r="D191" s="664" t="s">
        <v>2522</v>
      </c>
      <c r="E191" s="663" t="s">
        <v>591</v>
      </c>
      <c r="F191" s="664" t="s">
        <v>2525</v>
      </c>
      <c r="G191" s="663" t="s">
        <v>609</v>
      </c>
      <c r="H191" s="663" t="s">
        <v>1249</v>
      </c>
      <c r="I191" s="663" t="s">
        <v>215</v>
      </c>
      <c r="J191" s="663" t="s">
        <v>1250</v>
      </c>
      <c r="K191" s="663"/>
      <c r="L191" s="665">
        <v>407.25261803016741</v>
      </c>
      <c r="M191" s="665">
        <v>1</v>
      </c>
      <c r="N191" s="666">
        <v>407.25261803016741</v>
      </c>
    </row>
    <row r="192" spans="1:14" ht="14.4" customHeight="1" x14ac:dyDescent="0.3">
      <c r="A192" s="661" t="s">
        <v>575</v>
      </c>
      <c r="B192" s="662" t="s">
        <v>576</v>
      </c>
      <c r="C192" s="663" t="s">
        <v>580</v>
      </c>
      <c r="D192" s="664" t="s">
        <v>2522</v>
      </c>
      <c r="E192" s="663" t="s">
        <v>591</v>
      </c>
      <c r="F192" s="664" t="s">
        <v>2525</v>
      </c>
      <c r="G192" s="663" t="s">
        <v>609</v>
      </c>
      <c r="H192" s="663" t="s">
        <v>1251</v>
      </c>
      <c r="I192" s="663" t="s">
        <v>1252</v>
      </c>
      <c r="J192" s="663" t="s">
        <v>1253</v>
      </c>
      <c r="K192" s="663" t="s">
        <v>1254</v>
      </c>
      <c r="L192" s="665">
        <v>52.129696818051478</v>
      </c>
      <c r="M192" s="665">
        <v>1</v>
      </c>
      <c r="N192" s="666">
        <v>52.129696818051478</v>
      </c>
    </row>
    <row r="193" spans="1:14" ht="14.4" customHeight="1" x14ac:dyDescent="0.3">
      <c r="A193" s="661" t="s">
        <v>575</v>
      </c>
      <c r="B193" s="662" t="s">
        <v>576</v>
      </c>
      <c r="C193" s="663" t="s">
        <v>580</v>
      </c>
      <c r="D193" s="664" t="s">
        <v>2522</v>
      </c>
      <c r="E193" s="663" t="s">
        <v>591</v>
      </c>
      <c r="F193" s="664" t="s">
        <v>2525</v>
      </c>
      <c r="G193" s="663" t="s">
        <v>609</v>
      </c>
      <c r="H193" s="663" t="s">
        <v>1255</v>
      </c>
      <c r="I193" s="663" t="s">
        <v>1256</v>
      </c>
      <c r="J193" s="663" t="s">
        <v>1257</v>
      </c>
      <c r="K193" s="663" t="s">
        <v>1258</v>
      </c>
      <c r="L193" s="665">
        <v>87.589977389915504</v>
      </c>
      <c r="M193" s="665">
        <v>7</v>
      </c>
      <c r="N193" s="666">
        <v>613.12984172940855</v>
      </c>
    </row>
    <row r="194" spans="1:14" ht="14.4" customHeight="1" x14ac:dyDescent="0.3">
      <c r="A194" s="661" t="s">
        <v>575</v>
      </c>
      <c r="B194" s="662" t="s">
        <v>576</v>
      </c>
      <c r="C194" s="663" t="s">
        <v>580</v>
      </c>
      <c r="D194" s="664" t="s">
        <v>2522</v>
      </c>
      <c r="E194" s="663" t="s">
        <v>591</v>
      </c>
      <c r="F194" s="664" t="s">
        <v>2525</v>
      </c>
      <c r="G194" s="663" t="s">
        <v>609</v>
      </c>
      <c r="H194" s="663" t="s">
        <v>1259</v>
      </c>
      <c r="I194" s="663" t="s">
        <v>215</v>
      </c>
      <c r="J194" s="663" t="s">
        <v>1260</v>
      </c>
      <c r="K194" s="663"/>
      <c r="L194" s="665">
        <v>39.538610029619534</v>
      </c>
      <c r="M194" s="665">
        <v>3</v>
      </c>
      <c r="N194" s="666">
        <v>118.6158300888586</v>
      </c>
    </row>
    <row r="195" spans="1:14" ht="14.4" customHeight="1" x14ac:dyDescent="0.3">
      <c r="A195" s="661" t="s">
        <v>575</v>
      </c>
      <c r="B195" s="662" t="s">
        <v>576</v>
      </c>
      <c r="C195" s="663" t="s">
        <v>580</v>
      </c>
      <c r="D195" s="664" t="s">
        <v>2522</v>
      </c>
      <c r="E195" s="663" t="s">
        <v>591</v>
      </c>
      <c r="F195" s="664" t="s">
        <v>2525</v>
      </c>
      <c r="G195" s="663" t="s">
        <v>609</v>
      </c>
      <c r="H195" s="663" t="s">
        <v>1261</v>
      </c>
      <c r="I195" s="663" t="s">
        <v>1262</v>
      </c>
      <c r="J195" s="663" t="s">
        <v>1263</v>
      </c>
      <c r="K195" s="663" t="s">
        <v>1264</v>
      </c>
      <c r="L195" s="665">
        <v>328.79859943182879</v>
      </c>
      <c r="M195" s="665">
        <v>139</v>
      </c>
      <c r="N195" s="666">
        <v>45703.005321024204</v>
      </c>
    </row>
    <row r="196" spans="1:14" ht="14.4" customHeight="1" x14ac:dyDescent="0.3">
      <c r="A196" s="661" t="s">
        <v>575</v>
      </c>
      <c r="B196" s="662" t="s">
        <v>576</v>
      </c>
      <c r="C196" s="663" t="s">
        <v>580</v>
      </c>
      <c r="D196" s="664" t="s">
        <v>2522</v>
      </c>
      <c r="E196" s="663" t="s">
        <v>591</v>
      </c>
      <c r="F196" s="664" t="s">
        <v>2525</v>
      </c>
      <c r="G196" s="663" t="s">
        <v>609</v>
      </c>
      <c r="H196" s="663" t="s">
        <v>1265</v>
      </c>
      <c r="I196" s="663" t="s">
        <v>1266</v>
      </c>
      <c r="J196" s="663" t="s">
        <v>1267</v>
      </c>
      <c r="K196" s="663"/>
      <c r="L196" s="665">
        <v>252.97795970869291</v>
      </c>
      <c r="M196" s="665">
        <v>1</v>
      </c>
      <c r="N196" s="666">
        <v>252.97795970869291</v>
      </c>
    </row>
    <row r="197" spans="1:14" ht="14.4" customHeight="1" x14ac:dyDescent="0.3">
      <c r="A197" s="661" t="s">
        <v>575</v>
      </c>
      <c r="B197" s="662" t="s">
        <v>576</v>
      </c>
      <c r="C197" s="663" t="s">
        <v>580</v>
      </c>
      <c r="D197" s="664" t="s">
        <v>2522</v>
      </c>
      <c r="E197" s="663" t="s">
        <v>591</v>
      </c>
      <c r="F197" s="664" t="s">
        <v>2525</v>
      </c>
      <c r="G197" s="663" t="s">
        <v>609</v>
      </c>
      <c r="H197" s="663" t="s">
        <v>1268</v>
      </c>
      <c r="I197" s="663" t="s">
        <v>1268</v>
      </c>
      <c r="J197" s="663" t="s">
        <v>1269</v>
      </c>
      <c r="K197" s="663" t="s">
        <v>1270</v>
      </c>
      <c r="L197" s="665">
        <v>108.70999999999998</v>
      </c>
      <c r="M197" s="665">
        <v>1</v>
      </c>
      <c r="N197" s="666">
        <v>108.70999999999998</v>
      </c>
    </row>
    <row r="198" spans="1:14" ht="14.4" customHeight="1" x14ac:dyDescent="0.3">
      <c r="A198" s="661" t="s">
        <v>575</v>
      </c>
      <c r="B198" s="662" t="s">
        <v>576</v>
      </c>
      <c r="C198" s="663" t="s">
        <v>580</v>
      </c>
      <c r="D198" s="664" t="s">
        <v>2522</v>
      </c>
      <c r="E198" s="663" t="s">
        <v>591</v>
      </c>
      <c r="F198" s="664" t="s">
        <v>2525</v>
      </c>
      <c r="G198" s="663" t="s">
        <v>609</v>
      </c>
      <c r="H198" s="663" t="s">
        <v>1271</v>
      </c>
      <c r="I198" s="663" t="s">
        <v>1272</v>
      </c>
      <c r="J198" s="663" t="s">
        <v>1273</v>
      </c>
      <c r="K198" s="663" t="s">
        <v>1274</v>
      </c>
      <c r="L198" s="665">
        <v>283.23500332732118</v>
      </c>
      <c r="M198" s="665">
        <v>12</v>
      </c>
      <c r="N198" s="666">
        <v>3398.8200399278544</v>
      </c>
    </row>
    <row r="199" spans="1:14" ht="14.4" customHeight="1" x14ac:dyDescent="0.3">
      <c r="A199" s="661" t="s">
        <v>575</v>
      </c>
      <c r="B199" s="662" t="s">
        <v>576</v>
      </c>
      <c r="C199" s="663" t="s">
        <v>580</v>
      </c>
      <c r="D199" s="664" t="s">
        <v>2522</v>
      </c>
      <c r="E199" s="663" t="s">
        <v>591</v>
      </c>
      <c r="F199" s="664" t="s">
        <v>2525</v>
      </c>
      <c r="G199" s="663" t="s">
        <v>609</v>
      </c>
      <c r="H199" s="663" t="s">
        <v>1275</v>
      </c>
      <c r="I199" s="663" t="s">
        <v>215</v>
      </c>
      <c r="J199" s="663" t="s">
        <v>1276</v>
      </c>
      <c r="K199" s="663" t="s">
        <v>1277</v>
      </c>
      <c r="L199" s="665">
        <v>37.489937313329683</v>
      </c>
      <c r="M199" s="665">
        <v>3</v>
      </c>
      <c r="N199" s="666">
        <v>112.46981193998906</v>
      </c>
    </row>
    <row r="200" spans="1:14" ht="14.4" customHeight="1" x14ac:dyDescent="0.3">
      <c r="A200" s="661" t="s">
        <v>575</v>
      </c>
      <c r="B200" s="662" t="s">
        <v>576</v>
      </c>
      <c r="C200" s="663" t="s">
        <v>580</v>
      </c>
      <c r="D200" s="664" t="s">
        <v>2522</v>
      </c>
      <c r="E200" s="663" t="s">
        <v>591</v>
      </c>
      <c r="F200" s="664" t="s">
        <v>2525</v>
      </c>
      <c r="G200" s="663" t="s">
        <v>609</v>
      </c>
      <c r="H200" s="663" t="s">
        <v>1278</v>
      </c>
      <c r="I200" s="663" t="s">
        <v>1279</v>
      </c>
      <c r="J200" s="663" t="s">
        <v>991</v>
      </c>
      <c r="K200" s="663" t="s">
        <v>1280</v>
      </c>
      <c r="L200" s="665">
        <v>182.81999999999996</v>
      </c>
      <c r="M200" s="665">
        <v>2</v>
      </c>
      <c r="N200" s="666">
        <v>365.63999999999993</v>
      </c>
    </row>
    <row r="201" spans="1:14" ht="14.4" customHeight="1" x14ac:dyDescent="0.3">
      <c r="A201" s="661" t="s">
        <v>575</v>
      </c>
      <c r="B201" s="662" t="s">
        <v>576</v>
      </c>
      <c r="C201" s="663" t="s">
        <v>580</v>
      </c>
      <c r="D201" s="664" t="s">
        <v>2522</v>
      </c>
      <c r="E201" s="663" t="s">
        <v>591</v>
      </c>
      <c r="F201" s="664" t="s">
        <v>2525</v>
      </c>
      <c r="G201" s="663" t="s">
        <v>609</v>
      </c>
      <c r="H201" s="663" t="s">
        <v>1281</v>
      </c>
      <c r="I201" s="663" t="s">
        <v>1282</v>
      </c>
      <c r="J201" s="663" t="s">
        <v>1283</v>
      </c>
      <c r="K201" s="663" t="s">
        <v>1284</v>
      </c>
      <c r="L201" s="665">
        <v>266.61</v>
      </c>
      <c r="M201" s="665">
        <v>1</v>
      </c>
      <c r="N201" s="666">
        <v>266.61</v>
      </c>
    </row>
    <row r="202" spans="1:14" ht="14.4" customHeight="1" x14ac:dyDescent="0.3">
      <c r="A202" s="661" t="s">
        <v>575</v>
      </c>
      <c r="B202" s="662" t="s">
        <v>576</v>
      </c>
      <c r="C202" s="663" t="s">
        <v>580</v>
      </c>
      <c r="D202" s="664" t="s">
        <v>2522</v>
      </c>
      <c r="E202" s="663" t="s">
        <v>591</v>
      </c>
      <c r="F202" s="664" t="s">
        <v>2525</v>
      </c>
      <c r="G202" s="663" t="s">
        <v>609</v>
      </c>
      <c r="H202" s="663" t="s">
        <v>1285</v>
      </c>
      <c r="I202" s="663" t="s">
        <v>1285</v>
      </c>
      <c r="J202" s="663" t="s">
        <v>1286</v>
      </c>
      <c r="K202" s="663" t="s">
        <v>1287</v>
      </c>
      <c r="L202" s="665">
        <v>73.72999999999999</v>
      </c>
      <c r="M202" s="665">
        <v>2</v>
      </c>
      <c r="N202" s="666">
        <v>147.45999999999998</v>
      </c>
    </row>
    <row r="203" spans="1:14" ht="14.4" customHeight="1" x14ac:dyDescent="0.3">
      <c r="A203" s="661" t="s">
        <v>575</v>
      </c>
      <c r="B203" s="662" t="s">
        <v>576</v>
      </c>
      <c r="C203" s="663" t="s">
        <v>580</v>
      </c>
      <c r="D203" s="664" t="s">
        <v>2522</v>
      </c>
      <c r="E203" s="663" t="s">
        <v>591</v>
      </c>
      <c r="F203" s="664" t="s">
        <v>2525</v>
      </c>
      <c r="G203" s="663" t="s">
        <v>609</v>
      </c>
      <c r="H203" s="663" t="s">
        <v>1288</v>
      </c>
      <c r="I203" s="663" t="s">
        <v>1289</v>
      </c>
      <c r="J203" s="663" t="s">
        <v>1290</v>
      </c>
      <c r="K203" s="663" t="s">
        <v>1291</v>
      </c>
      <c r="L203" s="665">
        <v>125.85905970908505</v>
      </c>
      <c r="M203" s="665">
        <v>1</v>
      </c>
      <c r="N203" s="666">
        <v>125.85905970908505</v>
      </c>
    </row>
    <row r="204" spans="1:14" ht="14.4" customHeight="1" x14ac:dyDescent="0.3">
      <c r="A204" s="661" t="s">
        <v>575</v>
      </c>
      <c r="B204" s="662" t="s">
        <v>576</v>
      </c>
      <c r="C204" s="663" t="s">
        <v>580</v>
      </c>
      <c r="D204" s="664" t="s">
        <v>2522</v>
      </c>
      <c r="E204" s="663" t="s">
        <v>591</v>
      </c>
      <c r="F204" s="664" t="s">
        <v>2525</v>
      </c>
      <c r="G204" s="663" t="s">
        <v>609</v>
      </c>
      <c r="H204" s="663" t="s">
        <v>1292</v>
      </c>
      <c r="I204" s="663" t="s">
        <v>1293</v>
      </c>
      <c r="J204" s="663" t="s">
        <v>1294</v>
      </c>
      <c r="K204" s="663" t="s">
        <v>1295</v>
      </c>
      <c r="L204" s="665">
        <v>161.51907338465659</v>
      </c>
      <c r="M204" s="665">
        <v>3</v>
      </c>
      <c r="N204" s="666">
        <v>484.55722015396981</v>
      </c>
    </row>
    <row r="205" spans="1:14" ht="14.4" customHeight="1" x14ac:dyDescent="0.3">
      <c r="A205" s="661" t="s">
        <v>575</v>
      </c>
      <c r="B205" s="662" t="s">
        <v>576</v>
      </c>
      <c r="C205" s="663" t="s">
        <v>580</v>
      </c>
      <c r="D205" s="664" t="s">
        <v>2522</v>
      </c>
      <c r="E205" s="663" t="s">
        <v>591</v>
      </c>
      <c r="F205" s="664" t="s">
        <v>2525</v>
      </c>
      <c r="G205" s="663" t="s">
        <v>609</v>
      </c>
      <c r="H205" s="663" t="s">
        <v>1296</v>
      </c>
      <c r="I205" s="663" t="s">
        <v>1297</v>
      </c>
      <c r="J205" s="663" t="s">
        <v>1298</v>
      </c>
      <c r="K205" s="663" t="s">
        <v>1299</v>
      </c>
      <c r="L205" s="665">
        <v>57.020018268632242</v>
      </c>
      <c r="M205" s="665">
        <v>1</v>
      </c>
      <c r="N205" s="666">
        <v>57.020018268632242</v>
      </c>
    </row>
    <row r="206" spans="1:14" ht="14.4" customHeight="1" x14ac:dyDescent="0.3">
      <c r="A206" s="661" t="s">
        <v>575</v>
      </c>
      <c r="B206" s="662" t="s">
        <v>576</v>
      </c>
      <c r="C206" s="663" t="s">
        <v>580</v>
      </c>
      <c r="D206" s="664" t="s">
        <v>2522</v>
      </c>
      <c r="E206" s="663" t="s">
        <v>591</v>
      </c>
      <c r="F206" s="664" t="s">
        <v>2525</v>
      </c>
      <c r="G206" s="663" t="s">
        <v>609</v>
      </c>
      <c r="H206" s="663" t="s">
        <v>1300</v>
      </c>
      <c r="I206" s="663" t="s">
        <v>215</v>
      </c>
      <c r="J206" s="663" t="s">
        <v>1301</v>
      </c>
      <c r="K206" s="663"/>
      <c r="L206" s="665">
        <v>62.973480321498393</v>
      </c>
      <c r="M206" s="665">
        <v>31</v>
      </c>
      <c r="N206" s="666">
        <v>1952.1778899664503</v>
      </c>
    </row>
    <row r="207" spans="1:14" ht="14.4" customHeight="1" x14ac:dyDescent="0.3">
      <c r="A207" s="661" t="s">
        <v>575</v>
      </c>
      <c r="B207" s="662" t="s">
        <v>576</v>
      </c>
      <c r="C207" s="663" t="s">
        <v>580</v>
      </c>
      <c r="D207" s="664" t="s">
        <v>2522</v>
      </c>
      <c r="E207" s="663" t="s">
        <v>591</v>
      </c>
      <c r="F207" s="664" t="s">
        <v>2525</v>
      </c>
      <c r="G207" s="663" t="s">
        <v>609</v>
      </c>
      <c r="H207" s="663" t="s">
        <v>1302</v>
      </c>
      <c r="I207" s="663" t="s">
        <v>1303</v>
      </c>
      <c r="J207" s="663" t="s">
        <v>1178</v>
      </c>
      <c r="K207" s="663" t="s">
        <v>1304</v>
      </c>
      <c r="L207" s="665">
        <v>124.63</v>
      </c>
      <c r="M207" s="665">
        <v>1</v>
      </c>
      <c r="N207" s="666">
        <v>124.63</v>
      </c>
    </row>
    <row r="208" spans="1:14" ht="14.4" customHeight="1" x14ac:dyDescent="0.3">
      <c r="A208" s="661" t="s">
        <v>575</v>
      </c>
      <c r="B208" s="662" t="s">
        <v>576</v>
      </c>
      <c r="C208" s="663" t="s">
        <v>580</v>
      </c>
      <c r="D208" s="664" t="s">
        <v>2522</v>
      </c>
      <c r="E208" s="663" t="s">
        <v>591</v>
      </c>
      <c r="F208" s="664" t="s">
        <v>2525</v>
      </c>
      <c r="G208" s="663" t="s">
        <v>609</v>
      </c>
      <c r="H208" s="663" t="s">
        <v>1305</v>
      </c>
      <c r="I208" s="663" t="s">
        <v>1306</v>
      </c>
      <c r="J208" s="663" t="s">
        <v>1307</v>
      </c>
      <c r="K208" s="663" t="s">
        <v>1308</v>
      </c>
      <c r="L208" s="665">
        <v>621.6</v>
      </c>
      <c r="M208" s="665">
        <v>1</v>
      </c>
      <c r="N208" s="666">
        <v>621.6</v>
      </c>
    </row>
    <row r="209" spans="1:14" ht="14.4" customHeight="1" x14ac:dyDescent="0.3">
      <c r="A209" s="661" t="s">
        <v>575</v>
      </c>
      <c r="B209" s="662" t="s">
        <v>576</v>
      </c>
      <c r="C209" s="663" t="s">
        <v>580</v>
      </c>
      <c r="D209" s="664" t="s">
        <v>2522</v>
      </c>
      <c r="E209" s="663" t="s">
        <v>591</v>
      </c>
      <c r="F209" s="664" t="s">
        <v>2525</v>
      </c>
      <c r="G209" s="663" t="s">
        <v>609</v>
      </c>
      <c r="H209" s="663" t="s">
        <v>1309</v>
      </c>
      <c r="I209" s="663" t="s">
        <v>215</v>
      </c>
      <c r="J209" s="663" t="s">
        <v>1310</v>
      </c>
      <c r="K209" s="663"/>
      <c r="L209" s="665">
        <v>182.72</v>
      </c>
      <c r="M209" s="665">
        <v>4</v>
      </c>
      <c r="N209" s="666">
        <v>730.88</v>
      </c>
    </row>
    <row r="210" spans="1:14" ht="14.4" customHeight="1" x14ac:dyDescent="0.3">
      <c r="A210" s="661" t="s">
        <v>575</v>
      </c>
      <c r="B210" s="662" t="s">
        <v>576</v>
      </c>
      <c r="C210" s="663" t="s">
        <v>580</v>
      </c>
      <c r="D210" s="664" t="s">
        <v>2522</v>
      </c>
      <c r="E210" s="663" t="s">
        <v>591</v>
      </c>
      <c r="F210" s="664" t="s">
        <v>2525</v>
      </c>
      <c r="G210" s="663" t="s">
        <v>609</v>
      </c>
      <c r="H210" s="663" t="s">
        <v>1311</v>
      </c>
      <c r="I210" s="663" t="s">
        <v>215</v>
      </c>
      <c r="J210" s="663" t="s">
        <v>1312</v>
      </c>
      <c r="K210" s="663"/>
      <c r="L210" s="665">
        <v>52.11598706795418</v>
      </c>
      <c r="M210" s="665">
        <v>1</v>
      </c>
      <c r="N210" s="666">
        <v>52.11598706795418</v>
      </c>
    </row>
    <row r="211" spans="1:14" ht="14.4" customHeight="1" x14ac:dyDescent="0.3">
      <c r="A211" s="661" t="s">
        <v>575</v>
      </c>
      <c r="B211" s="662" t="s">
        <v>576</v>
      </c>
      <c r="C211" s="663" t="s">
        <v>580</v>
      </c>
      <c r="D211" s="664" t="s">
        <v>2522</v>
      </c>
      <c r="E211" s="663" t="s">
        <v>591</v>
      </c>
      <c r="F211" s="664" t="s">
        <v>2525</v>
      </c>
      <c r="G211" s="663" t="s">
        <v>609</v>
      </c>
      <c r="H211" s="663" t="s">
        <v>1313</v>
      </c>
      <c r="I211" s="663" t="s">
        <v>1314</v>
      </c>
      <c r="J211" s="663" t="s">
        <v>1315</v>
      </c>
      <c r="K211" s="663" t="s">
        <v>931</v>
      </c>
      <c r="L211" s="665">
        <v>42.900000796629129</v>
      </c>
      <c r="M211" s="665">
        <v>1</v>
      </c>
      <c r="N211" s="666">
        <v>42.900000796629129</v>
      </c>
    </row>
    <row r="212" spans="1:14" ht="14.4" customHeight="1" x14ac:dyDescent="0.3">
      <c r="A212" s="661" t="s">
        <v>575</v>
      </c>
      <c r="B212" s="662" t="s">
        <v>576</v>
      </c>
      <c r="C212" s="663" t="s">
        <v>580</v>
      </c>
      <c r="D212" s="664" t="s">
        <v>2522</v>
      </c>
      <c r="E212" s="663" t="s">
        <v>591</v>
      </c>
      <c r="F212" s="664" t="s">
        <v>2525</v>
      </c>
      <c r="G212" s="663" t="s">
        <v>609</v>
      </c>
      <c r="H212" s="663" t="s">
        <v>1316</v>
      </c>
      <c r="I212" s="663" t="s">
        <v>1317</v>
      </c>
      <c r="J212" s="663" t="s">
        <v>1318</v>
      </c>
      <c r="K212" s="663" t="s">
        <v>1319</v>
      </c>
      <c r="L212" s="665">
        <v>36.627109221064323</v>
      </c>
      <c r="M212" s="665">
        <v>7</v>
      </c>
      <c r="N212" s="666">
        <v>256.38976454745028</v>
      </c>
    </row>
    <row r="213" spans="1:14" ht="14.4" customHeight="1" x14ac:dyDescent="0.3">
      <c r="A213" s="661" t="s">
        <v>575</v>
      </c>
      <c r="B213" s="662" t="s">
        <v>576</v>
      </c>
      <c r="C213" s="663" t="s">
        <v>580</v>
      </c>
      <c r="D213" s="664" t="s">
        <v>2522</v>
      </c>
      <c r="E213" s="663" t="s">
        <v>591</v>
      </c>
      <c r="F213" s="664" t="s">
        <v>2525</v>
      </c>
      <c r="G213" s="663" t="s">
        <v>609</v>
      </c>
      <c r="H213" s="663" t="s">
        <v>1320</v>
      </c>
      <c r="I213" s="663" t="s">
        <v>215</v>
      </c>
      <c r="J213" s="663" t="s">
        <v>1321</v>
      </c>
      <c r="K213" s="663"/>
      <c r="L213" s="665">
        <v>583.29861894588089</v>
      </c>
      <c r="M213" s="665">
        <v>4</v>
      </c>
      <c r="N213" s="666">
        <v>2333.1944757835236</v>
      </c>
    </row>
    <row r="214" spans="1:14" ht="14.4" customHeight="1" x14ac:dyDescent="0.3">
      <c r="A214" s="661" t="s">
        <v>575</v>
      </c>
      <c r="B214" s="662" t="s">
        <v>576</v>
      </c>
      <c r="C214" s="663" t="s">
        <v>580</v>
      </c>
      <c r="D214" s="664" t="s">
        <v>2522</v>
      </c>
      <c r="E214" s="663" t="s">
        <v>591</v>
      </c>
      <c r="F214" s="664" t="s">
        <v>2525</v>
      </c>
      <c r="G214" s="663" t="s">
        <v>609</v>
      </c>
      <c r="H214" s="663" t="s">
        <v>1322</v>
      </c>
      <c r="I214" s="663" t="s">
        <v>1323</v>
      </c>
      <c r="J214" s="663" t="s">
        <v>1324</v>
      </c>
      <c r="K214" s="663" t="s">
        <v>1325</v>
      </c>
      <c r="L214" s="665">
        <v>67.53</v>
      </c>
      <c r="M214" s="665">
        <v>1</v>
      </c>
      <c r="N214" s="666">
        <v>67.53</v>
      </c>
    </row>
    <row r="215" spans="1:14" ht="14.4" customHeight="1" x14ac:dyDescent="0.3">
      <c r="A215" s="661" t="s">
        <v>575</v>
      </c>
      <c r="B215" s="662" t="s">
        <v>576</v>
      </c>
      <c r="C215" s="663" t="s">
        <v>580</v>
      </c>
      <c r="D215" s="664" t="s">
        <v>2522</v>
      </c>
      <c r="E215" s="663" t="s">
        <v>591</v>
      </c>
      <c r="F215" s="664" t="s">
        <v>2525</v>
      </c>
      <c r="G215" s="663" t="s">
        <v>609</v>
      </c>
      <c r="H215" s="663" t="s">
        <v>1326</v>
      </c>
      <c r="I215" s="663" t="s">
        <v>1327</v>
      </c>
      <c r="J215" s="663" t="s">
        <v>1283</v>
      </c>
      <c r="K215" s="663" t="s">
        <v>1328</v>
      </c>
      <c r="L215" s="665">
        <v>121.89016825277827</v>
      </c>
      <c r="M215" s="665">
        <v>3</v>
      </c>
      <c r="N215" s="666">
        <v>365.6705047583348</v>
      </c>
    </row>
    <row r="216" spans="1:14" ht="14.4" customHeight="1" x14ac:dyDescent="0.3">
      <c r="A216" s="661" t="s">
        <v>575</v>
      </c>
      <c r="B216" s="662" t="s">
        <v>576</v>
      </c>
      <c r="C216" s="663" t="s">
        <v>580</v>
      </c>
      <c r="D216" s="664" t="s">
        <v>2522</v>
      </c>
      <c r="E216" s="663" t="s">
        <v>591</v>
      </c>
      <c r="F216" s="664" t="s">
        <v>2525</v>
      </c>
      <c r="G216" s="663" t="s">
        <v>609</v>
      </c>
      <c r="H216" s="663" t="s">
        <v>1329</v>
      </c>
      <c r="I216" s="663" t="s">
        <v>1330</v>
      </c>
      <c r="J216" s="663" t="s">
        <v>1331</v>
      </c>
      <c r="K216" s="663" t="s">
        <v>1332</v>
      </c>
      <c r="L216" s="665">
        <v>307.35999999999996</v>
      </c>
      <c r="M216" s="665">
        <v>2</v>
      </c>
      <c r="N216" s="666">
        <v>614.71999999999991</v>
      </c>
    </row>
    <row r="217" spans="1:14" ht="14.4" customHeight="1" x14ac:dyDescent="0.3">
      <c r="A217" s="661" t="s">
        <v>575</v>
      </c>
      <c r="B217" s="662" t="s">
        <v>576</v>
      </c>
      <c r="C217" s="663" t="s">
        <v>580</v>
      </c>
      <c r="D217" s="664" t="s">
        <v>2522</v>
      </c>
      <c r="E217" s="663" t="s">
        <v>591</v>
      </c>
      <c r="F217" s="664" t="s">
        <v>2525</v>
      </c>
      <c r="G217" s="663" t="s">
        <v>609</v>
      </c>
      <c r="H217" s="663" t="s">
        <v>1333</v>
      </c>
      <c r="I217" s="663" t="s">
        <v>1334</v>
      </c>
      <c r="J217" s="663" t="s">
        <v>1335</v>
      </c>
      <c r="K217" s="663" t="s">
        <v>1336</v>
      </c>
      <c r="L217" s="665">
        <v>93.51</v>
      </c>
      <c r="M217" s="665">
        <v>1</v>
      </c>
      <c r="N217" s="666">
        <v>93.51</v>
      </c>
    </row>
    <row r="218" spans="1:14" ht="14.4" customHeight="1" x14ac:dyDescent="0.3">
      <c r="A218" s="661" t="s">
        <v>575</v>
      </c>
      <c r="B218" s="662" t="s">
        <v>576</v>
      </c>
      <c r="C218" s="663" t="s">
        <v>580</v>
      </c>
      <c r="D218" s="664" t="s">
        <v>2522</v>
      </c>
      <c r="E218" s="663" t="s">
        <v>591</v>
      </c>
      <c r="F218" s="664" t="s">
        <v>2525</v>
      </c>
      <c r="G218" s="663" t="s">
        <v>609</v>
      </c>
      <c r="H218" s="663" t="s">
        <v>1337</v>
      </c>
      <c r="I218" s="663" t="s">
        <v>1337</v>
      </c>
      <c r="J218" s="663" t="s">
        <v>1338</v>
      </c>
      <c r="K218" s="663" t="s">
        <v>1339</v>
      </c>
      <c r="L218" s="665">
        <v>122.33000000000006</v>
      </c>
      <c r="M218" s="665">
        <v>1</v>
      </c>
      <c r="N218" s="666">
        <v>122.33000000000006</v>
      </c>
    </row>
    <row r="219" spans="1:14" ht="14.4" customHeight="1" x14ac:dyDescent="0.3">
      <c r="A219" s="661" t="s">
        <v>575</v>
      </c>
      <c r="B219" s="662" t="s">
        <v>576</v>
      </c>
      <c r="C219" s="663" t="s">
        <v>580</v>
      </c>
      <c r="D219" s="664" t="s">
        <v>2522</v>
      </c>
      <c r="E219" s="663" t="s">
        <v>591</v>
      </c>
      <c r="F219" s="664" t="s">
        <v>2525</v>
      </c>
      <c r="G219" s="663" t="s">
        <v>609</v>
      </c>
      <c r="H219" s="663" t="s">
        <v>1340</v>
      </c>
      <c r="I219" s="663" t="s">
        <v>1341</v>
      </c>
      <c r="J219" s="663" t="s">
        <v>1342</v>
      </c>
      <c r="K219" s="663" t="s">
        <v>1343</v>
      </c>
      <c r="L219" s="665">
        <v>254.49</v>
      </c>
      <c r="M219" s="665">
        <v>1</v>
      </c>
      <c r="N219" s="666">
        <v>254.49</v>
      </c>
    </row>
    <row r="220" spans="1:14" ht="14.4" customHeight="1" x14ac:dyDescent="0.3">
      <c r="A220" s="661" t="s">
        <v>575</v>
      </c>
      <c r="B220" s="662" t="s">
        <v>576</v>
      </c>
      <c r="C220" s="663" t="s">
        <v>580</v>
      </c>
      <c r="D220" s="664" t="s">
        <v>2522</v>
      </c>
      <c r="E220" s="663" t="s">
        <v>591</v>
      </c>
      <c r="F220" s="664" t="s">
        <v>2525</v>
      </c>
      <c r="G220" s="663" t="s">
        <v>609</v>
      </c>
      <c r="H220" s="663" t="s">
        <v>1344</v>
      </c>
      <c r="I220" s="663" t="s">
        <v>1345</v>
      </c>
      <c r="J220" s="663" t="s">
        <v>1346</v>
      </c>
      <c r="K220" s="663"/>
      <c r="L220" s="665">
        <v>88.543333333333337</v>
      </c>
      <c r="M220" s="665">
        <v>3</v>
      </c>
      <c r="N220" s="666">
        <v>265.63</v>
      </c>
    </row>
    <row r="221" spans="1:14" ht="14.4" customHeight="1" x14ac:dyDescent="0.3">
      <c r="A221" s="661" t="s">
        <v>575</v>
      </c>
      <c r="B221" s="662" t="s">
        <v>576</v>
      </c>
      <c r="C221" s="663" t="s">
        <v>580</v>
      </c>
      <c r="D221" s="664" t="s">
        <v>2522</v>
      </c>
      <c r="E221" s="663" t="s">
        <v>591</v>
      </c>
      <c r="F221" s="664" t="s">
        <v>2525</v>
      </c>
      <c r="G221" s="663" t="s">
        <v>609</v>
      </c>
      <c r="H221" s="663" t="s">
        <v>1347</v>
      </c>
      <c r="I221" s="663" t="s">
        <v>1348</v>
      </c>
      <c r="J221" s="663" t="s">
        <v>1349</v>
      </c>
      <c r="K221" s="663" t="s">
        <v>687</v>
      </c>
      <c r="L221" s="665">
        <v>26.709999999999994</v>
      </c>
      <c r="M221" s="665">
        <v>1</v>
      </c>
      <c r="N221" s="666">
        <v>26.709999999999994</v>
      </c>
    </row>
    <row r="222" spans="1:14" ht="14.4" customHeight="1" x14ac:dyDescent="0.3">
      <c r="A222" s="661" t="s">
        <v>575</v>
      </c>
      <c r="B222" s="662" t="s">
        <v>576</v>
      </c>
      <c r="C222" s="663" t="s">
        <v>580</v>
      </c>
      <c r="D222" s="664" t="s">
        <v>2522</v>
      </c>
      <c r="E222" s="663" t="s">
        <v>591</v>
      </c>
      <c r="F222" s="664" t="s">
        <v>2525</v>
      </c>
      <c r="G222" s="663" t="s">
        <v>609</v>
      </c>
      <c r="H222" s="663" t="s">
        <v>1350</v>
      </c>
      <c r="I222" s="663" t="s">
        <v>215</v>
      </c>
      <c r="J222" s="663" t="s">
        <v>1351</v>
      </c>
      <c r="K222" s="663" t="s">
        <v>1352</v>
      </c>
      <c r="L222" s="665">
        <v>227.35048493132257</v>
      </c>
      <c r="M222" s="665">
        <v>2</v>
      </c>
      <c r="N222" s="666">
        <v>454.70096986264514</v>
      </c>
    </row>
    <row r="223" spans="1:14" ht="14.4" customHeight="1" x14ac:dyDescent="0.3">
      <c r="A223" s="661" t="s">
        <v>575</v>
      </c>
      <c r="B223" s="662" t="s">
        <v>576</v>
      </c>
      <c r="C223" s="663" t="s">
        <v>580</v>
      </c>
      <c r="D223" s="664" t="s">
        <v>2522</v>
      </c>
      <c r="E223" s="663" t="s">
        <v>591</v>
      </c>
      <c r="F223" s="664" t="s">
        <v>2525</v>
      </c>
      <c r="G223" s="663" t="s">
        <v>609</v>
      </c>
      <c r="H223" s="663" t="s">
        <v>1353</v>
      </c>
      <c r="I223" s="663" t="s">
        <v>1354</v>
      </c>
      <c r="J223" s="663" t="s">
        <v>1355</v>
      </c>
      <c r="K223" s="663" t="s">
        <v>1356</v>
      </c>
      <c r="L223" s="665">
        <v>72.743935954464618</v>
      </c>
      <c r="M223" s="665">
        <v>5</v>
      </c>
      <c r="N223" s="666">
        <v>363.7196797723231</v>
      </c>
    </row>
    <row r="224" spans="1:14" ht="14.4" customHeight="1" x14ac:dyDescent="0.3">
      <c r="A224" s="661" t="s">
        <v>575</v>
      </c>
      <c r="B224" s="662" t="s">
        <v>576</v>
      </c>
      <c r="C224" s="663" t="s">
        <v>580</v>
      </c>
      <c r="D224" s="664" t="s">
        <v>2522</v>
      </c>
      <c r="E224" s="663" t="s">
        <v>591</v>
      </c>
      <c r="F224" s="664" t="s">
        <v>2525</v>
      </c>
      <c r="G224" s="663" t="s">
        <v>609</v>
      </c>
      <c r="H224" s="663" t="s">
        <v>1357</v>
      </c>
      <c r="I224" s="663" t="s">
        <v>215</v>
      </c>
      <c r="J224" s="663" t="s">
        <v>1358</v>
      </c>
      <c r="K224" s="663"/>
      <c r="L224" s="665">
        <v>42.821577217755134</v>
      </c>
      <c r="M224" s="665">
        <v>3</v>
      </c>
      <c r="N224" s="666">
        <v>128.4647316532654</v>
      </c>
    </row>
    <row r="225" spans="1:14" ht="14.4" customHeight="1" x14ac:dyDescent="0.3">
      <c r="A225" s="661" t="s">
        <v>575</v>
      </c>
      <c r="B225" s="662" t="s">
        <v>576</v>
      </c>
      <c r="C225" s="663" t="s">
        <v>580</v>
      </c>
      <c r="D225" s="664" t="s">
        <v>2522</v>
      </c>
      <c r="E225" s="663" t="s">
        <v>591</v>
      </c>
      <c r="F225" s="664" t="s">
        <v>2525</v>
      </c>
      <c r="G225" s="663" t="s">
        <v>609</v>
      </c>
      <c r="H225" s="663" t="s">
        <v>1359</v>
      </c>
      <c r="I225" s="663" t="s">
        <v>1360</v>
      </c>
      <c r="J225" s="663" t="s">
        <v>851</v>
      </c>
      <c r="K225" s="663" t="s">
        <v>1361</v>
      </c>
      <c r="L225" s="665">
        <v>64.71965737117516</v>
      </c>
      <c r="M225" s="665">
        <v>1</v>
      </c>
      <c r="N225" s="666">
        <v>64.71965737117516</v>
      </c>
    </row>
    <row r="226" spans="1:14" ht="14.4" customHeight="1" x14ac:dyDescent="0.3">
      <c r="A226" s="661" t="s">
        <v>575</v>
      </c>
      <c r="B226" s="662" t="s">
        <v>576</v>
      </c>
      <c r="C226" s="663" t="s">
        <v>580</v>
      </c>
      <c r="D226" s="664" t="s">
        <v>2522</v>
      </c>
      <c r="E226" s="663" t="s">
        <v>591</v>
      </c>
      <c r="F226" s="664" t="s">
        <v>2525</v>
      </c>
      <c r="G226" s="663" t="s">
        <v>609</v>
      </c>
      <c r="H226" s="663" t="s">
        <v>1362</v>
      </c>
      <c r="I226" s="663" t="s">
        <v>1362</v>
      </c>
      <c r="J226" s="663" t="s">
        <v>1363</v>
      </c>
      <c r="K226" s="663" t="s">
        <v>1364</v>
      </c>
      <c r="L226" s="665">
        <v>177.591823331554</v>
      </c>
      <c r="M226" s="665">
        <v>3</v>
      </c>
      <c r="N226" s="666">
        <v>532.77546999466199</v>
      </c>
    </row>
    <row r="227" spans="1:14" ht="14.4" customHeight="1" x14ac:dyDescent="0.3">
      <c r="A227" s="661" t="s">
        <v>575</v>
      </c>
      <c r="B227" s="662" t="s">
        <v>576</v>
      </c>
      <c r="C227" s="663" t="s">
        <v>580</v>
      </c>
      <c r="D227" s="664" t="s">
        <v>2522</v>
      </c>
      <c r="E227" s="663" t="s">
        <v>591</v>
      </c>
      <c r="F227" s="664" t="s">
        <v>2525</v>
      </c>
      <c r="G227" s="663" t="s">
        <v>609</v>
      </c>
      <c r="H227" s="663" t="s">
        <v>1365</v>
      </c>
      <c r="I227" s="663" t="s">
        <v>1366</v>
      </c>
      <c r="J227" s="663" t="s">
        <v>1367</v>
      </c>
      <c r="K227" s="663" t="s">
        <v>1368</v>
      </c>
      <c r="L227" s="665">
        <v>40.39</v>
      </c>
      <c r="M227" s="665">
        <v>2</v>
      </c>
      <c r="N227" s="666">
        <v>80.78</v>
      </c>
    </row>
    <row r="228" spans="1:14" ht="14.4" customHeight="1" x14ac:dyDescent="0.3">
      <c r="A228" s="661" t="s">
        <v>575</v>
      </c>
      <c r="B228" s="662" t="s">
        <v>576</v>
      </c>
      <c r="C228" s="663" t="s">
        <v>580</v>
      </c>
      <c r="D228" s="664" t="s">
        <v>2522</v>
      </c>
      <c r="E228" s="663" t="s">
        <v>591</v>
      </c>
      <c r="F228" s="664" t="s">
        <v>2525</v>
      </c>
      <c r="G228" s="663" t="s">
        <v>609</v>
      </c>
      <c r="H228" s="663" t="s">
        <v>1369</v>
      </c>
      <c r="I228" s="663" t="s">
        <v>1370</v>
      </c>
      <c r="J228" s="663" t="s">
        <v>1371</v>
      </c>
      <c r="K228" s="663" t="s">
        <v>1372</v>
      </c>
      <c r="L228" s="665">
        <v>77.410000000000011</v>
      </c>
      <c r="M228" s="665">
        <v>2</v>
      </c>
      <c r="N228" s="666">
        <v>154.82000000000002</v>
      </c>
    </row>
    <row r="229" spans="1:14" ht="14.4" customHeight="1" x14ac:dyDescent="0.3">
      <c r="A229" s="661" t="s">
        <v>575</v>
      </c>
      <c r="B229" s="662" t="s">
        <v>576</v>
      </c>
      <c r="C229" s="663" t="s">
        <v>580</v>
      </c>
      <c r="D229" s="664" t="s">
        <v>2522</v>
      </c>
      <c r="E229" s="663" t="s">
        <v>591</v>
      </c>
      <c r="F229" s="664" t="s">
        <v>2525</v>
      </c>
      <c r="G229" s="663" t="s">
        <v>609</v>
      </c>
      <c r="H229" s="663" t="s">
        <v>1373</v>
      </c>
      <c r="I229" s="663" t="s">
        <v>1374</v>
      </c>
      <c r="J229" s="663" t="s">
        <v>1375</v>
      </c>
      <c r="K229" s="663" t="s">
        <v>1376</v>
      </c>
      <c r="L229" s="665">
        <v>25.320000000000007</v>
      </c>
      <c r="M229" s="665">
        <v>3</v>
      </c>
      <c r="N229" s="666">
        <v>75.960000000000022</v>
      </c>
    </row>
    <row r="230" spans="1:14" ht="14.4" customHeight="1" x14ac:dyDescent="0.3">
      <c r="A230" s="661" t="s">
        <v>575</v>
      </c>
      <c r="B230" s="662" t="s">
        <v>576</v>
      </c>
      <c r="C230" s="663" t="s">
        <v>580</v>
      </c>
      <c r="D230" s="664" t="s">
        <v>2522</v>
      </c>
      <c r="E230" s="663" t="s">
        <v>591</v>
      </c>
      <c r="F230" s="664" t="s">
        <v>2525</v>
      </c>
      <c r="G230" s="663" t="s">
        <v>609</v>
      </c>
      <c r="H230" s="663" t="s">
        <v>1377</v>
      </c>
      <c r="I230" s="663" t="s">
        <v>1377</v>
      </c>
      <c r="J230" s="663" t="s">
        <v>1378</v>
      </c>
      <c r="K230" s="663" t="s">
        <v>1379</v>
      </c>
      <c r="L230" s="665">
        <v>86.85</v>
      </c>
      <c r="M230" s="665">
        <v>1</v>
      </c>
      <c r="N230" s="666">
        <v>86.85</v>
      </c>
    </row>
    <row r="231" spans="1:14" ht="14.4" customHeight="1" x14ac:dyDescent="0.3">
      <c r="A231" s="661" t="s">
        <v>575</v>
      </c>
      <c r="B231" s="662" t="s">
        <v>576</v>
      </c>
      <c r="C231" s="663" t="s">
        <v>580</v>
      </c>
      <c r="D231" s="664" t="s">
        <v>2522</v>
      </c>
      <c r="E231" s="663" t="s">
        <v>591</v>
      </c>
      <c r="F231" s="664" t="s">
        <v>2525</v>
      </c>
      <c r="G231" s="663" t="s">
        <v>609</v>
      </c>
      <c r="H231" s="663" t="s">
        <v>1380</v>
      </c>
      <c r="I231" s="663" t="s">
        <v>1381</v>
      </c>
      <c r="J231" s="663" t="s">
        <v>1382</v>
      </c>
      <c r="K231" s="663" t="s">
        <v>1383</v>
      </c>
      <c r="L231" s="665">
        <v>61.549674153211228</v>
      </c>
      <c r="M231" s="665">
        <v>1</v>
      </c>
      <c r="N231" s="666">
        <v>61.549674153211228</v>
      </c>
    </row>
    <row r="232" spans="1:14" ht="14.4" customHeight="1" x14ac:dyDescent="0.3">
      <c r="A232" s="661" t="s">
        <v>575</v>
      </c>
      <c r="B232" s="662" t="s">
        <v>576</v>
      </c>
      <c r="C232" s="663" t="s">
        <v>580</v>
      </c>
      <c r="D232" s="664" t="s">
        <v>2522</v>
      </c>
      <c r="E232" s="663" t="s">
        <v>591</v>
      </c>
      <c r="F232" s="664" t="s">
        <v>2525</v>
      </c>
      <c r="G232" s="663" t="s">
        <v>609</v>
      </c>
      <c r="H232" s="663" t="s">
        <v>1384</v>
      </c>
      <c r="I232" s="663" t="s">
        <v>1385</v>
      </c>
      <c r="J232" s="663" t="s">
        <v>1386</v>
      </c>
      <c r="K232" s="663" t="s">
        <v>1387</v>
      </c>
      <c r="L232" s="665">
        <v>176.07</v>
      </c>
      <c r="M232" s="665">
        <v>1</v>
      </c>
      <c r="N232" s="666">
        <v>176.07</v>
      </c>
    </row>
    <row r="233" spans="1:14" ht="14.4" customHeight="1" x14ac:dyDescent="0.3">
      <c r="A233" s="661" t="s">
        <v>575</v>
      </c>
      <c r="B233" s="662" t="s">
        <v>576</v>
      </c>
      <c r="C233" s="663" t="s">
        <v>580</v>
      </c>
      <c r="D233" s="664" t="s">
        <v>2522</v>
      </c>
      <c r="E233" s="663" t="s">
        <v>591</v>
      </c>
      <c r="F233" s="664" t="s">
        <v>2525</v>
      </c>
      <c r="G233" s="663" t="s">
        <v>609</v>
      </c>
      <c r="H233" s="663" t="s">
        <v>1388</v>
      </c>
      <c r="I233" s="663" t="s">
        <v>1389</v>
      </c>
      <c r="J233" s="663" t="s">
        <v>1390</v>
      </c>
      <c r="K233" s="663" t="s">
        <v>1391</v>
      </c>
      <c r="L233" s="665">
        <v>3357</v>
      </c>
      <c r="M233" s="665">
        <v>1</v>
      </c>
      <c r="N233" s="666">
        <v>3357</v>
      </c>
    </row>
    <row r="234" spans="1:14" ht="14.4" customHeight="1" x14ac:dyDescent="0.3">
      <c r="A234" s="661" t="s">
        <v>575</v>
      </c>
      <c r="B234" s="662" t="s">
        <v>576</v>
      </c>
      <c r="C234" s="663" t="s">
        <v>580</v>
      </c>
      <c r="D234" s="664" t="s">
        <v>2522</v>
      </c>
      <c r="E234" s="663" t="s">
        <v>591</v>
      </c>
      <c r="F234" s="664" t="s">
        <v>2525</v>
      </c>
      <c r="G234" s="663" t="s">
        <v>609</v>
      </c>
      <c r="H234" s="663" t="s">
        <v>1392</v>
      </c>
      <c r="I234" s="663" t="s">
        <v>1393</v>
      </c>
      <c r="J234" s="663" t="s">
        <v>1394</v>
      </c>
      <c r="K234" s="663" t="s">
        <v>1395</v>
      </c>
      <c r="L234" s="665">
        <v>231.94648739680031</v>
      </c>
      <c r="M234" s="665">
        <v>1</v>
      </c>
      <c r="N234" s="666">
        <v>231.94648739680031</v>
      </c>
    </row>
    <row r="235" spans="1:14" ht="14.4" customHeight="1" x14ac:dyDescent="0.3">
      <c r="A235" s="661" t="s">
        <v>575</v>
      </c>
      <c r="B235" s="662" t="s">
        <v>576</v>
      </c>
      <c r="C235" s="663" t="s">
        <v>580</v>
      </c>
      <c r="D235" s="664" t="s">
        <v>2522</v>
      </c>
      <c r="E235" s="663" t="s">
        <v>591</v>
      </c>
      <c r="F235" s="664" t="s">
        <v>2525</v>
      </c>
      <c r="G235" s="663" t="s">
        <v>609</v>
      </c>
      <c r="H235" s="663" t="s">
        <v>1396</v>
      </c>
      <c r="I235" s="663" t="s">
        <v>1397</v>
      </c>
      <c r="J235" s="663" t="s">
        <v>1398</v>
      </c>
      <c r="K235" s="663" t="s">
        <v>1399</v>
      </c>
      <c r="L235" s="665">
        <v>209.90894935563927</v>
      </c>
      <c r="M235" s="665">
        <v>1</v>
      </c>
      <c r="N235" s="666">
        <v>209.90894935563927</v>
      </c>
    </row>
    <row r="236" spans="1:14" ht="14.4" customHeight="1" x14ac:dyDescent="0.3">
      <c r="A236" s="661" t="s">
        <v>575</v>
      </c>
      <c r="B236" s="662" t="s">
        <v>576</v>
      </c>
      <c r="C236" s="663" t="s">
        <v>580</v>
      </c>
      <c r="D236" s="664" t="s">
        <v>2522</v>
      </c>
      <c r="E236" s="663" t="s">
        <v>591</v>
      </c>
      <c r="F236" s="664" t="s">
        <v>2525</v>
      </c>
      <c r="G236" s="663" t="s">
        <v>609</v>
      </c>
      <c r="H236" s="663" t="s">
        <v>1400</v>
      </c>
      <c r="I236" s="663" t="s">
        <v>1401</v>
      </c>
      <c r="J236" s="663" t="s">
        <v>1402</v>
      </c>
      <c r="K236" s="663" t="s">
        <v>1403</v>
      </c>
      <c r="L236" s="665">
        <v>127.13998518401597</v>
      </c>
      <c r="M236" s="665">
        <v>3</v>
      </c>
      <c r="N236" s="666">
        <v>381.4199555520479</v>
      </c>
    </row>
    <row r="237" spans="1:14" ht="14.4" customHeight="1" x14ac:dyDescent="0.3">
      <c r="A237" s="661" t="s">
        <v>575</v>
      </c>
      <c r="B237" s="662" t="s">
        <v>576</v>
      </c>
      <c r="C237" s="663" t="s">
        <v>580</v>
      </c>
      <c r="D237" s="664" t="s">
        <v>2522</v>
      </c>
      <c r="E237" s="663" t="s">
        <v>591</v>
      </c>
      <c r="F237" s="664" t="s">
        <v>2525</v>
      </c>
      <c r="G237" s="663" t="s">
        <v>609</v>
      </c>
      <c r="H237" s="663" t="s">
        <v>1404</v>
      </c>
      <c r="I237" s="663" t="s">
        <v>1404</v>
      </c>
      <c r="J237" s="663" t="s">
        <v>1405</v>
      </c>
      <c r="K237" s="663" t="s">
        <v>1406</v>
      </c>
      <c r="L237" s="665">
        <v>395.72827609480765</v>
      </c>
      <c r="M237" s="665">
        <v>7</v>
      </c>
      <c r="N237" s="666">
        <v>2770.0979326636534</v>
      </c>
    </row>
    <row r="238" spans="1:14" ht="14.4" customHeight="1" x14ac:dyDescent="0.3">
      <c r="A238" s="661" t="s">
        <v>575</v>
      </c>
      <c r="B238" s="662" t="s">
        <v>576</v>
      </c>
      <c r="C238" s="663" t="s">
        <v>580</v>
      </c>
      <c r="D238" s="664" t="s">
        <v>2522</v>
      </c>
      <c r="E238" s="663" t="s">
        <v>591</v>
      </c>
      <c r="F238" s="664" t="s">
        <v>2525</v>
      </c>
      <c r="G238" s="663" t="s">
        <v>609</v>
      </c>
      <c r="H238" s="663" t="s">
        <v>1407</v>
      </c>
      <c r="I238" s="663" t="s">
        <v>1408</v>
      </c>
      <c r="J238" s="663" t="s">
        <v>1409</v>
      </c>
      <c r="K238" s="663" t="s">
        <v>1410</v>
      </c>
      <c r="L238" s="665">
        <v>64.670425929539192</v>
      </c>
      <c r="M238" s="665">
        <v>1</v>
      </c>
      <c r="N238" s="666">
        <v>64.670425929539192</v>
      </c>
    </row>
    <row r="239" spans="1:14" ht="14.4" customHeight="1" x14ac:dyDescent="0.3">
      <c r="A239" s="661" t="s">
        <v>575</v>
      </c>
      <c r="B239" s="662" t="s">
        <v>576</v>
      </c>
      <c r="C239" s="663" t="s">
        <v>580</v>
      </c>
      <c r="D239" s="664" t="s">
        <v>2522</v>
      </c>
      <c r="E239" s="663" t="s">
        <v>591</v>
      </c>
      <c r="F239" s="664" t="s">
        <v>2525</v>
      </c>
      <c r="G239" s="663" t="s">
        <v>609</v>
      </c>
      <c r="H239" s="663" t="s">
        <v>1411</v>
      </c>
      <c r="I239" s="663" t="s">
        <v>1411</v>
      </c>
      <c r="J239" s="663" t="s">
        <v>1412</v>
      </c>
      <c r="K239" s="663" t="s">
        <v>1413</v>
      </c>
      <c r="L239" s="665">
        <v>95.833012322748161</v>
      </c>
      <c r="M239" s="665">
        <v>6</v>
      </c>
      <c r="N239" s="666">
        <v>574.99807393648894</v>
      </c>
    </row>
    <row r="240" spans="1:14" ht="14.4" customHeight="1" x14ac:dyDescent="0.3">
      <c r="A240" s="661" t="s">
        <v>575</v>
      </c>
      <c r="B240" s="662" t="s">
        <v>576</v>
      </c>
      <c r="C240" s="663" t="s">
        <v>580</v>
      </c>
      <c r="D240" s="664" t="s">
        <v>2522</v>
      </c>
      <c r="E240" s="663" t="s">
        <v>591</v>
      </c>
      <c r="F240" s="664" t="s">
        <v>2525</v>
      </c>
      <c r="G240" s="663" t="s">
        <v>609</v>
      </c>
      <c r="H240" s="663" t="s">
        <v>1414</v>
      </c>
      <c r="I240" s="663" t="s">
        <v>1414</v>
      </c>
      <c r="J240" s="663" t="s">
        <v>656</v>
      </c>
      <c r="K240" s="663" t="s">
        <v>1415</v>
      </c>
      <c r="L240" s="665">
        <v>58.67914285714285</v>
      </c>
      <c r="M240" s="665">
        <v>7</v>
      </c>
      <c r="N240" s="666">
        <v>410.75399999999996</v>
      </c>
    </row>
    <row r="241" spans="1:14" ht="14.4" customHeight="1" x14ac:dyDescent="0.3">
      <c r="A241" s="661" t="s">
        <v>575</v>
      </c>
      <c r="B241" s="662" t="s">
        <v>576</v>
      </c>
      <c r="C241" s="663" t="s">
        <v>580</v>
      </c>
      <c r="D241" s="664" t="s">
        <v>2522</v>
      </c>
      <c r="E241" s="663" t="s">
        <v>591</v>
      </c>
      <c r="F241" s="664" t="s">
        <v>2525</v>
      </c>
      <c r="G241" s="663" t="s">
        <v>609</v>
      </c>
      <c r="H241" s="663" t="s">
        <v>1416</v>
      </c>
      <c r="I241" s="663" t="s">
        <v>215</v>
      </c>
      <c r="J241" s="663" t="s">
        <v>1417</v>
      </c>
      <c r="K241" s="663"/>
      <c r="L241" s="665">
        <v>37.525000000000006</v>
      </c>
      <c r="M241" s="665">
        <v>4</v>
      </c>
      <c r="N241" s="666">
        <v>150.10000000000002</v>
      </c>
    </row>
    <row r="242" spans="1:14" ht="14.4" customHeight="1" x14ac:dyDescent="0.3">
      <c r="A242" s="661" t="s">
        <v>575</v>
      </c>
      <c r="B242" s="662" t="s">
        <v>576</v>
      </c>
      <c r="C242" s="663" t="s">
        <v>580</v>
      </c>
      <c r="D242" s="664" t="s">
        <v>2522</v>
      </c>
      <c r="E242" s="663" t="s">
        <v>591</v>
      </c>
      <c r="F242" s="664" t="s">
        <v>2525</v>
      </c>
      <c r="G242" s="663" t="s">
        <v>609</v>
      </c>
      <c r="H242" s="663" t="s">
        <v>1418</v>
      </c>
      <c r="I242" s="663" t="s">
        <v>1418</v>
      </c>
      <c r="J242" s="663" t="s">
        <v>1419</v>
      </c>
      <c r="K242" s="663" t="s">
        <v>1420</v>
      </c>
      <c r="L242" s="665">
        <v>144.33983675232818</v>
      </c>
      <c r="M242" s="665">
        <v>1</v>
      </c>
      <c r="N242" s="666">
        <v>144.33983675232818</v>
      </c>
    </row>
    <row r="243" spans="1:14" ht="14.4" customHeight="1" x14ac:dyDescent="0.3">
      <c r="A243" s="661" t="s">
        <v>575</v>
      </c>
      <c r="B243" s="662" t="s">
        <v>576</v>
      </c>
      <c r="C243" s="663" t="s">
        <v>580</v>
      </c>
      <c r="D243" s="664" t="s">
        <v>2522</v>
      </c>
      <c r="E243" s="663" t="s">
        <v>591</v>
      </c>
      <c r="F243" s="664" t="s">
        <v>2525</v>
      </c>
      <c r="G243" s="663" t="s">
        <v>609</v>
      </c>
      <c r="H243" s="663" t="s">
        <v>1421</v>
      </c>
      <c r="I243" s="663" t="s">
        <v>1421</v>
      </c>
      <c r="J243" s="663" t="s">
        <v>1422</v>
      </c>
      <c r="K243" s="663" t="s">
        <v>1423</v>
      </c>
      <c r="L243" s="665">
        <v>43.999950026034675</v>
      </c>
      <c r="M243" s="665">
        <v>42</v>
      </c>
      <c r="N243" s="666">
        <v>1847.9979010934562</v>
      </c>
    </row>
    <row r="244" spans="1:14" ht="14.4" customHeight="1" x14ac:dyDescent="0.3">
      <c r="A244" s="661" t="s">
        <v>575</v>
      </c>
      <c r="B244" s="662" t="s">
        <v>576</v>
      </c>
      <c r="C244" s="663" t="s">
        <v>580</v>
      </c>
      <c r="D244" s="664" t="s">
        <v>2522</v>
      </c>
      <c r="E244" s="663" t="s">
        <v>591</v>
      </c>
      <c r="F244" s="664" t="s">
        <v>2525</v>
      </c>
      <c r="G244" s="663" t="s">
        <v>609</v>
      </c>
      <c r="H244" s="663" t="s">
        <v>1424</v>
      </c>
      <c r="I244" s="663" t="s">
        <v>215</v>
      </c>
      <c r="J244" s="663" t="s">
        <v>1425</v>
      </c>
      <c r="K244" s="663"/>
      <c r="L244" s="665">
        <v>38.610000000000007</v>
      </c>
      <c r="M244" s="665">
        <v>1</v>
      </c>
      <c r="N244" s="666">
        <v>38.610000000000007</v>
      </c>
    </row>
    <row r="245" spans="1:14" ht="14.4" customHeight="1" x14ac:dyDescent="0.3">
      <c r="A245" s="661" t="s">
        <v>575</v>
      </c>
      <c r="B245" s="662" t="s">
        <v>576</v>
      </c>
      <c r="C245" s="663" t="s">
        <v>580</v>
      </c>
      <c r="D245" s="664" t="s">
        <v>2522</v>
      </c>
      <c r="E245" s="663" t="s">
        <v>591</v>
      </c>
      <c r="F245" s="664" t="s">
        <v>2525</v>
      </c>
      <c r="G245" s="663" t="s">
        <v>609</v>
      </c>
      <c r="H245" s="663" t="s">
        <v>1426</v>
      </c>
      <c r="I245" s="663" t="s">
        <v>1426</v>
      </c>
      <c r="J245" s="663" t="s">
        <v>1422</v>
      </c>
      <c r="K245" s="663" t="s">
        <v>1427</v>
      </c>
      <c r="L245" s="665">
        <v>109.99999224558937</v>
      </c>
      <c r="M245" s="665">
        <v>1</v>
      </c>
      <c r="N245" s="666">
        <v>109.99999224558937</v>
      </c>
    </row>
    <row r="246" spans="1:14" ht="14.4" customHeight="1" x14ac:dyDescent="0.3">
      <c r="A246" s="661" t="s">
        <v>575</v>
      </c>
      <c r="B246" s="662" t="s">
        <v>576</v>
      </c>
      <c r="C246" s="663" t="s">
        <v>580</v>
      </c>
      <c r="D246" s="664" t="s">
        <v>2522</v>
      </c>
      <c r="E246" s="663" t="s">
        <v>591</v>
      </c>
      <c r="F246" s="664" t="s">
        <v>2525</v>
      </c>
      <c r="G246" s="663" t="s">
        <v>609</v>
      </c>
      <c r="H246" s="663" t="s">
        <v>1428</v>
      </c>
      <c r="I246" s="663" t="s">
        <v>1428</v>
      </c>
      <c r="J246" s="663" t="s">
        <v>976</v>
      </c>
      <c r="K246" s="663" t="s">
        <v>1429</v>
      </c>
      <c r="L246" s="665">
        <v>74.889348261477849</v>
      </c>
      <c r="M246" s="665">
        <v>2</v>
      </c>
      <c r="N246" s="666">
        <v>149.7786965229557</v>
      </c>
    </row>
    <row r="247" spans="1:14" ht="14.4" customHeight="1" x14ac:dyDescent="0.3">
      <c r="A247" s="661" t="s">
        <v>575</v>
      </c>
      <c r="B247" s="662" t="s">
        <v>576</v>
      </c>
      <c r="C247" s="663" t="s">
        <v>580</v>
      </c>
      <c r="D247" s="664" t="s">
        <v>2522</v>
      </c>
      <c r="E247" s="663" t="s">
        <v>591</v>
      </c>
      <c r="F247" s="664" t="s">
        <v>2525</v>
      </c>
      <c r="G247" s="663" t="s">
        <v>609</v>
      </c>
      <c r="H247" s="663" t="s">
        <v>1430</v>
      </c>
      <c r="I247" s="663" t="s">
        <v>1430</v>
      </c>
      <c r="J247" s="663" t="s">
        <v>1431</v>
      </c>
      <c r="K247" s="663" t="s">
        <v>1202</v>
      </c>
      <c r="L247" s="665">
        <v>61.33</v>
      </c>
      <c r="M247" s="665">
        <v>1</v>
      </c>
      <c r="N247" s="666">
        <v>61.33</v>
      </c>
    </row>
    <row r="248" spans="1:14" ht="14.4" customHeight="1" x14ac:dyDescent="0.3">
      <c r="A248" s="661" t="s">
        <v>575</v>
      </c>
      <c r="B248" s="662" t="s">
        <v>576</v>
      </c>
      <c r="C248" s="663" t="s">
        <v>580</v>
      </c>
      <c r="D248" s="664" t="s">
        <v>2522</v>
      </c>
      <c r="E248" s="663" t="s">
        <v>591</v>
      </c>
      <c r="F248" s="664" t="s">
        <v>2525</v>
      </c>
      <c r="G248" s="663" t="s">
        <v>609</v>
      </c>
      <c r="H248" s="663" t="s">
        <v>1432</v>
      </c>
      <c r="I248" s="663" t="s">
        <v>1432</v>
      </c>
      <c r="J248" s="663" t="s">
        <v>1433</v>
      </c>
      <c r="K248" s="663" t="s">
        <v>1434</v>
      </c>
      <c r="L248" s="665">
        <v>179.97504509503236</v>
      </c>
      <c r="M248" s="665">
        <v>9</v>
      </c>
      <c r="N248" s="666">
        <v>1619.7754058552912</v>
      </c>
    </row>
    <row r="249" spans="1:14" ht="14.4" customHeight="1" x14ac:dyDescent="0.3">
      <c r="A249" s="661" t="s">
        <v>575</v>
      </c>
      <c r="B249" s="662" t="s">
        <v>576</v>
      </c>
      <c r="C249" s="663" t="s">
        <v>580</v>
      </c>
      <c r="D249" s="664" t="s">
        <v>2522</v>
      </c>
      <c r="E249" s="663" t="s">
        <v>591</v>
      </c>
      <c r="F249" s="664" t="s">
        <v>2525</v>
      </c>
      <c r="G249" s="663" t="s">
        <v>609</v>
      </c>
      <c r="H249" s="663" t="s">
        <v>1435</v>
      </c>
      <c r="I249" s="663" t="s">
        <v>1436</v>
      </c>
      <c r="J249" s="663" t="s">
        <v>1437</v>
      </c>
      <c r="K249" s="663"/>
      <c r="L249" s="665">
        <v>180.53369019395325</v>
      </c>
      <c r="M249" s="665">
        <v>1</v>
      </c>
      <c r="N249" s="666">
        <v>180.53369019395325</v>
      </c>
    </row>
    <row r="250" spans="1:14" ht="14.4" customHeight="1" x14ac:dyDescent="0.3">
      <c r="A250" s="661" t="s">
        <v>575</v>
      </c>
      <c r="B250" s="662" t="s">
        <v>576</v>
      </c>
      <c r="C250" s="663" t="s">
        <v>580</v>
      </c>
      <c r="D250" s="664" t="s">
        <v>2522</v>
      </c>
      <c r="E250" s="663" t="s">
        <v>591</v>
      </c>
      <c r="F250" s="664" t="s">
        <v>2525</v>
      </c>
      <c r="G250" s="663" t="s">
        <v>609</v>
      </c>
      <c r="H250" s="663" t="s">
        <v>1438</v>
      </c>
      <c r="I250" s="663" t="s">
        <v>1439</v>
      </c>
      <c r="J250" s="663" t="s">
        <v>1440</v>
      </c>
      <c r="K250" s="663" t="s">
        <v>1441</v>
      </c>
      <c r="L250" s="665">
        <v>102.08727272727273</v>
      </c>
      <c r="M250" s="665">
        <v>11</v>
      </c>
      <c r="N250" s="666">
        <v>1122.96</v>
      </c>
    </row>
    <row r="251" spans="1:14" ht="14.4" customHeight="1" x14ac:dyDescent="0.3">
      <c r="A251" s="661" t="s">
        <v>575</v>
      </c>
      <c r="B251" s="662" t="s">
        <v>576</v>
      </c>
      <c r="C251" s="663" t="s">
        <v>580</v>
      </c>
      <c r="D251" s="664" t="s">
        <v>2522</v>
      </c>
      <c r="E251" s="663" t="s">
        <v>591</v>
      </c>
      <c r="F251" s="664" t="s">
        <v>2525</v>
      </c>
      <c r="G251" s="663" t="s">
        <v>609</v>
      </c>
      <c r="H251" s="663" t="s">
        <v>1442</v>
      </c>
      <c r="I251" s="663" t="s">
        <v>215</v>
      </c>
      <c r="J251" s="663" t="s">
        <v>1443</v>
      </c>
      <c r="K251" s="663"/>
      <c r="L251" s="665">
        <v>28.365473733966681</v>
      </c>
      <c r="M251" s="665">
        <v>11</v>
      </c>
      <c r="N251" s="666">
        <v>312.0202110736335</v>
      </c>
    </row>
    <row r="252" spans="1:14" ht="14.4" customHeight="1" x14ac:dyDescent="0.3">
      <c r="A252" s="661" t="s">
        <v>575</v>
      </c>
      <c r="B252" s="662" t="s">
        <v>576</v>
      </c>
      <c r="C252" s="663" t="s">
        <v>580</v>
      </c>
      <c r="D252" s="664" t="s">
        <v>2522</v>
      </c>
      <c r="E252" s="663" t="s">
        <v>591</v>
      </c>
      <c r="F252" s="664" t="s">
        <v>2525</v>
      </c>
      <c r="G252" s="663" t="s">
        <v>609</v>
      </c>
      <c r="H252" s="663" t="s">
        <v>1444</v>
      </c>
      <c r="I252" s="663" t="s">
        <v>1444</v>
      </c>
      <c r="J252" s="663" t="s">
        <v>1445</v>
      </c>
      <c r="K252" s="663" t="s">
        <v>1446</v>
      </c>
      <c r="L252" s="665">
        <v>50.709830298643318</v>
      </c>
      <c r="M252" s="665">
        <v>3</v>
      </c>
      <c r="N252" s="666">
        <v>152.12949089592996</v>
      </c>
    </row>
    <row r="253" spans="1:14" ht="14.4" customHeight="1" x14ac:dyDescent="0.3">
      <c r="A253" s="661" t="s">
        <v>575</v>
      </c>
      <c r="B253" s="662" t="s">
        <v>576</v>
      </c>
      <c r="C253" s="663" t="s">
        <v>580</v>
      </c>
      <c r="D253" s="664" t="s">
        <v>2522</v>
      </c>
      <c r="E253" s="663" t="s">
        <v>591</v>
      </c>
      <c r="F253" s="664" t="s">
        <v>2525</v>
      </c>
      <c r="G253" s="663" t="s">
        <v>609</v>
      </c>
      <c r="H253" s="663" t="s">
        <v>1447</v>
      </c>
      <c r="I253" s="663" t="s">
        <v>1447</v>
      </c>
      <c r="J253" s="663" t="s">
        <v>1448</v>
      </c>
      <c r="K253" s="663" t="s">
        <v>1449</v>
      </c>
      <c r="L253" s="665">
        <v>193.17999999999992</v>
      </c>
      <c r="M253" s="665">
        <v>1</v>
      </c>
      <c r="N253" s="666">
        <v>193.17999999999992</v>
      </c>
    </row>
    <row r="254" spans="1:14" ht="14.4" customHeight="1" x14ac:dyDescent="0.3">
      <c r="A254" s="661" t="s">
        <v>575</v>
      </c>
      <c r="B254" s="662" t="s">
        <v>576</v>
      </c>
      <c r="C254" s="663" t="s">
        <v>580</v>
      </c>
      <c r="D254" s="664" t="s">
        <v>2522</v>
      </c>
      <c r="E254" s="663" t="s">
        <v>591</v>
      </c>
      <c r="F254" s="664" t="s">
        <v>2525</v>
      </c>
      <c r="G254" s="663" t="s">
        <v>609</v>
      </c>
      <c r="H254" s="663" t="s">
        <v>1450</v>
      </c>
      <c r="I254" s="663" t="s">
        <v>1450</v>
      </c>
      <c r="J254" s="663" t="s">
        <v>1451</v>
      </c>
      <c r="K254" s="663" t="s">
        <v>1452</v>
      </c>
      <c r="L254" s="665">
        <v>46.05</v>
      </c>
      <c r="M254" s="665">
        <v>2</v>
      </c>
      <c r="N254" s="666">
        <v>92.1</v>
      </c>
    </row>
    <row r="255" spans="1:14" ht="14.4" customHeight="1" x14ac:dyDescent="0.3">
      <c r="A255" s="661" t="s">
        <v>575</v>
      </c>
      <c r="B255" s="662" t="s">
        <v>576</v>
      </c>
      <c r="C255" s="663" t="s">
        <v>580</v>
      </c>
      <c r="D255" s="664" t="s">
        <v>2522</v>
      </c>
      <c r="E255" s="663" t="s">
        <v>591</v>
      </c>
      <c r="F255" s="664" t="s">
        <v>2525</v>
      </c>
      <c r="G255" s="663" t="s">
        <v>609</v>
      </c>
      <c r="H255" s="663" t="s">
        <v>1453</v>
      </c>
      <c r="I255" s="663" t="s">
        <v>1453</v>
      </c>
      <c r="J255" s="663" t="s">
        <v>1454</v>
      </c>
      <c r="K255" s="663" t="s">
        <v>1455</v>
      </c>
      <c r="L255" s="665">
        <v>115.72000000000006</v>
      </c>
      <c r="M255" s="665">
        <v>2</v>
      </c>
      <c r="N255" s="666">
        <v>231.44000000000011</v>
      </c>
    </row>
    <row r="256" spans="1:14" ht="14.4" customHeight="1" x14ac:dyDescent="0.3">
      <c r="A256" s="661" t="s">
        <v>575</v>
      </c>
      <c r="B256" s="662" t="s">
        <v>576</v>
      </c>
      <c r="C256" s="663" t="s">
        <v>580</v>
      </c>
      <c r="D256" s="664" t="s">
        <v>2522</v>
      </c>
      <c r="E256" s="663" t="s">
        <v>591</v>
      </c>
      <c r="F256" s="664" t="s">
        <v>2525</v>
      </c>
      <c r="G256" s="663" t="s">
        <v>1456</v>
      </c>
      <c r="H256" s="663" t="s">
        <v>1457</v>
      </c>
      <c r="I256" s="663" t="s">
        <v>1458</v>
      </c>
      <c r="J256" s="663" t="s">
        <v>1459</v>
      </c>
      <c r="K256" s="663" t="s">
        <v>1460</v>
      </c>
      <c r="L256" s="665">
        <v>103.88</v>
      </c>
      <c r="M256" s="665">
        <v>1</v>
      </c>
      <c r="N256" s="666">
        <v>103.88</v>
      </c>
    </row>
    <row r="257" spans="1:14" ht="14.4" customHeight="1" x14ac:dyDescent="0.3">
      <c r="A257" s="661" t="s">
        <v>575</v>
      </c>
      <c r="B257" s="662" t="s">
        <v>576</v>
      </c>
      <c r="C257" s="663" t="s">
        <v>580</v>
      </c>
      <c r="D257" s="664" t="s">
        <v>2522</v>
      </c>
      <c r="E257" s="663" t="s">
        <v>591</v>
      </c>
      <c r="F257" s="664" t="s">
        <v>2525</v>
      </c>
      <c r="G257" s="663" t="s">
        <v>1456</v>
      </c>
      <c r="H257" s="663" t="s">
        <v>1461</v>
      </c>
      <c r="I257" s="663" t="s">
        <v>1462</v>
      </c>
      <c r="J257" s="663" t="s">
        <v>1463</v>
      </c>
      <c r="K257" s="663" t="s">
        <v>1464</v>
      </c>
      <c r="L257" s="665">
        <v>34.77175008330785</v>
      </c>
      <c r="M257" s="665">
        <v>16</v>
      </c>
      <c r="N257" s="666">
        <v>556.34800133292561</v>
      </c>
    </row>
    <row r="258" spans="1:14" ht="14.4" customHeight="1" x14ac:dyDescent="0.3">
      <c r="A258" s="661" t="s">
        <v>575</v>
      </c>
      <c r="B258" s="662" t="s">
        <v>576</v>
      </c>
      <c r="C258" s="663" t="s">
        <v>580</v>
      </c>
      <c r="D258" s="664" t="s">
        <v>2522</v>
      </c>
      <c r="E258" s="663" t="s">
        <v>591</v>
      </c>
      <c r="F258" s="664" t="s">
        <v>2525</v>
      </c>
      <c r="G258" s="663" t="s">
        <v>1456</v>
      </c>
      <c r="H258" s="663" t="s">
        <v>1465</v>
      </c>
      <c r="I258" s="663" t="s">
        <v>1466</v>
      </c>
      <c r="J258" s="663" t="s">
        <v>1467</v>
      </c>
      <c r="K258" s="663" t="s">
        <v>1468</v>
      </c>
      <c r="L258" s="665">
        <v>90.38000000000001</v>
      </c>
      <c r="M258" s="665">
        <v>1</v>
      </c>
      <c r="N258" s="666">
        <v>90.38000000000001</v>
      </c>
    </row>
    <row r="259" spans="1:14" ht="14.4" customHeight="1" x14ac:dyDescent="0.3">
      <c r="A259" s="661" t="s">
        <v>575</v>
      </c>
      <c r="B259" s="662" t="s">
        <v>576</v>
      </c>
      <c r="C259" s="663" t="s">
        <v>580</v>
      </c>
      <c r="D259" s="664" t="s">
        <v>2522</v>
      </c>
      <c r="E259" s="663" t="s">
        <v>591</v>
      </c>
      <c r="F259" s="664" t="s">
        <v>2525</v>
      </c>
      <c r="G259" s="663" t="s">
        <v>1456</v>
      </c>
      <c r="H259" s="663" t="s">
        <v>1469</v>
      </c>
      <c r="I259" s="663" t="s">
        <v>1470</v>
      </c>
      <c r="J259" s="663" t="s">
        <v>607</v>
      </c>
      <c r="K259" s="663" t="s">
        <v>608</v>
      </c>
      <c r="L259" s="665">
        <v>105.11780839525241</v>
      </c>
      <c r="M259" s="665">
        <v>213</v>
      </c>
      <c r="N259" s="666">
        <v>22390.093188188763</v>
      </c>
    </row>
    <row r="260" spans="1:14" ht="14.4" customHeight="1" x14ac:dyDescent="0.3">
      <c r="A260" s="661" t="s">
        <v>575</v>
      </c>
      <c r="B260" s="662" t="s">
        <v>576</v>
      </c>
      <c r="C260" s="663" t="s">
        <v>580</v>
      </c>
      <c r="D260" s="664" t="s">
        <v>2522</v>
      </c>
      <c r="E260" s="663" t="s">
        <v>591</v>
      </c>
      <c r="F260" s="664" t="s">
        <v>2525</v>
      </c>
      <c r="G260" s="663" t="s">
        <v>1456</v>
      </c>
      <c r="H260" s="663" t="s">
        <v>1471</v>
      </c>
      <c r="I260" s="663" t="s">
        <v>1472</v>
      </c>
      <c r="J260" s="663" t="s">
        <v>1473</v>
      </c>
      <c r="K260" s="663" t="s">
        <v>1474</v>
      </c>
      <c r="L260" s="665">
        <v>45.19</v>
      </c>
      <c r="M260" s="665">
        <v>1</v>
      </c>
      <c r="N260" s="666">
        <v>45.19</v>
      </c>
    </row>
    <row r="261" spans="1:14" ht="14.4" customHeight="1" x14ac:dyDescent="0.3">
      <c r="A261" s="661" t="s">
        <v>575</v>
      </c>
      <c r="B261" s="662" t="s">
        <v>576</v>
      </c>
      <c r="C261" s="663" t="s">
        <v>580</v>
      </c>
      <c r="D261" s="664" t="s">
        <v>2522</v>
      </c>
      <c r="E261" s="663" t="s">
        <v>591</v>
      </c>
      <c r="F261" s="664" t="s">
        <v>2525</v>
      </c>
      <c r="G261" s="663" t="s">
        <v>1456</v>
      </c>
      <c r="H261" s="663" t="s">
        <v>1475</v>
      </c>
      <c r="I261" s="663" t="s">
        <v>1476</v>
      </c>
      <c r="J261" s="663" t="s">
        <v>1477</v>
      </c>
      <c r="K261" s="663" t="s">
        <v>1478</v>
      </c>
      <c r="L261" s="665">
        <v>0</v>
      </c>
      <c r="M261" s="665">
        <v>0</v>
      </c>
      <c r="N261" s="666">
        <v>0</v>
      </c>
    </row>
    <row r="262" spans="1:14" ht="14.4" customHeight="1" x14ac:dyDescent="0.3">
      <c r="A262" s="661" t="s">
        <v>575</v>
      </c>
      <c r="B262" s="662" t="s">
        <v>576</v>
      </c>
      <c r="C262" s="663" t="s">
        <v>580</v>
      </c>
      <c r="D262" s="664" t="s">
        <v>2522</v>
      </c>
      <c r="E262" s="663" t="s">
        <v>591</v>
      </c>
      <c r="F262" s="664" t="s">
        <v>2525</v>
      </c>
      <c r="G262" s="663" t="s">
        <v>1456</v>
      </c>
      <c r="H262" s="663" t="s">
        <v>1479</v>
      </c>
      <c r="I262" s="663" t="s">
        <v>1480</v>
      </c>
      <c r="J262" s="663" t="s">
        <v>1481</v>
      </c>
      <c r="K262" s="663" t="s">
        <v>943</v>
      </c>
      <c r="L262" s="665">
        <v>47.5</v>
      </c>
      <c r="M262" s="665">
        <v>1</v>
      </c>
      <c r="N262" s="666">
        <v>47.5</v>
      </c>
    </row>
    <row r="263" spans="1:14" ht="14.4" customHeight="1" x14ac:dyDescent="0.3">
      <c r="A263" s="661" t="s">
        <v>575</v>
      </c>
      <c r="B263" s="662" t="s">
        <v>576</v>
      </c>
      <c r="C263" s="663" t="s">
        <v>580</v>
      </c>
      <c r="D263" s="664" t="s">
        <v>2522</v>
      </c>
      <c r="E263" s="663" t="s">
        <v>591</v>
      </c>
      <c r="F263" s="664" t="s">
        <v>2525</v>
      </c>
      <c r="G263" s="663" t="s">
        <v>1456</v>
      </c>
      <c r="H263" s="663" t="s">
        <v>1482</v>
      </c>
      <c r="I263" s="663" t="s">
        <v>1483</v>
      </c>
      <c r="J263" s="663" t="s">
        <v>1484</v>
      </c>
      <c r="K263" s="663" t="s">
        <v>1468</v>
      </c>
      <c r="L263" s="665">
        <v>72.499308442712348</v>
      </c>
      <c r="M263" s="665">
        <v>1</v>
      </c>
      <c r="N263" s="666">
        <v>72.499308442712348</v>
      </c>
    </row>
    <row r="264" spans="1:14" ht="14.4" customHeight="1" x14ac:dyDescent="0.3">
      <c r="A264" s="661" t="s">
        <v>575</v>
      </c>
      <c r="B264" s="662" t="s">
        <v>576</v>
      </c>
      <c r="C264" s="663" t="s">
        <v>580</v>
      </c>
      <c r="D264" s="664" t="s">
        <v>2522</v>
      </c>
      <c r="E264" s="663" t="s">
        <v>591</v>
      </c>
      <c r="F264" s="664" t="s">
        <v>2525</v>
      </c>
      <c r="G264" s="663" t="s">
        <v>1456</v>
      </c>
      <c r="H264" s="663" t="s">
        <v>1485</v>
      </c>
      <c r="I264" s="663" t="s">
        <v>1486</v>
      </c>
      <c r="J264" s="663" t="s">
        <v>1487</v>
      </c>
      <c r="K264" s="663" t="s">
        <v>1488</v>
      </c>
      <c r="L264" s="665">
        <v>32.443264550120183</v>
      </c>
      <c r="M264" s="665">
        <v>9</v>
      </c>
      <c r="N264" s="666">
        <v>291.98938095108167</v>
      </c>
    </row>
    <row r="265" spans="1:14" ht="14.4" customHeight="1" x14ac:dyDescent="0.3">
      <c r="A265" s="661" t="s">
        <v>575</v>
      </c>
      <c r="B265" s="662" t="s">
        <v>576</v>
      </c>
      <c r="C265" s="663" t="s">
        <v>580</v>
      </c>
      <c r="D265" s="664" t="s">
        <v>2522</v>
      </c>
      <c r="E265" s="663" t="s">
        <v>591</v>
      </c>
      <c r="F265" s="664" t="s">
        <v>2525</v>
      </c>
      <c r="G265" s="663" t="s">
        <v>1456</v>
      </c>
      <c r="H265" s="663" t="s">
        <v>1489</v>
      </c>
      <c r="I265" s="663" t="s">
        <v>1490</v>
      </c>
      <c r="J265" s="663" t="s">
        <v>1491</v>
      </c>
      <c r="K265" s="663" t="s">
        <v>1492</v>
      </c>
      <c r="L265" s="665">
        <v>58.799998394912514</v>
      </c>
      <c r="M265" s="665">
        <v>1</v>
      </c>
      <c r="N265" s="666">
        <v>58.799998394912514</v>
      </c>
    </row>
    <row r="266" spans="1:14" ht="14.4" customHeight="1" x14ac:dyDescent="0.3">
      <c r="A266" s="661" t="s">
        <v>575</v>
      </c>
      <c r="B266" s="662" t="s">
        <v>576</v>
      </c>
      <c r="C266" s="663" t="s">
        <v>580</v>
      </c>
      <c r="D266" s="664" t="s">
        <v>2522</v>
      </c>
      <c r="E266" s="663" t="s">
        <v>591</v>
      </c>
      <c r="F266" s="664" t="s">
        <v>2525</v>
      </c>
      <c r="G266" s="663" t="s">
        <v>1456</v>
      </c>
      <c r="H266" s="663" t="s">
        <v>1493</v>
      </c>
      <c r="I266" s="663" t="s">
        <v>1494</v>
      </c>
      <c r="J266" s="663" t="s">
        <v>1495</v>
      </c>
      <c r="K266" s="663" t="s">
        <v>1496</v>
      </c>
      <c r="L266" s="665">
        <v>56.31999846261008</v>
      </c>
      <c r="M266" s="665">
        <v>1</v>
      </c>
      <c r="N266" s="666">
        <v>56.31999846261008</v>
      </c>
    </row>
    <row r="267" spans="1:14" ht="14.4" customHeight="1" x14ac:dyDescent="0.3">
      <c r="A267" s="661" t="s">
        <v>575</v>
      </c>
      <c r="B267" s="662" t="s">
        <v>576</v>
      </c>
      <c r="C267" s="663" t="s">
        <v>580</v>
      </c>
      <c r="D267" s="664" t="s">
        <v>2522</v>
      </c>
      <c r="E267" s="663" t="s">
        <v>591</v>
      </c>
      <c r="F267" s="664" t="s">
        <v>2525</v>
      </c>
      <c r="G267" s="663" t="s">
        <v>1456</v>
      </c>
      <c r="H267" s="663" t="s">
        <v>1497</v>
      </c>
      <c r="I267" s="663" t="s">
        <v>1498</v>
      </c>
      <c r="J267" s="663" t="s">
        <v>1499</v>
      </c>
      <c r="K267" s="663" t="s">
        <v>1500</v>
      </c>
      <c r="L267" s="665">
        <v>112.72934437557916</v>
      </c>
      <c r="M267" s="665">
        <v>1</v>
      </c>
      <c r="N267" s="666">
        <v>112.72934437557916</v>
      </c>
    </row>
    <row r="268" spans="1:14" ht="14.4" customHeight="1" x14ac:dyDescent="0.3">
      <c r="A268" s="661" t="s">
        <v>575</v>
      </c>
      <c r="B268" s="662" t="s">
        <v>576</v>
      </c>
      <c r="C268" s="663" t="s">
        <v>580</v>
      </c>
      <c r="D268" s="664" t="s">
        <v>2522</v>
      </c>
      <c r="E268" s="663" t="s">
        <v>591</v>
      </c>
      <c r="F268" s="664" t="s">
        <v>2525</v>
      </c>
      <c r="G268" s="663" t="s">
        <v>1456</v>
      </c>
      <c r="H268" s="663" t="s">
        <v>1501</v>
      </c>
      <c r="I268" s="663" t="s">
        <v>1502</v>
      </c>
      <c r="J268" s="663" t="s">
        <v>1503</v>
      </c>
      <c r="K268" s="663" t="s">
        <v>1144</v>
      </c>
      <c r="L268" s="665">
        <v>48.910000000000018</v>
      </c>
      <c r="M268" s="665">
        <v>1</v>
      </c>
      <c r="N268" s="666">
        <v>48.910000000000018</v>
      </c>
    </row>
    <row r="269" spans="1:14" ht="14.4" customHeight="1" x14ac:dyDescent="0.3">
      <c r="A269" s="661" t="s">
        <v>575</v>
      </c>
      <c r="B269" s="662" t="s">
        <v>576</v>
      </c>
      <c r="C269" s="663" t="s">
        <v>580</v>
      </c>
      <c r="D269" s="664" t="s">
        <v>2522</v>
      </c>
      <c r="E269" s="663" t="s">
        <v>591</v>
      </c>
      <c r="F269" s="664" t="s">
        <v>2525</v>
      </c>
      <c r="G269" s="663" t="s">
        <v>1456</v>
      </c>
      <c r="H269" s="663" t="s">
        <v>1504</v>
      </c>
      <c r="I269" s="663" t="s">
        <v>1505</v>
      </c>
      <c r="J269" s="663" t="s">
        <v>1506</v>
      </c>
      <c r="K269" s="663" t="s">
        <v>1507</v>
      </c>
      <c r="L269" s="665">
        <v>71.154889993119255</v>
      </c>
      <c r="M269" s="665">
        <v>4</v>
      </c>
      <c r="N269" s="666">
        <v>284.61955997247702</v>
      </c>
    </row>
    <row r="270" spans="1:14" ht="14.4" customHeight="1" x14ac:dyDescent="0.3">
      <c r="A270" s="661" t="s">
        <v>575</v>
      </c>
      <c r="B270" s="662" t="s">
        <v>576</v>
      </c>
      <c r="C270" s="663" t="s">
        <v>580</v>
      </c>
      <c r="D270" s="664" t="s">
        <v>2522</v>
      </c>
      <c r="E270" s="663" t="s">
        <v>591</v>
      </c>
      <c r="F270" s="664" t="s">
        <v>2525</v>
      </c>
      <c r="G270" s="663" t="s">
        <v>1456</v>
      </c>
      <c r="H270" s="663" t="s">
        <v>1508</v>
      </c>
      <c r="I270" s="663" t="s">
        <v>1509</v>
      </c>
      <c r="J270" s="663" t="s">
        <v>1510</v>
      </c>
      <c r="K270" s="663" t="s">
        <v>1511</v>
      </c>
      <c r="L270" s="665">
        <v>120.01999999999997</v>
      </c>
      <c r="M270" s="665">
        <v>1</v>
      </c>
      <c r="N270" s="666">
        <v>120.01999999999997</v>
      </c>
    </row>
    <row r="271" spans="1:14" ht="14.4" customHeight="1" x14ac:dyDescent="0.3">
      <c r="A271" s="661" t="s">
        <v>575</v>
      </c>
      <c r="B271" s="662" t="s">
        <v>576</v>
      </c>
      <c r="C271" s="663" t="s">
        <v>580</v>
      </c>
      <c r="D271" s="664" t="s">
        <v>2522</v>
      </c>
      <c r="E271" s="663" t="s">
        <v>591</v>
      </c>
      <c r="F271" s="664" t="s">
        <v>2525</v>
      </c>
      <c r="G271" s="663" t="s">
        <v>1456</v>
      </c>
      <c r="H271" s="663" t="s">
        <v>1512</v>
      </c>
      <c r="I271" s="663" t="s">
        <v>1513</v>
      </c>
      <c r="J271" s="663" t="s">
        <v>1514</v>
      </c>
      <c r="K271" s="663" t="s">
        <v>1515</v>
      </c>
      <c r="L271" s="665">
        <v>3317.644288321279</v>
      </c>
      <c r="M271" s="665">
        <v>17</v>
      </c>
      <c r="N271" s="666">
        <v>56399.952901461744</v>
      </c>
    </row>
    <row r="272" spans="1:14" ht="14.4" customHeight="1" x14ac:dyDescent="0.3">
      <c r="A272" s="661" t="s">
        <v>575</v>
      </c>
      <c r="B272" s="662" t="s">
        <v>576</v>
      </c>
      <c r="C272" s="663" t="s">
        <v>580</v>
      </c>
      <c r="D272" s="664" t="s">
        <v>2522</v>
      </c>
      <c r="E272" s="663" t="s">
        <v>591</v>
      </c>
      <c r="F272" s="664" t="s">
        <v>2525</v>
      </c>
      <c r="G272" s="663" t="s">
        <v>1456</v>
      </c>
      <c r="H272" s="663" t="s">
        <v>1516</v>
      </c>
      <c r="I272" s="663" t="s">
        <v>1517</v>
      </c>
      <c r="J272" s="663" t="s">
        <v>1518</v>
      </c>
      <c r="K272" s="663" t="s">
        <v>1519</v>
      </c>
      <c r="L272" s="665">
        <v>36.26</v>
      </c>
      <c r="M272" s="665">
        <v>1</v>
      </c>
      <c r="N272" s="666">
        <v>36.26</v>
      </c>
    </row>
    <row r="273" spans="1:14" ht="14.4" customHeight="1" x14ac:dyDescent="0.3">
      <c r="A273" s="661" t="s">
        <v>575</v>
      </c>
      <c r="B273" s="662" t="s">
        <v>576</v>
      </c>
      <c r="C273" s="663" t="s">
        <v>580</v>
      </c>
      <c r="D273" s="664" t="s">
        <v>2522</v>
      </c>
      <c r="E273" s="663" t="s">
        <v>591</v>
      </c>
      <c r="F273" s="664" t="s">
        <v>2525</v>
      </c>
      <c r="G273" s="663" t="s">
        <v>1456</v>
      </c>
      <c r="H273" s="663" t="s">
        <v>1520</v>
      </c>
      <c r="I273" s="663" t="s">
        <v>1521</v>
      </c>
      <c r="J273" s="663" t="s">
        <v>1522</v>
      </c>
      <c r="K273" s="663" t="s">
        <v>1523</v>
      </c>
      <c r="L273" s="665">
        <v>31.625722831421012</v>
      </c>
      <c r="M273" s="665">
        <v>24</v>
      </c>
      <c r="N273" s="666">
        <v>759.01734795410425</v>
      </c>
    </row>
    <row r="274" spans="1:14" ht="14.4" customHeight="1" x14ac:dyDescent="0.3">
      <c r="A274" s="661" t="s">
        <v>575</v>
      </c>
      <c r="B274" s="662" t="s">
        <v>576</v>
      </c>
      <c r="C274" s="663" t="s">
        <v>580</v>
      </c>
      <c r="D274" s="664" t="s">
        <v>2522</v>
      </c>
      <c r="E274" s="663" t="s">
        <v>591</v>
      </c>
      <c r="F274" s="664" t="s">
        <v>2525</v>
      </c>
      <c r="G274" s="663" t="s">
        <v>1456</v>
      </c>
      <c r="H274" s="663" t="s">
        <v>1524</v>
      </c>
      <c r="I274" s="663" t="s">
        <v>1525</v>
      </c>
      <c r="J274" s="663" t="s">
        <v>1522</v>
      </c>
      <c r="K274" s="663" t="s">
        <v>1526</v>
      </c>
      <c r="L274" s="665">
        <v>92.285328659773896</v>
      </c>
      <c r="M274" s="665">
        <v>9</v>
      </c>
      <c r="N274" s="666">
        <v>830.56795793796505</v>
      </c>
    </row>
    <row r="275" spans="1:14" ht="14.4" customHeight="1" x14ac:dyDescent="0.3">
      <c r="A275" s="661" t="s">
        <v>575</v>
      </c>
      <c r="B275" s="662" t="s">
        <v>576</v>
      </c>
      <c r="C275" s="663" t="s">
        <v>580</v>
      </c>
      <c r="D275" s="664" t="s">
        <v>2522</v>
      </c>
      <c r="E275" s="663" t="s">
        <v>591</v>
      </c>
      <c r="F275" s="664" t="s">
        <v>2525</v>
      </c>
      <c r="G275" s="663" t="s">
        <v>1456</v>
      </c>
      <c r="H275" s="663" t="s">
        <v>1527</v>
      </c>
      <c r="I275" s="663" t="s">
        <v>1528</v>
      </c>
      <c r="J275" s="663" t="s">
        <v>1459</v>
      </c>
      <c r="K275" s="663" t="s">
        <v>1191</v>
      </c>
      <c r="L275" s="665">
        <v>57.022183310028225</v>
      </c>
      <c r="M275" s="665">
        <v>30</v>
      </c>
      <c r="N275" s="666">
        <v>1710.6654993008467</v>
      </c>
    </row>
    <row r="276" spans="1:14" ht="14.4" customHeight="1" x14ac:dyDescent="0.3">
      <c r="A276" s="661" t="s">
        <v>575</v>
      </c>
      <c r="B276" s="662" t="s">
        <v>576</v>
      </c>
      <c r="C276" s="663" t="s">
        <v>580</v>
      </c>
      <c r="D276" s="664" t="s">
        <v>2522</v>
      </c>
      <c r="E276" s="663" t="s">
        <v>591</v>
      </c>
      <c r="F276" s="664" t="s">
        <v>2525</v>
      </c>
      <c r="G276" s="663" t="s">
        <v>1456</v>
      </c>
      <c r="H276" s="663" t="s">
        <v>1529</v>
      </c>
      <c r="I276" s="663" t="s">
        <v>1530</v>
      </c>
      <c r="J276" s="663" t="s">
        <v>1531</v>
      </c>
      <c r="K276" s="663" t="s">
        <v>1532</v>
      </c>
      <c r="L276" s="665">
        <v>327.78807630619258</v>
      </c>
      <c r="M276" s="665">
        <v>3</v>
      </c>
      <c r="N276" s="666">
        <v>983.36422891857774</v>
      </c>
    </row>
    <row r="277" spans="1:14" ht="14.4" customHeight="1" x14ac:dyDescent="0.3">
      <c r="A277" s="661" t="s">
        <v>575</v>
      </c>
      <c r="B277" s="662" t="s">
        <v>576</v>
      </c>
      <c r="C277" s="663" t="s">
        <v>580</v>
      </c>
      <c r="D277" s="664" t="s">
        <v>2522</v>
      </c>
      <c r="E277" s="663" t="s">
        <v>591</v>
      </c>
      <c r="F277" s="664" t="s">
        <v>2525</v>
      </c>
      <c r="G277" s="663" t="s">
        <v>1456</v>
      </c>
      <c r="H277" s="663" t="s">
        <v>1533</v>
      </c>
      <c r="I277" s="663" t="s">
        <v>1534</v>
      </c>
      <c r="J277" s="663" t="s">
        <v>1535</v>
      </c>
      <c r="K277" s="663" t="s">
        <v>1536</v>
      </c>
      <c r="L277" s="665">
        <v>47.056666666666672</v>
      </c>
      <c r="M277" s="665">
        <v>3</v>
      </c>
      <c r="N277" s="666">
        <v>141.17000000000002</v>
      </c>
    </row>
    <row r="278" spans="1:14" ht="14.4" customHeight="1" x14ac:dyDescent="0.3">
      <c r="A278" s="661" t="s">
        <v>575</v>
      </c>
      <c r="B278" s="662" t="s">
        <v>576</v>
      </c>
      <c r="C278" s="663" t="s">
        <v>580</v>
      </c>
      <c r="D278" s="664" t="s">
        <v>2522</v>
      </c>
      <c r="E278" s="663" t="s">
        <v>591</v>
      </c>
      <c r="F278" s="664" t="s">
        <v>2525</v>
      </c>
      <c r="G278" s="663" t="s">
        <v>1456</v>
      </c>
      <c r="H278" s="663" t="s">
        <v>1537</v>
      </c>
      <c r="I278" s="663" t="s">
        <v>1538</v>
      </c>
      <c r="J278" s="663" t="s">
        <v>1539</v>
      </c>
      <c r="K278" s="663" t="s">
        <v>1540</v>
      </c>
      <c r="L278" s="665">
        <v>45.1</v>
      </c>
      <c r="M278" s="665">
        <v>1</v>
      </c>
      <c r="N278" s="666">
        <v>45.1</v>
      </c>
    </row>
    <row r="279" spans="1:14" ht="14.4" customHeight="1" x14ac:dyDescent="0.3">
      <c r="A279" s="661" t="s">
        <v>575</v>
      </c>
      <c r="B279" s="662" t="s">
        <v>576</v>
      </c>
      <c r="C279" s="663" t="s">
        <v>580</v>
      </c>
      <c r="D279" s="664" t="s">
        <v>2522</v>
      </c>
      <c r="E279" s="663" t="s">
        <v>591</v>
      </c>
      <c r="F279" s="664" t="s">
        <v>2525</v>
      </c>
      <c r="G279" s="663" t="s">
        <v>1456</v>
      </c>
      <c r="H279" s="663" t="s">
        <v>1541</v>
      </c>
      <c r="I279" s="663" t="s">
        <v>1542</v>
      </c>
      <c r="J279" s="663" t="s">
        <v>1543</v>
      </c>
      <c r="K279" s="663" t="s">
        <v>1191</v>
      </c>
      <c r="L279" s="665">
        <v>44.21</v>
      </c>
      <c r="M279" s="665">
        <v>2</v>
      </c>
      <c r="N279" s="666">
        <v>88.42</v>
      </c>
    </row>
    <row r="280" spans="1:14" ht="14.4" customHeight="1" x14ac:dyDescent="0.3">
      <c r="A280" s="661" t="s">
        <v>575</v>
      </c>
      <c r="B280" s="662" t="s">
        <v>576</v>
      </c>
      <c r="C280" s="663" t="s">
        <v>580</v>
      </c>
      <c r="D280" s="664" t="s">
        <v>2522</v>
      </c>
      <c r="E280" s="663" t="s">
        <v>591</v>
      </c>
      <c r="F280" s="664" t="s">
        <v>2525</v>
      </c>
      <c r="G280" s="663" t="s">
        <v>1456</v>
      </c>
      <c r="H280" s="663" t="s">
        <v>1544</v>
      </c>
      <c r="I280" s="663" t="s">
        <v>1545</v>
      </c>
      <c r="J280" s="663" t="s">
        <v>1546</v>
      </c>
      <c r="K280" s="663" t="s">
        <v>1547</v>
      </c>
      <c r="L280" s="665">
        <v>92.465000000000003</v>
      </c>
      <c r="M280" s="665">
        <v>4</v>
      </c>
      <c r="N280" s="666">
        <v>369.86</v>
      </c>
    </row>
    <row r="281" spans="1:14" ht="14.4" customHeight="1" x14ac:dyDescent="0.3">
      <c r="A281" s="661" t="s">
        <v>575</v>
      </c>
      <c r="B281" s="662" t="s">
        <v>576</v>
      </c>
      <c r="C281" s="663" t="s">
        <v>580</v>
      </c>
      <c r="D281" s="664" t="s">
        <v>2522</v>
      </c>
      <c r="E281" s="663" t="s">
        <v>591</v>
      </c>
      <c r="F281" s="664" t="s">
        <v>2525</v>
      </c>
      <c r="G281" s="663" t="s">
        <v>1456</v>
      </c>
      <c r="H281" s="663" t="s">
        <v>1548</v>
      </c>
      <c r="I281" s="663" t="s">
        <v>1549</v>
      </c>
      <c r="J281" s="663" t="s">
        <v>1550</v>
      </c>
      <c r="K281" s="663" t="s">
        <v>1291</v>
      </c>
      <c r="L281" s="665">
        <v>298.50817480148692</v>
      </c>
      <c r="M281" s="665">
        <v>2</v>
      </c>
      <c r="N281" s="666">
        <v>597.01634960297383</v>
      </c>
    </row>
    <row r="282" spans="1:14" ht="14.4" customHeight="1" x14ac:dyDescent="0.3">
      <c r="A282" s="661" t="s">
        <v>575</v>
      </c>
      <c r="B282" s="662" t="s">
        <v>576</v>
      </c>
      <c r="C282" s="663" t="s">
        <v>580</v>
      </c>
      <c r="D282" s="664" t="s">
        <v>2522</v>
      </c>
      <c r="E282" s="663" t="s">
        <v>591</v>
      </c>
      <c r="F282" s="664" t="s">
        <v>2525</v>
      </c>
      <c r="G282" s="663" t="s">
        <v>1456</v>
      </c>
      <c r="H282" s="663" t="s">
        <v>1551</v>
      </c>
      <c r="I282" s="663" t="s">
        <v>1552</v>
      </c>
      <c r="J282" s="663" t="s">
        <v>1553</v>
      </c>
      <c r="K282" s="663" t="s">
        <v>1554</v>
      </c>
      <c r="L282" s="665">
        <v>63.810000000000045</v>
      </c>
      <c r="M282" s="665">
        <v>1</v>
      </c>
      <c r="N282" s="666">
        <v>63.810000000000045</v>
      </c>
    </row>
    <row r="283" spans="1:14" ht="14.4" customHeight="1" x14ac:dyDescent="0.3">
      <c r="A283" s="661" t="s">
        <v>575</v>
      </c>
      <c r="B283" s="662" t="s">
        <v>576</v>
      </c>
      <c r="C283" s="663" t="s">
        <v>580</v>
      </c>
      <c r="D283" s="664" t="s">
        <v>2522</v>
      </c>
      <c r="E283" s="663" t="s">
        <v>591</v>
      </c>
      <c r="F283" s="664" t="s">
        <v>2525</v>
      </c>
      <c r="G283" s="663" t="s">
        <v>1456</v>
      </c>
      <c r="H283" s="663" t="s">
        <v>1555</v>
      </c>
      <c r="I283" s="663" t="s">
        <v>1556</v>
      </c>
      <c r="J283" s="663" t="s">
        <v>1557</v>
      </c>
      <c r="K283" s="663" t="s">
        <v>1558</v>
      </c>
      <c r="L283" s="665">
        <v>38.457063621678572</v>
      </c>
      <c r="M283" s="665">
        <v>7</v>
      </c>
      <c r="N283" s="666">
        <v>269.19944535175</v>
      </c>
    </row>
    <row r="284" spans="1:14" ht="14.4" customHeight="1" x14ac:dyDescent="0.3">
      <c r="A284" s="661" t="s">
        <v>575</v>
      </c>
      <c r="B284" s="662" t="s">
        <v>576</v>
      </c>
      <c r="C284" s="663" t="s">
        <v>580</v>
      </c>
      <c r="D284" s="664" t="s">
        <v>2522</v>
      </c>
      <c r="E284" s="663" t="s">
        <v>591</v>
      </c>
      <c r="F284" s="664" t="s">
        <v>2525</v>
      </c>
      <c r="G284" s="663" t="s">
        <v>1456</v>
      </c>
      <c r="H284" s="663" t="s">
        <v>1559</v>
      </c>
      <c r="I284" s="663" t="s">
        <v>1560</v>
      </c>
      <c r="J284" s="663" t="s">
        <v>1561</v>
      </c>
      <c r="K284" s="663" t="s">
        <v>1144</v>
      </c>
      <c r="L284" s="665">
        <v>86.59</v>
      </c>
      <c r="M284" s="665">
        <v>2</v>
      </c>
      <c r="N284" s="666">
        <v>173.18</v>
      </c>
    </row>
    <row r="285" spans="1:14" ht="14.4" customHeight="1" x14ac:dyDescent="0.3">
      <c r="A285" s="661" t="s">
        <v>575</v>
      </c>
      <c r="B285" s="662" t="s">
        <v>576</v>
      </c>
      <c r="C285" s="663" t="s">
        <v>580</v>
      </c>
      <c r="D285" s="664" t="s">
        <v>2522</v>
      </c>
      <c r="E285" s="663" t="s">
        <v>591</v>
      </c>
      <c r="F285" s="664" t="s">
        <v>2525</v>
      </c>
      <c r="G285" s="663" t="s">
        <v>1456</v>
      </c>
      <c r="H285" s="663" t="s">
        <v>1562</v>
      </c>
      <c r="I285" s="663" t="s">
        <v>1563</v>
      </c>
      <c r="J285" s="663" t="s">
        <v>1564</v>
      </c>
      <c r="K285" s="663" t="s">
        <v>1144</v>
      </c>
      <c r="L285" s="665">
        <v>86.663341120763235</v>
      </c>
      <c r="M285" s="665">
        <v>3</v>
      </c>
      <c r="N285" s="666">
        <v>259.99002336228972</v>
      </c>
    </row>
    <row r="286" spans="1:14" ht="14.4" customHeight="1" x14ac:dyDescent="0.3">
      <c r="A286" s="661" t="s">
        <v>575</v>
      </c>
      <c r="B286" s="662" t="s">
        <v>576</v>
      </c>
      <c r="C286" s="663" t="s">
        <v>580</v>
      </c>
      <c r="D286" s="664" t="s">
        <v>2522</v>
      </c>
      <c r="E286" s="663" t="s">
        <v>591</v>
      </c>
      <c r="F286" s="664" t="s">
        <v>2525</v>
      </c>
      <c r="G286" s="663" t="s">
        <v>1456</v>
      </c>
      <c r="H286" s="663" t="s">
        <v>1565</v>
      </c>
      <c r="I286" s="663" t="s">
        <v>1566</v>
      </c>
      <c r="J286" s="663" t="s">
        <v>1567</v>
      </c>
      <c r="K286" s="663" t="s">
        <v>905</v>
      </c>
      <c r="L286" s="665">
        <v>136.0378599349215</v>
      </c>
      <c r="M286" s="665">
        <v>1</v>
      </c>
      <c r="N286" s="666">
        <v>136.0378599349215</v>
      </c>
    </row>
    <row r="287" spans="1:14" ht="14.4" customHeight="1" x14ac:dyDescent="0.3">
      <c r="A287" s="661" t="s">
        <v>575</v>
      </c>
      <c r="B287" s="662" t="s">
        <v>576</v>
      </c>
      <c r="C287" s="663" t="s">
        <v>580</v>
      </c>
      <c r="D287" s="664" t="s">
        <v>2522</v>
      </c>
      <c r="E287" s="663" t="s">
        <v>591</v>
      </c>
      <c r="F287" s="664" t="s">
        <v>2525</v>
      </c>
      <c r="G287" s="663" t="s">
        <v>1456</v>
      </c>
      <c r="H287" s="663" t="s">
        <v>1568</v>
      </c>
      <c r="I287" s="663" t="s">
        <v>1569</v>
      </c>
      <c r="J287" s="663" t="s">
        <v>1570</v>
      </c>
      <c r="K287" s="663" t="s">
        <v>1325</v>
      </c>
      <c r="L287" s="665">
        <v>22.920000000000012</v>
      </c>
      <c r="M287" s="665">
        <v>1</v>
      </c>
      <c r="N287" s="666">
        <v>22.920000000000012</v>
      </c>
    </row>
    <row r="288" spans="1:14" ht="14.4" customHeight="1" x14ac:dyDescent="0.3">
      <c r="A288" s="661" t="s">
        <v>575</v>
      </c>
      <c r="B288" s="662" t="s">
        <v>576</v>
      </c>
      <c r="C288" s="663" t="s">
        <v>580</v>
      </c>
      <c r="D288" s="664" t="s">
        <v>2522</v>
      </c>
      <c r="E288" s="663" t="s">
        <v>591</v>
      </c>
      <c r="F288" s="664" t="s">
        <v>2525</v>
      </c>
      <c r="G288" s="663" t="s">
        <v>1456</v>
      </c>
      <c r="H288" s="663" t="s">
        <v>1571</v>
      </c>
      <c r="I288" s="663" t="s">
        <v>1572</v>
      </c>
      <c r="J288" s="663" t="s">
        <v>1573</v>
      </c>
      <c r="K288" s="663" t="s">
        <v>943</v>
      </c>
      <c r="L288" s="665">
        <v>191.83002601638941</v>
      </c>
      <c r="M288" s="665">
        <v>1</v>
      </c>
      <c r="N288" s="666">
        <v>191.83002601638941</v>
      </c>
    </row>
    <row r="289" spans="1:14" ht="14.4" customHeight="1" x14ac:dyDescent="0.3">
      <c r="A289" s="661" t="s">
        <v>575</v>
      </c>
      <c r="B289" s="662" t="s">
        <v>576</v>
      </c>
      <c r="C289" s="663" t="s">
        <v>580</v>
      </c>
      <c r="D289" s="664" t="s">
        <v>2522</v>
      </c>
      <c r="E289" s="663" t="s">
        <v>591</v>
      </c>
      <c r="F289" s="664" t="s">
        <v>2525</v>
      </c>
      <c r="G289" s="663" t="s">
        <v>1456</v>
      </c>
      <c r="H289" s="663" t="s">
        <v>1574</v>
      </c>
      <c r="I289" s="663" t="s">
        <v>1575</v>
      </c>
      <c r="J289" s="663" t="s">
        <v>1576</v>
      </c>
      <c r="K289" s="663" t="s">
        <v>1577</v>
      </c>
      <c r="L289" s="665">
        <v>24.969891140773953</v>
      </c>
      <c r="M289" s="665">
        <v>1</v>
      </c>
      <c r="N289" s="666">
        <v>24.969891140773953</v>
      </c>
    </row>
    <row r="290" spans="1:14" ht="14.4" customHeight="1" x14ac:dyDescent="0.3">
      <c r="A290" s="661" t="s">
        <v>575</v>
      </c>
      <c r="B290" s="662" t="s">
        <v>576</v>
      </c>
      <c r="C290" s="663" t="s">
        <v>580</v>
      </c>
      <c r="D290" s="664" t="s">
        <v>2522</v>
      </c>
      <c r="E290" s="663" t="s">
        <v>591</v>
      </c>
      <c r="F290" s="664" t="s">
        <v>2525</v>
      </c>
      <c r="G290" s="663" t="s">
        <v>1456</v>
      </c>
      <c r="H290" s="663" t="s">
        <v>1578</v>
      </c>
      <c r="I290" s="663" t="s">
        <v>1579</v>
      </c>
      <c r="J290" s="663" t="s">
        <v>607</v>
      </c>
      <c r="K290" s="663" t="s">
        <v>1580</v>
      </c>
      <c r="L290" s="665">
        <v>58.740000000000023</v>
      </c>
      <c r="M290" s="665">
        <v>2</v>
      </c>
      <c r="N290" s="666">
        <v>117.48000000000005</v>
      </c>
    </row>
    <row r="291" spans="1:14" ht="14.4" customHeight="1" x14ac:dyDescent="0.3">
      <c r="A291" s="661" t="s">
        <v>575</v>
      </c>
      <c r="B291" s="662" t="s">
        <v>576</v>
      </c>
      <c r="C291" s="663" t="s">
        <v>580</v>
      </c>
      <c r="D291" s="664" t="s">
        <v>2522</v>
      </c>
      <c r="E291" s="663" t="s">
        <v>591</v>
      </c>
      <c r="F291" s="664" t="s">
        <v>2525</v>
      </c>
      <c r="G291" s="663" t="s">
        <v>1456</v>
      </c>
      <c r="H291" s="663" t="s">
        <v>1581</v>
      </c>
      <c r="I291" s="663" t="s">
        <v>1582</v>
      </c>
      <c r="J291" s="663" t="s">
        <v>1583</v>
      </c>
      <c r="K291" s="663" t="s">
        <v>1584</v>
      </c>
      <c r="L291" s="665">
        <v>79.210000000000008</v>
      </c>
      <c r="M291" s="665">
        <v>1</v>
      </c>
      <c r="N291" s="666">
        <v>79.210000000000008</v>
      </c>
    </row>
    <row r="292" spans="1:14" ht="14.4" customHeight="1" x14ac:dyDescent="0.3">
      <c r="A292" s="661" t="s">
        <v>575</v>
      </c>
      <c r="B292" s="662" t="s">
        <v>576</v>
      </c>
      <c r="C292" s="663" t="s">
        <v>580</v>
      </c>
      <c r="D292" s="664" t="s">
        <v>2522</v>
      </c>
      <c r="E292" s="663" t="s">
        <v>591</v>
      </c>
      <c r="F292" s="664" t="s">
        <v>2525</v>
      </c>
      <c r="G292" s="663" t="s">
        <v>1456</v>
      </c>
      <c r="H292" s="663" t="s">
        <v>1585</v>
      </c>
      <c r="I292" s="663" t="s">
        <v>1586</v>
      </c>
      <c r="J292" s="663" t="s">
        <v>1587</v>
      </c>
      <c r="K292" s="663" t="s">
        <v>1588</v>
      </c>
      <c r="L292" s="665">
        <v>20.059998423752909</v>
      </c>
      <c r="M292" s="665">
        <v>1</v>
      </c>
      <c r="N292" s="666">
        <v>20.059998423752909</v>
      </c>
    </row>
    <row r="293" spans="1:14" ht="14.4" customHeight="1" x14ac:dyDescent="0.3">
      <c r="A293" s="661" t="s">
        <v>575</v>
      </c>
      <c r="B293" s="662" t="s">
        <v>576</v>
      </c>
      <c r="C293" s="663" t="s">
        <v>580</v>
      </c>
      <c r="D293" s="664" t="s">
        <v>2522</v>
      </c>
      <c r="E293" s="663" t="s">
        <v>591</v>
      </c>
      <c r="F293" s="664" t="s">
        <v>2525</v>
      </c>
      <c r="G293" s="663" t="s">
        <v>1456</v>
      </c>
      <c r="H293" s="663" t="s">
        <v>1589</v>
      </c>
      <c r="I293" s="663" t="s">
        <v>1590</v>
      </c>
      <c r="J293" s="663" t="s">
        <v>1499</v>
      </c>
      <c r="K293" s="663" t="s">
        <v>1591</v>
      </c>
      <c r="L293" s="665">
        <v>69.169999999999987</v>
      </c>
      <c r="M293" s="665">
        <v>8</v>
      </c>
      <c r="N293" s="666">
        <v>553.3599999999999</v>
      </c>
    </row>
    <row r="294" spans="1:14" ht="14.4" customHeight="1" x14ac:dyDescent="0.3">
      <c r="A294" s="661" t="s">
        <v>575</v>
      </c>
      <c r="B294" s="662" t="s">
        <v>576</v>
      </c>
      <c r="C294" s="663" t="s">
        <v>580</v>
      </c>
      <c r="D294" s="664" t="s">
        <v>2522</v>
      </c>
      <c r="E294" s="663" t="s">
        <v>591</v>
      </c>
      <c r="F294" s="664" t="s">
        <v>2525</v>
      </c>
      <c r="G294" s="663" t="s">
        <v>1456</v>
      </c>
      <c r="H294" s="663" t="s">
        <v>1592</v>
      </c>
      <c r="I294" s="663" t="s">
        <v>1593</v>
      </c>
      <c r="J294" s="663" t="s">
        <v>1594</v>
      </c>
      <c r="K294" s="663" t="s">
        <v>1595</v>
      </c>
      <c r="L294" s="665">
        <v>64.61</v>
      </c>
      <c r="M294" s="665">
        <v>1</v>
      </c>
      <c r="N294" s="666">
        <v>64.61</v>
      </c>
    </row>
    <row r="295" spans="1:14" ht="14.4" customHeight="1" x14ac:dyDescent="0.3">
      <c r="A295" s="661" t="s">
        <v>575</v>
      </c>
      <c r="B295" s="662" t="s">
        <v>576</v>
      </c>
      <c r="C295" s="663" t="s">
        <v>580</v>
      </c>
      <c r="D295" s="664" t="s">
        <v>2522</v>
      </c>
      <c r="E295" s="663" t="s">
        <v>591</v>
      </c>
      <c r="F295" s="664" t="s">
        <v>2525</v>
      </c>
      <c r="G295" s="663" t="s">
        <v>1456</v>
      </c>
      <c r="H295" s="663" t="s">
        <v>1596</v>
      </c>
      <c r="I295" s="663" t="s">
        <v>1597</v>
      </c>
      <c r="J295" s="663" t="s">
        <v>1598</v>
      </c>
      <c r="K295" s="663" t="s">
        <v>1599</v>
      </c>
      <c r="L295" s="665">
        <v>77.81</v>
      </c>
      <c r="M295" s="665">
        <v>2</v>
      </c>
      <c r="N295" s="666">
        <v>155.62</v>
      </c>
    </row>
    <row r="296" spans="1:14" ht="14.4" customHeight="1" x14ac:dyDescent="0.3">
      <c r="A296" s="661" t="s">
        <v>575</v>
      </c>
      <c r="B296" s="662" t="s">
        <v>576</v>
      </c>
      <c r="C296" s="663" t="s">
        <v>580</v>
      </c>
      <c r="D296" s="664" t="s">
        <v>2522</v>
      </c>
      <c r="E296" s="663" t="s">
        <v>591</v>
      </c>
      <c r="F296" s="664" t="s">
        <v>2525</v>
      </c>
      <c r="G296" s="663" t="s">
        <v>1456</v>
      </c>
      <c r="H296" s="663" t="s">
        <v>1600</v>
      </c>
      <c r="I296" s="663" t="s">
        <v>1601</v>
      </c>
      <c r="J296" s="663" t="s">
        <v>1602</v>
      </c>
      <c r="K296" s="663" t="s">
        <v>1603</v>
      </c>
      <c r="L296" s="665">
        <v>88.249999999999972</v>
      </c>
      <c r="M296" s="665">
        <v>1</v>
      </c>
      <c r="N296" s="666">
        <v>88.249999999999972</v>
      </c>
    </row>
    <row r="297" spans="1:14" ht="14.4" customHeight="1" x14ac:dyDescent="0.3">
      <c r="A297" s="661" t="s">
        <v>575</v>
      </c>
      <c r="B297" s="662" t="s">
        <v>576</v>
      </c>
      <c r="C297" s="663" t="s">
        <v>580</v>
      </c>
      <c r="D297" s="664" t="s">
        <v>2522</v>
      </c>
      <c r="E297" s="663" t="s">
        <v>591</v>
      </c>
      <c r="F297" s="664" t="s">
        <v>2525</v>
      </c>
      <c r="G297" s="663" t="s">
        <v>1456</v>
      </c>
      <c r="H297" s="663" t="s">
        <v>1604</v>
      </c>
      <c r="I297" s="663" t="s">
        <v>1605</v>
      </c>
      <c r="J297" s="663" t="s">
        <v>1606</v>
      </c>
      <c r="K297" s="663" t="s">
        <v>1603</v>
      </c>
      <c r="L297" s="665">
        <v>71.170000000000016</v>
      </c>
      <c r="M297" s="665">
        <v>1</v>
      </c>
      <c r="N297" s="666">
        <v>71.170000000000016</v>
      </c>
    </row>
    <row r="298" spans="1:14" ht="14.4" customHeight="1" x14ac:dyDescent="0.3">
      <c r="A298" s="661" t="s">
        <v>575</v>
      </c>
      <c r="B298" s="662" t="s">
        <v>576</v>
      </c>
      <c r="C298" s="663" t="s">
        <v>580</v>
      </c>
      <c r="D298" s="664" t="s">
        <v>2522</v>
      </c>
      <c r="E298" s="663" t="s">
        <v>591</v>
      </c>
      <c r="F298" s="664" t="s">
        <v>2525</v>
      </c>
      <c r="G298" s="663" t="s">
        <v>1456</v>
      </c>
      <c r="H298" s="663" t="s">
        <v>1607</v>
      </c>
      <c r="I298" s="663" t="s">
        <v>1608</v>
      </c>
      <c r="J298" s="663" t="s">
        <v>1609</v>
      </c>
      <c r="K298" s="663" t="s">
        <v>1112</v>
      </c>
      <c r="L298" s="665">
        <v>38.300000000000011</v>
      </c>
      <c r="M298" s="665">
        <v>1</v>
      </c>
      <c r="N298" s="666">
        <v>38.300000000000011</v>
      </c>
    </row>
    <row r="299" spans="1:14" ht="14.4" customHeight="1" x14ac:dyDescent="0.3">
      <c r="A299" s="661" t="s">
        <v>575</v>
      </c>
      <c r="B299" s="662" t="s">
        <v>576</v>
      </c>
      <c r="C299" s="663" t="s">
        <v>580</v>
      </c>
      <c r="D299" s="664" t="s">
        <v>2522</v>
      </c>
      <c r="E299" s="663" t="s">
        <v>591</v>
      </c>
      <c r="F299" s="664" t="s">
        <v>2525</v>
      </c>
      <c r="G299" s="663" t="s">
        <v>1456</v>
      </c>
      <c r="H299" s="663" t="s">
        <v>1610</v>
      </c>
      <c r="I299" s="663" t="s">
        <v>1611</v>
      </c>
      <c r="J299" s="663" t="s">
        <v>1612</v>
      </c>
      <c r="K299" s="663" t="s">
        <v>1613</v>
      </c>
      <c r="L299" s="665">
        <v>156.05733333333333</v>
      </c>
      <c r="M299" s="665">
        <v>3</v>
      </c>
      <c r="N299" s="666">
        <v>468.17200000000003</v>
      </c>
    </row>
    <row r="300" spans="1:14" ht="14.4" customHeight="1" x14ac:dyDescent="0.3">
      <c r="A300" s="661" t="s">
        <v>575</v>
      </c>
      <c r="B300" s="662" t="s">
        <v>576</v>
      </c>
      <c r="C300" s="663" t="s">
        <v>580</v>
      </c>
      <c r="D300" s="664" t="s">
        <v>2522</v>
      </c>
      <c r="E300" s="663" t="s">
        <v>591</v>
      </c>
      <c r="F300" s="664" t="s">
        <v>2525</v>
      </c>
      <c r="G300" s="663" t="s">
        <v>1456</v>
      </c>
      <c r="H300" s="663" t="s">
        <v>1614</v>
      </c>
      <c r="I300" s="663" t="s">
        <v>1615</v>
      </c>
      <c r="J300" s="663" t="s">
        <v>1616</v>
      </c>
      <c r="K300" s="663" t="s">
        <v>1617</v>
      </c>
      <c r="L300" s="665">
        <v>135.85</v>
      </c>
      <c r="M300" s="665">
        <v>1</v>
      </c>
      <c r="N300" s="666">
        <v>135.85</v>
      </c>
    </row>
    <row r="301" spans="1:14" ht="14.4" customHeight="1" x14ac:dyDescent="0.3">
      <c r="A301" s="661" t="s">
        <v>575</v>
      </c>
      <c r="B301" s="662" t="s">
        <v>576</v>
      </c>
      <c r="C301" s="663" t="s">
        <v>580</v>
      </c>
      <c r="D301" s="664" t="s">
        <v>2522</v>
      </c>
      <c r="E301" s="663" t="s">
        <v>591</v>
      </c>
      <c r="F301" s="664" t="s">
        <v>2525</v>
      </c>
      <c r="G301" s="663" t="s">
        <v>1456</v>
      </c>
      <c r="H301" s="663" t="s">
        <v>1618</v>
      </c>
      <c r="I301" s="663" t="s">
        <v>1619</v>
      </c>
      <c r="J301" s="663" t="s">
        <v>1620</v>
      </c>
      <c r="K301" s="663" t="s">
        <v>1621</v>
      </c>
      <c r="L301" s="665">
        <v>98.95</v>
      </c>
      <c r="M301" s="665">
        <v>2</v>
      </c>
      <c r="N301" s="666">
        <v>197.9</v>
      </c>
    </row>
    <row r="302" spans="1:14" ht="14.4" customHeight="1" x14ac:dyDescent="0.3">
      <c r="A302" s="661" t="s">
        <v>575</v>
      </c>
      <c r="B302" s="662" t="s">
        <v>576</v>
      </c>
      <c r="C302" s="663" t="s">
        <v>580</v>
      </c>
      <c r="D302" s="664" t="s">
        <v>2522</v>
      </c>
      <c r="E302" s="663" t="s">
        <v>591</v>
      </c>
      <c r="F302" s="664" t="s">
        <v>2525</v>
      </c>
      <c r="G302" s="663" t="s">
        <v>1456</v>
      </c>
      <c r="H302" s="663" t="s">
        <v>1622</v>
      </c>
      <c r="I302" s="663" t="s">
        <v>1623</v>
      </c>
      <c r="J302" s="663" t="s">
        <v>1624</v>
      </c>
      <c r="K302" s="663" t="s">
        <v>1625</v>
      </c>
      <c r="L302" s="665">
        <v>80.689999999999984</v>
      </c>
      <c r="M302" s="665">
        <v>1</v>
      </c>
      <c r="N302" s="666">
        <v>80.689999999999984</v>
      </c>
    </row>
    <row r="303" spans="1:14" ht="14.4" customHeight="1" x14ac:dyDescent="0.3">
      <c r="A303" s="661" t="s">
        <v>575</v>
      </c>
      <c r="B303" s="662" t="s">
        <v>576</v>
      </c>
      <c r="C303" s="663" t="s">
        <v>580</v>
      </c>
      <c r="D303" s="664" t="s">
        <v>2522</v>
      </c>
      <c r="E303" s="663" t="s">
        <v>591</v>
      </c>
      <c r="F303" s="664" t="s">
        <v>2525</v>
      </c>
      <c r="G303" s="663" t="s">
        <v>1456</v>
      </c>
      <c r="H303" s="663" t="s">
        <v>1626</v>
      </c>
      <c r="I303" s="663" t="s">
        <v>1626</v>
      </c>
      <c r="J303" s="663" t="s">
        <v>1627</v>
      </c>
      <c r="K303" s="663" t="s">
        <v>1628</v>
      </c>
      <c r="L303" s="665">
        <v>393.14773999770057</v>
      </c>
      <c r="M303" s="665">
        <v>1</v>
      </c>
      <c r="N303" s="666">
        <v>393.14773999770057</v>
      </c>
    </row>
    <row r="304" spans="1:14" ht="14.4" customHeight="1" x14ac:dyDescent="0.3">
      <c r="A304" s="661" t="s">
        <v>575</v>
      </c>
      <c r="B304" s="662" t="s">
        <v>576</v>
      </c>
      <c r="C304" s="663" t="s">
        <v>580</v>
      </c>
      <c r="D304" s="664" t="s">
        <v>2522</v>
      </c>
      <c r="E304" s="663" t="s">
        <v>591</v>
      </c>
      <c r="F304" s="664" t="s">
        <v>2525</v>
      </c>
      <c r="G304" s="663" t="s">
        <v>1456</v>
      </c>
      <c r="H304" s="663" t="s">
        <v>1629</v>
      </c>
      <c r="I304" s="663" t="s">
        <v>1630</v>
      </c>
      <c r="J304" s="663" t="s">
        <v>1631</v>
      </c>
      <c r="K304" s="663" t="s">
        <v>1632</v>
      </c>
      <c r="L304" s="665">
        <v>102.88945413733201</v>
      </c>
      <c r="M304" s="665">
        <v>1</v>
      </c>
      <c r="N304" s="666">
        <v>102.88945413733201</v>
      </c>
    </row>
    <row r="305" spans="1:14" ht="14.4" customHeight="1" x14ac:dyDescent="0.3">
      <c r="A305" s="661" t="s">
        <v>575</v>
      </c>
      <c r="B305" s="662" t="s">
        <v>576</v>
      </c>
      <c r="C305" s="663" t="s">
        <v>580</v>
      </c>
      <c r="D305" s="664" t="s">
        <v>2522</v>
      </c>
      <c r="E305" s="663" t="s">
        <v>591</v>
      </c>
      <c r="F305" s="664" t="s">
        <v>2525</v>
      </c>
      <c r="G305" s="663" t="s">
        <v>1456</v>
      </c>
      <c r="H305" s="663" t="s">
        <v>1633</v>
      </c>
      <c r="I305" s="663" t="s">
        <v>1634</v>
      </c>
      <c r="J305" s="663" t="s">
        <v>1635</v>
      </c>
      <c r="K305" s="663" t="s">
        <v>1636</v>
      </c>
      <c r="L305" s="665">
        <v>54.889895762917959</v>
      </c>
      <c r="M305" s="665">
        <v>1</v>
      </c>
      <c r="N305" s="666">
        <v>54.889895762917959</v>
      </c>
    </row>
    <row r="306" spans="1:14" ht="14.4" customHeight="1" x14ac:dyDescent="0.3">
      <c r="A306" s="661" t="s">
        <v>575</v>
      </c>
      <c r="B306" s="662" t="s">
        <v>576</v>
      </c>
      <c r="C306" s="663" t="s">
        <v>580</v>
      </c>
      <c r="D306" s="664" t="s">
        <v>2522</v>
      </c>
      <c r="E306" s="663" t="s">
        <v>591</v>
      </c>
      <c r="F306" s="664" t="s">
        <v>2525</v>
      </c>
      <c r="G306" s="663" t="s">
        <v>1456</v>
      </c>
      <c r="H306" s="663" t="s">
        <v>1637</v>
      </c>
      <c r="I306" s="663" t="s">
        <v>1637</v>
      </c>
      <c r="J306" s="663" t="s">
        <v>1638</v>
      </c>
      <c r="K306" s="663" t="s">
        <v>1639</v>
      </c>
      <c r="L306" s="665">
        <v>91.53</v>
      </c>
      <c r="M306" s="665">
        <v>1</v>
      </c>
      <c r="N306" s="666">
        <v>91.53</v>
      </c>
    </row>
    <row r="307" spans="1:14" ht="14.4" customHeight="1" x14ac:dyDescent="0.3">
      <c r="A307" s="661" t="s">
        <v>575</v>
      </c>
      <c r="B307" s="662" t="s">
        <v>576</v>
      </c>
      <c r="C307" s="663" t="s">
        <v>580</v>
      </c>
      <c r="D307" s="664" t="s">
        <v>2522</v>
      </c>
      <c r="E307" s="663" t="s">
        <v>591</v>
      </c>
      <c r="F307" s="664" t="s">
        <v>2525</v>
      </c>
      <c r="G307" s="663" t="s">
        <v>1456</v>
      </c>
      <c r="H307" s="663" t="s">
        <v>1640</v>
      </c>
      <c r="I307" s="663" t="s">
        <v>1640</v>
      </c>
      <c r="J307" s="663" t="s">
        <v>1641</v>
      </c>
      <c r="K307" s="663" t="s">
        <v>1642</v>
      </c>
      <c r="L307" s="665">
        <v>176.72000000000003</v>
      </c>
      <c r="M307" s="665">
        <v>1</v>
      </c>
      <c r="N307" s="666">
        <v>176.72000000000003</v>
      </c>
    </row>
    <row r="308" spans="1:14" ht="14.4" customHeight="1" x14ac:dyDescent="0.3">
      <c r="A308" s="661" t="s">
        <v>575</v>
      </c>
      <c r="B308" s="662" t="s">
        <v>576</v>
      </c>
      <c r="C308" s="663" t="s">
        <v>580</v>
      </c>
      <c r="D308" s="664" t="s">
        <v>2522</v>
      </c>
      <c r="E308" s="663" t="s">
        <v>591</v>
      </c>
      <c r="F308" s="664" t="s">
        <v>2525</v>
      </c>
      <c r="G308" s="663" t="s">
        <v>1456</v>
      </c>
      <c r="H308" s="663" t="s">
        <v>1643</v>
      </c>
      <c r="I308" s="663" t="s">
        <v>1643</v>
      </c>
      <c r="J308" s="663" t="s">
        <v>1514</v>
      </c>
      <c r="K308" s="663" t="s">
        <v>1644</v>
      </c>
      <c r="L308" s="665">
        <v>3299.9995172284448</v>
      </c>
      <c r="M308" s="665">
        <v>26</v>
      </c>
      <c r="N308" s="666">
        <v>85799.987447939566</v>
      </c>
    </row>
    <row r="309" spans="1:14" ht="14.4" customHeight="1" x14ac:dyDescent="0.3">
      <c r="A309" s="661" t="s">
        <v>575</v>
      </c>
      <c r="B309" s="662" t="s">
        <v>576</v>
      </c>
      <c r="C309" s="663" t="s">
        <v>580</v>
      </c>
      <c r="D309" s="664" t="s">
        <v>2522</v>
      </c>
      <c r="E309" s="663" t="s">
        <v>591</v>
      </c>
      <c r="F309" s="664" t="s">
        <v>2525</v>
      </c>
      <c r="G309" s="663" t="s">
        <v>1456</v>
      </c>
      <c r="H309" s="663" t="s">
        <v>1645</v>
      </c>
      <c r="I309" s="663" t="s">
        <v>1645</v>
      </c>
      <c r="J309" s="663" t="s">
        <v>1646</v>
      </c>
      <c r="K309" s="663" t="s">
        <v>1647</v>
      </c>
      <c r="L309" s="665">
        <v>67.829999999999984</v>
      </c>
      <c r="M309" s="665">
        <v>15</v>
      </c>
      <c r="N309" s="666">
        <v>1017.4499999999998</v>
      </c>
    </row>
    <row r="310" spans="1:14" ht="14.4" customHeight="1" x14ac:dyDescent="0.3">
      <c r="A310" s="661" t="s">
        <v>575</v>
      </c>
      <c r="B310" s="662" t="s">
        <v>576</v>
      </c>
      <c r="C310" s="663" t="s">
        <v>580</v>
      </c>
      <c r="D310" s="664" t="s">
        <v>2522</v>
      </c>
      <c r="E310" s="663" t="s">
        <v>1648</v>
      </c>
      <c r="F310" s="664" t="s">
        <v>2526</v>
      </c>
      <c r="G310" s="663" t="s">
        <v>609</v>
      </c>
      <c r="H310" s="663" t="s">
        <v>1649</v>
      </c>
      <c r="I310" s="663" t="s">
        <v>215</v>
      </c>
      <c r="J310" s="663" t="s">
        <v>1650</v>
      </c>
      <c r="K310" s="663"/>
      <c r="L310" s="665">
        <v>113.34032206183224</v>
      </c>
      <c r="M310" s="665">
        <v>1</v>
      </c>
      <c r="N310" s="666">
        <v>113.34032206183224</v>
      </c>
    </row>
    <row r="311" spans="1:14" ht="14.4" customHeight="1" x14ac:dyDescent="0.3">
      <c r="A311" s="661" t="s">
        <v>575</v>
      </c>
      <c r="B311" s="662" t="s">
        <v>576</v>
      </c>
      <c r="C311" s="663" t="s">
        <v>580</v>
      </c>
      <c r="D311" s="664" t="s">
        <v>2522</v>
      </c>
      <c r="E311" s="663" t="s">
        <v>1648</v>
      </c>
      <c r="F311" s="664" t="s">
        <v>2526</v>
      </c>
      <c r="G311" s="663" t="s">
        <v>1456</v>
      </c>
      <c r="H311" s="663" t="s">
        <v>1651</v>
      </c>
      <c r="I311" s="663" t="s">
        <v>1651</v>
      </c>
      <c r="J311" s="663" t="s">
        <v>1652</v>
      </c>
      <c r="K311" s="663" t="s">
        <v>1653</v>
      </c>
      <c r="L311" s="665">
        <v>161.85999999999999</v>
      </c>
      <c r="M311" s="665">
        <v>2</v>
      </c>
      <c r="N311" s="666">
        <v>323.71999999999997</v>
      </c>
    </row>
    <row r="312" spans="1:14" ht="14.4" customHeight="1" x14ac:dyDescent="0.3">
      <c r="A312" s="661" t="s">
        <v>575</v>
      </c>
      <c r="B312" s="662" t="s">
        <v>576</v>
      </c>
      <c r="C312" s="663" t="s">
        <v>580</v>
      </c>
      <c r="D312" s="664" t="s">
        <v>2522</v>
      </c>
      <c r="E312" s="663" t="s">
        <v>1654</v>
      </c>
      <c r="F312" s="664" t="s">
        <v>2527</v>
      </c>
      <c r="G312" s="663"/>
      <c r="H312" s="663" t="s">
        <v>1655</v>
      </c>
      <c r="I312" s="663" t="s">
        <v>1656</v>
      </c>
      <c r="J312" s="663" t="s">
        <v>1657</v>
      </c>
      <c r="K312" s="663" t="s">
        <v>1658</v>
      </c>
      <c r="L312" s="665">
        <v>85.411324819526911</v>
      </c>
      <c r="M312" s="665">
        <v>69</v>
      </c>
      <c r="N312" s="666">
        <v>5893.3814125473564</v>
      </c>
    </row>
    <row r="313" spans="1:14" ht="14.4" customHeight="1" x14ac:dyDescent="0.3">
      <c r="A313" s="661" t="s">
        <v>575</v>
      </c>
      <c r="B313" s="662" t="s">
        <v>576</v>
      </c>
      <c r="C313" s="663" t="s">
        <v>580</v>
      </c>
      <c r="D313" s="664" t="s">
        <v>2522</v>
      </c>
      <c r="E313" s="663" t="s">
        <v>1654</v>
      </c>
      <c r="F313" s="664" t="s">
        <v>2527</v>
      </c>
      <c r="G313" s="663"/>
      <c r="H313" s="663" t="s">
        <v>1659</v>
      </c>
      <c r="I313" s="663" t="s">
        <v>1660</v>
      </c>
      <c r="J313" s="663" t="s">
        <v>1661</v>
      </c>
      <c r="K313" s="663" t="s">
        <v>1662</v>
      </c>
      <c r="L313" s="665">
        <v>410.09066666666666</v>
      </c>
      <c r="M313" s="665">
        <v>1.5</v>
      </c>
      <c r="N313" s="666">
        <v>615.13599999999997</v>
      </c>
    </row>
    <row r="314" spans="1:14" ht="14.4" customHeight="1" x14ac:dyDescent="0.3">
      <c r="A314" s="661" t="s">
        <v>575</v>
      </c>
      <c r="B314" s="662" t="s">
        <v>576</v>
      </c>
      <c r="C314" s="663" t="s">
        <v>580</v>
      </c>
      <c r="D314" s="664" t="s">
        <v>2522</v>
      </c>
      <c r="E314" s="663" t="s">
        <v>1654</v>
      </c>
      <c r="F314" s="664" t="s">
        <v>2527</v>
      </c>
      <c r="G314" s="663"/>
      <c r="H314" s="663" t="s">
        <v>1663</v>
      </c>
      <c r="I314" s="663" t="s">
        <v>1664</v>
      </c>
      <c r="J314" s="663" t="s">
        <v>1665</v>
      </c>
      <c r="K314" s="663" t="s">
        <v>1666</v>
      </c>
      <c r="L314" s="665">
        <v>674.31099999999992</v>
      </c>
      <c r="M314" s="665">
        <v>1.3</v>
      </c>
      <c r="N314" s="666">
        <v>876.60429999999997</v>
      </c>
    </row>
    <row r="315" spans="1:14" ht="14.4" customHeight="1" x14ac:dyDescent="0.3">
      <c r="A315" s="661" t="s">
        <v>575</v>
      </c>
      <c r="B315" s="662" t="s">
        <v>576</v>
      </c>
      <c r="C315" s="663" t="s">
        <v>580</v>
      </c>
      <c r="D315" s="664" t="s">
        <v>2522</v>
      </c>
      <c r="E315" s="663" t="s">
        <v>1654</v>
      </c>
      <c r="F315" s="664" t="s">
        <v>2527</v>
      </c>
      <c r="G315" s="663"/>
      <c r="H315" s="663" t="s">
        <v>1667</v>
      </c>
      <c r="I315" s="663" t="s">
        <v>1667</v>
      </c>
      <c r="J315" s="663" t="s">
        <v>1668</v>
      </c>
      <c r="K315" s="663" t="s">
        <v>1669</v>
      </c>
      <c r="L315" s="665">
        <v>199.05851223987469</v>
      </c>
      <c r="M315" s="665">
        <v>51.999999999999929</v>
      </c>
      <c r="N315" s="666">
        <v>10351.04263647347</v>
      </c>
    </row>
    <row r="316" spans="1:14" ht="14.4" customHeight="1" x14ac:dyDescent="0.3">
      <c r="A316" s="661" t="s">
        <v>575</v>
      </c>
      <c r="B316" s="662" t="s">
        <v>576</v>
      </c>
      <c r="C316" s="663" t="s">
        <v>580</v>
      </c>
      <c r="D316" s="664" t="s">
        <v>2522</v>
      </c>
      <c r="E316" s="663" t="s">
        <v>1654</v>
      </c>
      <c r="F316" s="664" t="s">
        <v>2527</v>
      </c>
      <c r="G316" s="663"/>
      <c r="H316" s="663" t="s">
        <v>1670</v>
      </c>
      <c r="I316" s="663" t="s">
        <v>1670</v>
      </c>
      <c r="J316" s="663" t="s">
        <v>1671</v>
      </c>
      <c r="K316" s="663" t="s">
        <v>1672</v>
      </c>
      <c r="L316" s="665">
        <v>454.45</v>
      </c>
      <c r="M316" s="665">
        <v>9.5</v>
      </c>
      <c r="N316" s="666">
        <v>4317.2749999999996</v>
      </c>
    </row>
    <row r="317" spans="1:14" ht="14.4" customHeight="1" x14ac:dyDescent="0.3">
      <c r="A317" s="661" t="s">
        <v>575</v>
      </c>
      <c r="B317" s="662" t="s">
        <v>576</v>
      </c>
      <c r="C317" s="663" t="s">
        <v>580</v>
      </c>
      <c r="D317" s="664" t="s">
        <v>2522</v>
      </c>
      <c r="E317" s="663" t="s">
        <v>1654</v>
      </c>
      <c r="F317" s="664" t="s">
        <v>2527</v>
      </c>
      <c r="G317" s="663"/>
      <c r="H317" s="663" t="s">
        <v>1673</v>
      </c>
      <c r="I317" s="663" t="s">
        <v>1673</v>
      </c>
      <c r="J317" s="663" t="s">
        <v>1674</v>
      </c>
      <c r="K317" s="663" t="s">
        <v>1675</v>
      </c>
      <c r="L317" s="665">
        <v>282.65926689071881</v>
      </c>
      <c r="M317" s="665">
        <v>13.800000000000011</v>
      </c>
      <c r="N317" s="666">
        <v>3900.6978830919224</v>
      </c>
    </row>
    <row r="318" spans="1:14" ht="14.4" customHeight="1" x14ac:dyDescent="0.3">
      <c r="A318" s="661" t="s">
        <v>575</v>
      </c>
      <c r="B318" s="662" t="s">
        <v>576</v>
      </c>
      <c r="C318" s="663" t="s">
        <v>580</v>
      </c>
      <c r="D318" s="664" t="s">
        <v>2522</v>
      </c>
      <c r="E318" s="663" t="s">
        <v>1654</v>
      </c>
      <c r="F318" s="664" t="s">
        <v>2527</v>
      </c>
      <c r="G318" s="663" t="s">
        <v>609</v>
      </c>
      <c r="H318" s="663" t="s">
        <v>1676</v>
      </c>
      <c r="I318" s="663" t="s">
        <v>1677</v>
      </c>
      <c r="J318" s="663" t="s">
        <v>1678</v>
      </c>
      <c r="K318" s="663" t="s">
        <v>1679</v>
      </c>
      <c r="L318" s="665">
        <v>40.25</v>
      </c>
      <c r="M318" s="665">
        <v>2</v>
      </c>
      <c r="N318" s="666">
        <v>80.5</v>
      </c>
    </row>
    <row r="319" spans="1:14" ht="14.4" customHeight="1" x14ac:dyDescent="0.3">
      <c r="A319" s="661" t="s">
        <v>575</v>
      </c>
      <c r="B319" s="662" t="s">
        <v>576</v>
      </c>
      <c r="C319" s="663" t="s">
        <v>580</v>
      </c>
      <c r="D319" s="664" t="s">
        <v>2522</v>
      </c>
      <c r="E319" s="663" t="s">
        <v>1654</v>
      </c>
      <c r="F319" s="664" t="s">
        <v>2527</v>
      </c>
      <c r="G319" s="663" t="s">
        <v>609</v>
      </c>
      <c r="H319" s="663" t="s">
        <v>1680</v>
      </c>
      <c r="I319" s="663" t="s">
        <v>1681</v>
      </c>
      <c r="J319" s="663" t="s">
        <v>1682</v>
      </c>
      <c r="K319" s="663" t="s">
        <v>657</v>
      </c>
      <c r="L319" s="665">
        <v>68.019916728525573</v>
      </c>
      <c r="M319" s="665">
        <v>2</v>
      </c>
      <c r="N319" s="666">
        <v>136.03983345705115</v>
      </c>
    </row>
    <row r="320" spans="1:14" ht="14.4" customHeight="1" x14ac:dyDescent="0.3">
      <c r="A320" s="661" t="s">
        <v>575</v>
      </c>
      <c r="B320" s="662" t="s">
        <v>576</v>
      </c>
      <c r="C320" s="663" t="s">
        <v>580</v>
      </c>
      <c r="D320" s="664" t="s">
        <v>2522</v>
      </c>
      <c r="E320" s="663" t="s">
        <v>1654</v>
      </c>
      <c r="F320" s="664" t="s">
        <v>2527</v>
      </c>
      <c r="G320" s="663" t="s">
        <v>609</v>
      </c>
      <c r="H320" s="663" t="s">
        <v>1683</v>
      </c>
      <c r="I320" s="663" t="s">
        <v>1684</v>
      </c>
      <c r="J320" s="663" t="s">
        <v>1685</v>
      </c>
      <c r="K320" s="663" t="s">
        <v>1164</v>
      </c>
      <c r="L320" s="665">
        <v>25.629715467652165</v>
      </c>
      <c r="M320" s="665">
        <v>3</v>
      </c>
      <c r="N320" s="666">
        <v>76.889146402956499</v>
      </c>
    </row>
    <row r="321" spans="1:14" ht="14.4" customHeight="1" x14ac:dyDescent="0.3">
      <c r="A321" s="661" t="s">
        <v>575</v>
      </c>
      <c r="B321" s="662" t="s">
        <v>576</v>
      </c>
      <c r="C321" s="663" t="s">
        <v>580</v>
      </c>
      <c r="D321" s="664" t="s">
        <v>2522</v>
      </c>
      <c r="E321" s="663" t="s">
        <v>1654</v>
      </c>
      <c r="F321" s="664" t="s">
        <v>2527</v>
      </c>
      <c r="G321" s="663" t="s">
        <v>609</v>
      </c>
      <c r="H321" s="663" t="s">
        <v>1686</v>
      </c>
      <c r="I321" s="663" t="s">
        <v>1687</v>
      </c>
      <c r="J321" s="663" t="s">
        <v>1688</v>
      </c>
      <c r="K321" s="663" t="s">
        <v>1689</v>
      </c>
      <c r="L321" s="665">
        <v>31.913271345488493</v>
      </c>
      <c r="M321" s="665">
        <v>15</v>
      </c>
      <c r="N321" s="666">
        <v>478.69907018232738</v>
      </c>
    </row>
    <row r="322" spans="1:14" ht="14.4" customHeight="1" x14ac:dyDescent="0.3">
      <c r="A322" s="661" t="s">
        <v>575</v>
      </c>
      <c r="B322" s="662" t="s">
        <v>576</v>
      </c>
      <c r="C322" s="663" t="s">
        <v>580</v>
      </c>
      <c r="D322" s="664" t="s">
        <v>2522</v>
      </c>
      <c r="E322" s="663" t="s">
        <v>1654</v>
      </c>
      <c r="F322" s="664" t="s">
        <v>2527</v>
      </c>
      <c r="G322" s="663" t="s">
        <v>609</v>
      </c>
      <c r="H322" s="663" t="s">
        <v>1690</v>
      </c>
      <c r="I322" s="663" t="s">
        <v>1691</v>
      </c>
      <c r="J322" s="663" t="s">
        <v>1692</v>
      </c>
      <c r="K322" s="663" t="s">
        <v>1693</v>
      </c>
      <c r="L322" s="665">
        <v>174.46401000668678</v>
      </c>
      <c r="M322" s="665">
        <v>69</v>
      </c>
      <c r="N322" s="666">
        <v>12038.016690461387</v>
      </c>
    </row>
    <row r="323" spans="1:14" ht="14.4" customHeight="1" x14ac:dyDescent="0.3">
      <c r="A323" s="661" t="s">
        <v>575</v>
      </c>
      <c r="B323" s="662" t="s">
        <v>576</v>
      </c>
      <c r="C323" s="663" t="s">
        <v>580</v>
      </c>
      <c r="D323" s="664" t="s">
        <v>2522</v>
      </c>
      <c r="E323" s="663" t="s">
        <v>1654</v>
      </c>
      <c r="F323" s="664" t="s">
        <v>2527</v>
      </c>
      <c r="G323" s="663" t="s">
        <v>609</v>
      </c>
      <c r="H323" s="663" t="s">
        <v>1694</v>
      </c>
      <c r="I323" s="663" t="s">
        <v>1695</v>
      </c>
      <c r="J323" s="663" t="s">
        <v>1696</v>
      </c>
      <c r="K323" s="663" t="s">
        <v>1697</v>
      </c>
      <c r="L323" s="665">
        <v>127.82488826460255</v>
      </c>
      <c r="M323" s="665">
        <v>10</v>
      </c>
      <c r="N323" s="666">
        <v>1278.2488826460255</v>
      </c>
    </row>
    <row r="324" spans="1:14" ht="14.4" customHeight="1" x14ac:dyDescent="0.3">
      <c r="A324" s="661" t="s">
        <v>575</v>
      </c>
      <c r="B324" s="662" t="s">
        <v>576</v>
      </c>
      <c r="C324" s="663" t="s">
        <v>580</v>
      </c>
      <c r="D324" s="664" t="s">
        <v>2522</v>
      </c>
      <c r="E324" s="663" t="s">
        <v>1654</v>
      </c>
      <c r="F324" s="664" t="s">
        <v>2527</v>
      </c>
      <c r="G324" s="663" t="s">
        <v>609</v>
      </c>
      <c r="H324" s="663" t="s">
        <v>1698</v>
      </c>
      <c r="I324" s="663" t="s">
        <v>1699</v>
      </c>
      <c r="J324" s="663" t="s">
        <v>1700</v>
      </c>
      <c r="K324" s="663" t="s">
        <v>1697</v>
      </c>
      <c r="L324" s="665">
        <v>54.879854700009879</v>
      </c>
      <c r="M324" s="665">
        <v>16</v>
      </c>
      <c r="N324" s="666">
        <v>878.07767520015807</v>
      </c>
    </row>
    <row r="325" spans="1:14" ht="14.4" customHeight="1" x14ac:dyDescent="0.3">
      <c r="A325" s="661" t="s">
        <v>575</v>
      </c>
      <c r="B325" s="662" t="s">
        <v>576</v>
      </c>
      <c r="C325" s="663" t="s">
        <v>580</v>
      </c>
      <c r="D325" s="664" t="s">
        <v>2522</v>
      </c>
      <c r="E325" s="663" t="s">
        <v>1654</v>
      </c>
      <c r="F325" s="664" t="s">
        <v>2527</v>
      </c>
      <c r="G325" s="663" t="s">
        <v>609</v>
      </c>
      <c r="H325" s="663" t="s">
        <v>1701</v>
      </c>
      <c r="I325" s="663" t="s">
        <v>1702</v>
      </c>
      <c r="J325" s="663" t="s">
        <v>1703</v>
      </c>
      <c r="K325" s="663" t="s">
        <v>1704</v>
      </c>
      <c r="L325" s="665">
        <v>149.68951587991879</v>
      </c>
      <c r="M325" s="665">
        <v>3</v>
      </c>
      <c r="N325" s="666">
        <v>449.06854763975633</v>
      </c>
    </row>
    <row r="326" spans="1:14" ht="14.4" customHeight="1" x14ac:dyDescent="0.3">
      <c r="A326" s="661" t="s">
        <v>575</v>
      </c>
      <c r="B326" s="662" t="s">
        <v>576</v>
      </c>
      <c r="C326" s="663" t="s">
        <v>580</v>
      </c>
      <c r="D326" s="664" t="s">
        <v>2522</v>
      </c>
      <c r="E326" s="663" t="s">
        <v>1654</v>
      </c>
      <c r="F326" s="664" t="s">
        <v>2527</v>
      </c>
      <c r="G326" s="663" t="s">
        <v>609</v>
      </c>
      <c r="H326" s="663" t="s">
        <v>1705</v>
      </c>
      <c r="I326" s="663" t="s">
        <v>1706</v>
      </c>
      <c r="J326" s="663" t="s">
        <v>1707</v>
      </c>
      <c r="K326" s="663" t="s">
        <v>1708</v>
      </c>
      <c r="L326" s="665">
        <v>53.13</v>
      </c>
      <c r="M326" s="665">
        <v>3</v>
      </c>
      <c r="N326" s="666">
        <v>159.39000000000001</v>
      </c>
    </row>
    <row r="327" spans="1:14" ht="14.4" customHeight="1" x14ac:dyDescent="0.3">
      <c r="A327" s="661" t="s">
        <v>575</v>
      </c>
      <c r="B327" s="662" t="s">
        <v>576</v>
      </c>
      <c r="C327" s="663" t="s">
        <v>580</v>
      </c>
      <c r="D327" s="664" t="s">
        <v>2522</v>
      </c>
      <c r="E327" s="663" t="s">
        <v>1654</v>
      </c>
      <c r="F327" s="664" t="s">
        <v>2527</v>
      </c>
      <c r="G327" s="663" t="s">
        <v>609</v>
      </c>
      <c r="H327" s="663" t="s">
        <v>1709</v>
      </c>
      <c r="I327" s="663" t="s">
        <v>1710</v>
      </c>
      <c r="J327" s="663" t="s">
        <v>1711</v>
      </c>
      <c r="K327" s="663" t="s">
        <v>1712</v>
      </c>
      <c r="L327" s="665">
        <v>82.971398426429985</v>
      </c>
      <c r="M327" s="665">
        <v>4</v>
      </c>
      <c r="N327" s="666">
        <v>331.88559370571994</v>
      </c>
    </row>
    <row r="328" spans="1:14" ht="14.4" customHeight="1" x14ac:dyDescent="0.3">
      <c r="A328" s="661" t="s">
        <v>575</v>
      </c>
      <c r="B328" s="662" t="s">
        <v>576</v>
      </c>
      <c r="C328" s="663" t="s">
        <v>580</v>
      </c>
      <c r="D328" s="664" t="s">
        <v>2522</v>
      </c>
      <c r="E328" s="663" t="s">
        <v>1654</v>
      </c>
      <c r="F328" s="664" t="s">
        <v>2527</v>
      </c>
      <c r="G328" s="663" t="s">
        <v>609</v>
      </c>
      <c r="H328" s="663" t="s">
        <v>1713</v>
      </c>
      <c r="I328" s="663" t="s">
        <v>1714</v>
      </c>
      <c r="J328" s="663" t="s">
        <v>1715</v>
      </c>
      <c r="K328" s="663" t="s">
        <v>1716</v>
      </c>
      <c r="L328" s="665">
        <v>100.39071428571431</v>
      </c>
      <c r="M328" s="665">
        <v>28</v>
      </c>
      <c r="N328" s="666">
        <v>2810.9400000000005</v>
      </c>
    </row>
    <row r="329" spans="1:14" ht="14.4" customHeight="1" x14ac:dyDescent="0.3">
      <c r="A329" s="661" t="s">
        <v>575</v>
      </c>
      <c r="B329" s="662" t="s">
        <v>576</v>
      </c>
      <c r="C329" s="663" t="s">
        <v>580</v>
      </c>
      <c r="D329" s="664" t="s">
        <v>2522</v>
      </c>
      <c r="E329" s="663" t="s">
        <v>1654</v>
      </c>
      <c r="F329" s="664" t="s">
        <v>2527</v>
      </c>
      <c r="G329" s="663" t="s">
        <v>609</v>
      </c>
      <c r="H329" s="663" t="s">
        <v>1717</v>
      </c>
      <c r="I329" s="663" t="s">
        <v>1718</v>
      </c>
      <c r="J329" s="663" t="s">
        <v>1719</v>
      </c>
      <c r="K329" s="663" t="s">
        <v>1720</v>
      </c>
      <c r="L329" s="665">
        <v>76.920000000000016</v>
      </c>
      <c r="M329" s="665">
        <v>1</v>
      </c>
      <c r="N329" s="666">
        <v>76.920000000000016</v>
      </c>
    </row>
    <row r="330" spans="1:14" ht="14.4" customHeight="1" x14ac:dyDescent="0.3">
      <c r="A330" s="661" t="s">
        <v>575</v>
      </c>
      <c r="B330" s="662" t="s">
        <v>576</v>
      </c>
      <c r="C330" s="663" t="s">
        <v>580</v>
      </c>
      <c r="D330" s="664" t="s">
        <v>2522</v>
      </c>
      <c r="E330" s="663" t="s">
        <v>1654</v>
      </c>
      <c r="F330" s="664" t="s">
        <v>2527</v>
      </c>
      <c r="G330" s="663" t="s">
        <v>609</v>
      </c>
      <c r="H330" s="663" t="s">
        <v>1721</v>
      </c>
      <c r="I330" s="663" t="s">
        <v>1722</v>
      </c>
      <c r="J330" s="663" t="s">
        <v>1723</v>
      </c>
      <c r="K330" s="663" t="s">
        <v>687</v>
      </c>
      <c r="L330" s="665">
        <v>73.440000000000012</v>
      </c>
      <c r="M330" s="665">
        <v>1</v>
      </c>
      <c r="N330" s="666">
        <v>73.440000000000012</v>
      </c>
    </row>
    <row r="331" spans="1:14" ht="14.4" customHeight="1" x14ac:dyDescent="0.3">
      <c r="A331" s="661" t="s">
        <v>575</v>
      </c>
      <c r="B331" s="662" t="s">
        <v>576</v>
      </c>
      <c r="C331" s="663" t="s">
        <v>580</v>
      </c>
      <c r="D331" s="664" t="s">
        <v>2522</v>
      </c>
      <c r="E331" s="663" t="s">
        <v>1654</v>
      </c>
      <c r="F331" s="664" t="s">
        <v>2527</v>
      </c>
      <c r="G331" s="663" t="s">
        <v>609</v>
      </c>
      <c r="H331" s="663" t="s">
        <v>1724</v>
      </c>
      <c r="I331" s="663" t="s">
        <v>1725</v>
      </c>
      <c r="J331" s="663" t="s">
        <v>1726</v>
      </c>
      <c r="K331" s="663" t="s">
        <v>1727</v>
      </c>
      <c r="L331" s="665">
        <v>12522.479218531233</v>
      </c>
      <c r="M331" s="665">
        <v>10.199999999999999</v>
      </c>
      <c r="N331" s="666">
        <v>127729.28802901856</v>
      </c>
    </row>
    <row r="332" spans="1:14" ht="14.4" customHeight="1" x14ac:dyDescent="0.3">
      <c r="A332" s="661" t="s">
        <v>575</v>
      </c>
      <c r="B332" s="662" t="s">
        <v>576</v>
      </c>
      <c r="C332" s="663" t="s">
        <v>580</v>
      </c>
      <c r="D332" s="664" t="s">
        <v>2522</v>
      </c>
      <c r="E332" s="663" t="s">
        <v>1654</v>
      </c>
      <c r="F332" s="664" t="s">
        <v>2527</v>
      </c>
      <c r="G332" s="663" t="s">
        <v>609</v>
      </c>
      <c r="H332" s="663" t="s">
        <v>1728</v>
      </c>
      <c r="I332" s="663" t="s">
        <v>1729</v>
      </c>
      <c r="J332" s="663" t="s">
        <v>1730</v>
      </c>
      <c r="K332" s="663" t="s">
        <v>1731</v>
      </c>
      <c r="L332" s="665">
        <v>242.44333277516759</v>
      </c>
      <c r="M332" s="665">
        <v>3</v>
      </c>
      <c r="N332" s="666">
        <v>727.32999832550274</v>
      </c>
    </row>
    <row r="333" spans="1:14" ht="14.4" customHeight="1" x14ac:dyDescent="0.3">
      <c r="A333" s="661" t="s">
        <v>575</v>
      </c>
      <c r="B333" s="662" t="s">
        <v>576</v>
      </c>
      <c r="C333" s="663" t="s">
        <v>580</v>
      </c>
      <c r="D333" s="664" t="s">
        <v>2522</v>
      </c>
      <c r="E333" s="663" t="s">
        <v>1654</v>
      </c>
      <c r="F333" s="664" t="s">
        <v>2527</v>
      </c>
      <c r="G333" s="663" t="s">
        <v>609</v>
      </c>
      <c r="H333" s="663" t="s">
        <v>1732</v>
      </c>
      <c r="I333" s="663" t="s">
        <v>1733</v>
      </c>
      <c r="J333" s="663" t="s">
        <v>1734</v>
      </c>
      <c r="K333" s="663" t="s">
        <v>1735</v>
      </c>
      <c r="L333" s="665">
        <v>40.339743227293653</v>
      </c>
      <c r="M333" s="665">
        <v>1</v>
      </c>
      <c r="N333" s="666">
        <v>40.339743227293653</v>
      </c>
    </row>
    <row r="334" spans="1:14" ht="14.4" customHeight="1" x14ac:dyDescent="0.3">
      <c r="A334" s="661" t="s">
        <v>575</v>
      </c>
      <c r="B334" s="662" t="s">
        <v>576</v>
      </c>
      <c r="C334" s="663" t="s">
        <v>580</v>
      </c>
      <c r="D334" s="664" t="s">
        <v>2522</v>
      </c>
      <c r="E334" s="663" t="s">
        <v>1654</v>
      </c>
      <c r="F334" s="664" t="s">
        <v>2527</v>
      </c>
      <c r="G334" s="663" t="s">
        <v>609</v>
      </c>
      <c r="H334" s="663" t="s">
        <v>1736</v>
      </c>
      <c r="I334" s="663" t="s">
        <v>1737</v>
      </c>
      <c r="J334" s="663" t="s">
        <v>1738</v>
      </c>
      <c r="K334" s="663" t="s">
        <v>1739</v>
      </c>
      <c r="L334" s="665">
        <v>164.44000000000003</v>
      </c>
      <c r="M334" s="665">
        <v>1</v>
      </c>
      <c r="N334" s="666">
        <v>164.44000000000003</v>
      </c>
    </row>
    <row r="335" spans="1:14" ht="14.4" customHeight="1" x14ac:dyDescent="0.3">
      <c r="A335" s="661" t="s">
        <v>575</v>
      </c>
      <c r="B335" s="662" t="s">
        <v>576</v>
      </c>
      <c r="C335" s="663" t="s">
        <v>580</v>
      </c>
      <c r="D335" s="664" t="s">
        <v>2522</v>
      </c>
      <c r="E335" s="663" t="s">
        <v>1654</v>
      </c>
      <c r="F335" s="664" t="s">
        <v>2527</v>
      </c>
      <c r="G335" s="663" t="s">
        <v>609</v>
      </c>
      <c r="H335" s="663" t="s">
        <v>1740</v>
      </c>
      <c r="I335" s="663" t="s">
        <v>1741</v>
      </c>
      <c r="J335" s="663" t="s">
        <v>1742</v>
      </c>
      <c r="K335" s="663" t="s">
        <v>1743</v>
      </c>
      <c r="L335" s="665">
        <v>86.31</v>
      </c>
      <c r="M335" s="665">
        <v>1</v>
      </c>
      <c r="N335" s="666">
        <v>86.31</v>
      </c>
    </row>
    <row r="336" spans="1:14" ht="14.4" customHeight="1" x14ac:dyDescent="0.3">
      <c r="A336" s="661" t="s">
        <v>575</v>
      </c>
      <c r="B336" s="662" t="s">
        <v>576</v>
      </c>
      <c r="C336" s="663" t="s">
        <v>580</v>
      </c>
      <c r="D336" s="664" t="s">
        <v>2522</v>
      </c>
      <c r="E336" s="663" t="s">
        <v>1654</v>
      </c>
      <c r="F336" s="664" t="s">
        <v>2527</v>
      </c>
      <c r="G336" s="663" t="s">
        <v>609</v>
      </c>
      <c r="H336" s="663" t="s">
        <v>1744</v>
      </c>
      <c r="I336" s="663" t="s">
        <v>1745</v>
      </c>
      <c r="J336" s="663" t="s">
        <v>1746</v>
      </c>
      <c r="K336" s="663" t="s">
        <v>1747</v>
      </c>
      <c r="L336" s="665">
        <v>76</v>
      </c>
      <c r="M336" s="665">
        <v>2</v>
      </c>
      <c r="N336" s="666">
        <v>152</v>
      </c>
    </row>
    <row r="337" spans="1:14" ht="14.4" customHeight="1" x14ac:dyDescent="0.3">
      <c r="A337" s="661" t="s">
        <v>575</v>
      </c>
      <c r="B337" s="662" t="s">
        <v>576</v>
      </c>
      <c r="C337" s="663" t="s">
        <v>580</v>
      </c>
      <c r="D337" s="664" t="s">
        <v>2522</v>
      </c>
      <c r="E337" s="663" t="s">
        <v>1654</v>
      </c>
      <c r="F337" s="664" t="s">
        <v>2527</v>
      </c>
      <c r="G337" s="663" t="s">
        <v>609</v>
      </c>
      <c r="H337" s="663" t="s">
        <v>1748</v>
      </c>
      <c r="I337" s="663" t="s">
        <v>1748</v>
      </c>
      <c r="J337" s="663" t="s">
        <v>1749</v>
      </c>
      <c r="K337" s="663" t="s">
        <v>1750</v>
      </c>
      <c r="L337" s="665">
        <v>1116.5</v>
      </c>
      <c r="M337" s="665">
        <v>10.799999999999999</v>
      </c>
      <c r="N337" s="666">
        <v>12058.199999999999</v>
      </c>
    </row>
    <row r="338" spans="1:14" ht="14.4" customHeight="1" x14ac:dyDescent="0.3">
      <c r="A338" s="661" t="s">
        <v>575</v>
      </c>
      <c r="B338" s="662" t="s">
        <v>576</v>
      </c>
      <c r="C338" s="663" t="s">
        <v>580</v>
      </c>
      <c r="D338" s="664" t="s">
        <v>2522</v>
      </c>
      <c r="E338" s="663" t="s">
        <v>1654</v>
      </c>
      <c r="F338" s="664" t="s">
        <v>2527</v>
      </c>
      <c r="G338" s="663" t="s">
        <v>609</v>
      </c>
      <c r="H338" s="663" t="s">
        <v>1751</v>
      </c>
      <c r="I338" s="663" t="s">
        <v>1751</v>
      </c>
      <c r="J338" s="663" t="s">
        <v>1752</v>
      </c>
      <c r="K338" s="663" t="s">
        <v>1753</v>
      </c>
      <c r="L338" s="665">
        <v>346.55119093124074</v>
      </c>
      <c r="M338" s="665">
        <v>21.4</v>
      </c>
      <c r="N338" s="666">
        <v>7416.1954859285515</v>
      </c>
    </row>
    <row r="339" spans="1:14" ht="14.4" customHeight="1" x14ac:dyDescent="0.3">
      <c r="A339" s="661" t="s">
        <v>575</v>
      </c>
      <c r="B339" s="662" t="s">
        <v>576</v>
      </c>
      <c r="C339" s="663" t="s">
        <v>580</v>
      </c>
      <c r="D339" s="664" t="s">
        <v>2522</v>
      </c>
      <c r="E339" s="663" t="s">
        <v>1654</v>
      </c>
      <c r="F339" s="664" t="s">
        <v>2527</v>
      </c>
      <c r="G339" s="663" t="s">
        <v>609</v>
      </c>
      <c r="H339" s="663" t="s">
        <v>1754</v>
      </c>
      <c r="I339" s="663" t="s">
        <v>1754</v>
      </c>
      <c r="J339" s="663" t="s">
        <v>1703</v>
      </c>
      <c r="K339" s="663" t="s">
        <v>1704</v>
      </c>
      <c r="L339" s="665">
        <v>167.66</v>
      </c>
      <c r="M339" s="665">
        <v>2</v>
      </c>
      <c r="N339" s="666">
        <v>335.32</v>
      </c>
    </row>
    <row r="340" spans="1:14" ht="14.4" customHeight="1" x14ac:dyDescent="0.3">
      <c r="A340" s="661" t="s">
        <v>575</v>
      </c>
      <c r="B340" s="662" t="s">
        <v>576</v>
      </c>
      <c r="C340" s="663" t="s">
        <v>580</v>
      </c>
      <c r="D340" s="664" t="s">
        <v>2522</v>
      </c>
      <c r="E340" s="663" t="s">
        <v>1654</v>
      </c>
      <c r="F340" s="664" t="s">
        <v>2527</v>
      </c>
      <c r="G340" s="663" t="s">
        <v>1456</v>
      </c>
      <c r="H340" s="663" t="s">
        <v>1755</v>
      </c>
      <c r="I340" s="663" t="s">
        <v>1755</v>
      </c>
      <c r="J340" s="663" t="s">
        <v>1756</v>
      </c>
      <c r="K340" s="663" t="s">
        <v>1757</v>
      </c>
      <c r="L340" s="665">
        <v>68.198656883542199</v>
      </c>
      <c r="M340" s="665">
        <v>9</v>
      </c>
      <c r="N340" s="666">
        <v>613.78791195187978</v>
      </c>
    </row>
    <row r="341" spans="1:14" ht="14.4" customHeight="1" x14ac:dyDescent="0.3">
      <c r="A341" s="661" t="s">
        <v>575</v>
      </c>
      <c r="B341" s="662" t="s">
        <v>576</v>
      </c>
      <c r="C341" s="663" t="s">
        <v>580</v>
      </c>
      <c r="D341" s="664" t="s">
        <v>2522</v>
      </c>
      <c r="E341" s="663" t="s">
        <v>1654</v>
      </c>
      <c r="F341" s="664" t="s">
        <v>2527</v>
      </c>
      <c r="G341" s="663" t="s">
        <v>1456</v>
      </c>
      <c r="H341" s="663" t="s">
        <v>1758</v>
      </c>
      <c r="I341" s="663" t="s">
        <v>1759</v>
      </c>
      <c r="J341" s="663" t="s">
        <v>1760</v>
      </c>
      <c r="K341" s="663" t="s">
        <v>1761</v>
      </c>
      <c r="L341" s="665">
        <v>115.20098915953753</v>
      </c>
      <c r="M341" s="665">
        <v>18</v>
      </c>
      <c r="N341" s="666">
        <v>2073.6178048716756</v>
      </c>
    </row>
    <row r="342" spans="1:14" ht="14.4" customHeight="1" x14ac:dyDescent="0.3">
      <c r="A342" s="661" t="s">
        <v>575</v>
      </c>
      <c r="B342" s="662" t="s">
        <v>576</v>
      </c>
      <c r="C342" s="663" t="s">
        <v>580</v>
      </c>
      <c r="D342" s="664" t="s">
        <v>2522</v>
      </c>
      <c r="E342" s="663" t="s">
        <v>1654</v>
      </c>
      <c r="F342" s="664" t="s">
        <v>2527</v>
      </c>
      <c r="G342" s="663" t="s">
        <v>1456</v>
      </c>
      <c r="H342" s="663" t="s">
        <v>1762</v>
      </c>
      <c r="I342" s="663" t="s">
        <v>1763</v>
      </c>
      <c r="J342" s="663" t="s">
        <v>1692</v>
      </c>
      <c r="K342" s="663" t="s">
        <v>1764</v>
      </c>
      <c r="L342" s="665">
        <v>20.88818604257396</v>
      </c>
      <c r="M342" s="665">
        <v>1023</v>
      </c>
      <c r="N342" s="666">
        <v>21368.614321553159</v>
      </c>
    </row>
    <row r="343" spans="1:14" ht="14.4" customHeight="1" x14ac:dyDescent="0.3">
      <c r="A343" s="661" t="s">
        <v>575</v>
      </c>
      <c r="B343" s="662" t="s">
        <v>576</v>
      </c>
      <c r="C343" s="663" t="s">
        <v>580</v>
      </c>
      <c r="D343" s="664" t="s">
        <v>2522</v>
      </c>
      <c r="E343" s="663" t="s">
        <v>1654</v>
      </c>
      <c r="F343" s="664" t="s">
        <v>2527</v>
      </c>
      <c r="G343" s="663" t="s">
        <v>1456</v>
      </c>
      <c r="H343" s="663" t="s">
        <v>1765</v>
      </c>
      <c r="I343" s="663" t="s">
        <v>1765</v>
      </c>
      <c r="J343" s="663" t="s">
        <v>1766</v>
      </c>
      <c r="K343" s="663" t="s">
        <v>1675</v>
      </c>
      <c r="L343" s="665">
        <v>578.34</v>
      </c>
      <c r="M343" s="665">
        <v>1</v>
      </c>
      <c r="N343" s="666">
        <v>578.34</v>
      </c>
    </row>
    <row r="344" spans="1:14" ht="14.4" customHeight="1" x14ac:dyDescent="0.3">
      <c r="A344" s="661" t="s">
        <v>575</v>
      </c>
      <c r="B344" s="662" t="s">
        <v>576</v>
      </c>
      <c r="C344" s="663" t="s">
        <v>580</v>
      </c>
      <c r="D344" s="664" t="s">
        <v>2522</v>
      </c>
      <c r="E344" s="663" t="s">
        <v>1654</v>
      </c>
      <c r="F344" s="664" t="s">
        <v>2527</v>
      </c>
      <c r="G344" s="663" t="s">
        <v>1456</v>
      </c>
      <c r="H344" s="663" t="s">
        <v>1767</v>
      </c>
      <c r="I344" s="663" t="s">
        <v>1768</v>
      </c>
      <c r="J344" s="663" t="s">
        <v>1769</v>
      </c>
      <c r="K344" s="663" t="s">
        <v>1770</v>
      </c>
      <c r="L344" s="665">
        <v>143.30578930237417</v>
      </c>
      <c r="M344" s="665">
        <v>61.499999999999815</v>
      </c>
      <c r="N344" s="666">
        <v>8813.3060420959846</v>
      </c>
    </row>
    <row r="345" spans="1:14" ht="14.4" customHeight="1" x14ac:dyDescent="0.3">
      <c r="A345" s="661" t="s">
        <v>575</v>
      </c>
      <c r="B345" s="662" t="s">
        <v>576</v>
      </c>
      <c r="C345" s="663" t="s">
        <v>580</v>
      </c>
      <c r="D345" s="664" t="s">
        <v>2522</v>
      </c>
      <c r="E345" s="663" t="s">
        <v>1654</v>
      </c>
      <c r="F345" s="664" t="s">
        <v>2527</v>
      </c>
      <c r="G345" s="663" t="s">
        <v>1456</v>
      </c>
      <c r="H345" s="663" t="s">
        <v>1771</v>
      </c>
      <c r="I345" s="663" t="s">
        <v>1772</v>
      </c>
      <c r="J345" s="663" t="s">
        <v>1773</v>
      </c>
      <c r="K345" s="663" t="s">
        <v>1774</v>
      </c>
      <c r="L345" s="665">
        <v>230.67000000000002</v>
      </c>
      <c r="M345" s="665">
        <v>2.8</v>
      </c>
      <c r="N345" s="666">
        <v>645.87599999999998</v>
      </c>
    </row>
    <row r="346" spans="1:14" ht="14.4" customHeight="1" x14ac:dyDescent="0.3">
      <c r="A346" s="661" t="s">
        <v>575</v>
      </c>
      <c r="B346" s="662" t="s">
        <v>576</v>
      </c>
      <c r="C346" s="663" t="s">
        <v>580</v>
      </c>
      <c r="D346" s="664" t="s">
        <v>2522</v>
      </c>
      <c r="E346" s="663" t="s">
        <v>1654</v>
      </c>
      <c r="F346" s="664" t="s">
        <v>2527</v>
      </c>
      <c r="G346" s="663" t="s">
        <v>1456</v>
      </c>
      <c r="H346" s="663" t="s">
        <v>1775</v>
      </c>
      <c r="I346" s="663" t="s">
        <v>1776</v>
      </c>
      <c r="J346" s="663" t="s">
        <v>1777</v>
      </c>
      <c r="K346" s="663" t="s">
        <v>1778</v>
      </c>
      <c r="L346" s="665">
        <v>76.696376659136973</v>
      </c>
      <c r="M346" s="665">
        <v>74.2</v>
      </c>
      <c r="N346" s="666">
        <v>5690.8711481079636</v>
      </c>
    </row>
    <row r="347" spans="1:14" ht="14.4" customHeight="1" x14ac:dyDescent="0.3">
      <c r="A347" s="661" t="s">
        <v>575</v>
      </c>
      <c r="B347" s="662" t="s">
        <v>576</v>
      </c>
      <c r="C347" s="663" t="s">
        <v>580</v>
      </c>
      <c r="D347" s="664" t="s">
        <v>2522</v>
      </c>
      <c r="E347" s="663" t="s">
        <v>1654</v>
      </c>
      <c r="F347" s="664" t="s">
        <v>2527</v>
      </c>
      <c r="G347" s="663" t="s">
        <v>1456</v>
      </c>
      <c r="H347" s="663" t="s">
        <v>1779</v>
      </c>
      <c r="I347" s="663" t="s">
        <v>1780</v>
      </c>
      <c r="J347" s="663" t="s">
        <v>1781</v>
      </c>
      <c r="K347" s="663" t="s">
        <v>1782</v>
      </c>
      <c r="L347" s="665">
        <v>111.33635540453167</v>
      </c>
      <c r="M347" s="665">
        <v>12</v>
      </c>
      <c r="N347" s="666">
        <v>1336.0362648543801</v>
      </c>
    </row>
    <row r="348" spans="1:14" ht="14.4" customHeight="1" x14ac:dyDescent="0.3">
      <c r="A348" s="661" t="s">
        <v>575</v>
      </c>
      <c r="B348" s="662" t="s">
        <v>576</v>
      </c>
      <c r="C348" s="663" t="s">
        <v>580</v>
      </c>
      <c r="D348" s="664" t="s">
        <v>2522</v>
      </c>
      <c r="E348" s="663" t="s">
        <v>1654</v>
      </c>
      <c r="F348" s="664" t="s">
        <v>2527</v>
      </c>
      <c r="G348" s="663" t="s">
        <v>1456</v>
      </c>
      <c r="H348" s="663" t="s">
        <v>1783</v>
      </c>
      <c r="I348" s="663" t="s">
        <v>1784</v>
      </c>
      <c r="J348" s="663" t="s">
        <v>1785</v>
      </c>
      <c r="K348" s="663" t="s">
        <v>1786</v>
      </c>
      <c r="L348" s="665">
        <v>41.269999999999996</v>
      </c>
      <c r="M348" s="665">
        <v>26</v>
      </c>
      <c r="N348" s="666">
        <v>1073.02</v>
      </c>
    </row>
    <row r="349" spans="1:14" ht="14.4" customHeight="1" x14ac:dyDescent="0.3">
      <c r="A349" s="661" t="s">
        <v>575</v>
      </c>
      <c r="B349" s="662" t="s">
        <v>576</v>
      </c>
      <c r="C349" s="663" t="s">
        <v>580</v>
      </c>
      <c r="D349" s="664" t="s">
        <v>2522</v>
      </c>
      <c r="E349" s="663" t="s">
        <v>1654</v>
      </c>
      <c r="F349" s="664" t="s">
        <v>2527</v>
      </c>
      <c r="G349" s="663" t="s">
        <v>1456</v>
      </c>
      <c r="H349" s="663" t="s">
        <v>1787</v>
      </c>
      <c r="I349" s="663" t="s">
        <v>1787</v>
      </c>
      <c r="J349" s="663" t="s">
        <v>1788</v>
      </c>
      <c r="K349" s="663" t="s">
        <v>1789</v>
      </c>
      <c r="L349" s="665">
        <v>608.62776571221639</v>
      </c>
      <c r="M349" s="665">
        <v>8</v>
      </c>
      <c r="N349" s="666">
        <v>4869.0221256977311</v>
      </c>
    </row>
    <row r="350" spans="1:14" ht="14.4" customHeight="1" x14ac:dyDescent="0.3">
      <c r="A350" s="661" t="s">
        <v>575</v>
      </c>
      <c r="B350" s="662" t="s">
        <v>576</v>
      </c>
      <c r="C350" s="663" t="s">
        <v>580</v>
      </c>
      <c r="D350" s="664" t="s">
        <v>2522</v>
      </c>
      <c r="E350" s="663" t="s">
        <v>1654</v>
      </c>
      <c r="F350" s="664" t="s">
        <v>2527</v>
      </c>
      <c r="G350" s="663" t="s">
        <v>1456</v>
      </c>
      <c r="H350" s="663" t="s">
        <v>1790</v>
      </c>
      <c r="I350" s="663" t="s">
        <v>1791</v>
      </c>
      <c r="J350" s="663" t="s">
        <v>1792</v>
      </c>
      <c r="K350" s="663" t="s">
        <v>1793</v>
      </c>
      <c r="L350" s="665">
        <v>28.89</v>
      </c>
      <c r="M350" s="665">
        <v>18</v>
      </c>
      <c r="N350" s="666">
        <v>520.02</v>
      </c>
    </row>
    <row r="351" spans="1:14" ht="14.4" customHeight="1" x14ac:dyDescent="0.3">
      <c r="A351" s="661" t="s">
        <v>575</v>
      </c>
      <c r="B351" s="662" t="s">
        <v>576</v>
      </c>
      <c r="C351" s="663" t="s">
        <v>580</v>
      </c>
      <c r="D351" s="664" t="s">
        <v>2522</v>
      </c>
      <c r="E351" s="663" t="s">
        <v>1654</v>
      </c>
      <c r="F351" s="664" t="s">
        <v>2527</v>
      </c>
      <c r="G351" s="663" t="s">
        <v>1456</v>
      </c>
      <c r="H351" s="663" t="s">
        <v>1794</v>
      </c>
      <c r="I351" s="663" t="s">
        <v>1795</v>
      </c>
      <c r="J351" s="663" t="s">
        <v>1796</v>
      </c>
      <c r="K351" s="663" t="s">
        <v>1797</v>
      </c>
      <c r="L351" s="665">
        <v>54.722537132710585</v>
      </c>
      <c r="M351" s="665">
        <v>4</v>
      </c>
      <c r="N351" s="666">
        <v>218.89014853084234</v>
      </c>
    </row>
    <row r="352" spans="1:14" ht="14.4" customHeight="1" x14ac:dyDescent="0.3">
      <c r="A352" s="661" t="s">
        <v>575</v>
      </c>
      <c r="B352" s="662" t="s">
        <v>576</v>
      </c>
      <c r="C352" s="663" t="s">
        <v>580</v>
      </c>
      <c r="D352" s="664" t="s">
        <v>2522</v>
      </c>
      <c r="E352" s="663" t="s">
        <v>1654</v>
      </c>
      <c r="F352" s="664" t="s">
        <v>2527</v>
      </c>
      <c r="G352" s="663" t="s">
        <v>1456</v>
      </c>
      <c r="H352" s="663" t="s">
        <v>1798</v>
      </c>
      <c r="I352" s="663" t="s">
        <v>1798</v>
      </c>
      <c r="J352" s="663" t="s">
        <v>1799</v>
      </c>
      <c r="K352" s="663" t="s">
        <v>1800</v>
      </c>
      <c r="L352" s="665">
        <v>1018.996757431671</v>
      </c>
      <c r="M352" s="665">
        <v>10</v>
      </c>
      <c r="N352" s="666">
        <v>10189.96757431671</v>
      </c>
    </row>
    <row r="353" spans="1:14" ht="14.4" customHeight="1" x14ac:dyDescent="0.3">
      <c r="A353" s="661" t="s">
        <v>575</v>
      </c>
      <c r="B353" s="662" t="s">
        <v>576</v>
      </c>
      <c r="C353" s="663" t="s">
        <v>580</v>
      </c>
      <c r="D353" s="664" t="s">
        <v>2522</v>
      </c>
      <c r="E353" s="663" t="s">
        <v>1654</v>
      </c>
      <c r="F353" s="664" t="s">
        <v>2527</v>
      </c>
      <c r="G353" s="663" t="s">
        <v>1456</v>
      </c>
      <c r="H353" s="663" t="s">
        <v>1801</v>
      </c>
      <c r="I353" s="663" t="s">
        <v>1802</v>
      </c>
      <c r="J353" s="663" t="s">
        <v>1803</v>
      </c>
      <c r="K353" s="663" t="s">
        <v>1804</v>
      </c>
      <c r="L353" s="665">
        <v>77.260052559719469</v>
      </c>
      <c r="M353" s="665">
        <v>76</v>
      </c>
      <c r="N353" s="666">
        <v>5871.76399453868</v>
      </c>
    </row>
    <row r="354" spans="1:14" ht="14.4" customHeight="1" x14ac:dyDescent="0.3">
      <c r="A354" s="661" t="s">
        <v>575</v>
      </c>
      <c r="B354" s="662" t="s">
        <v>576</v>
      </c>
      <c r="C354" s="663" t="s">
        <v>580</v>
      </c>
      <c r="D354" s="664" t="s">
        <v>2522</v>
      </c>
      <c r="E354" s="663" t="s">
        <v>1654</v>
      </c>
      <c r="F354" s="664" t="s">
        <v>2527</v>
      </c>
      <c r="G354" s="663" t="s">
        <v>1456</v>
      </c>
      <c r="H354" s="663" t="s">
        <v>1805</v>
      </c>
      <c r="I354" s="663" t="s">
        <v>1806</v>
      </c>
      <c r="J354" s="663" t="s">
        <v>1807</v>
      </c>
      <c r="K354" s="663" t="s">
        <v>1808</v>
      </c>
      <c r="L354" s="665">
        <v>772.07117522850467</v>
      </c>
      <c r="M354" s="665">
        <v>7.8</v>
      </c>
      <c r="N354" s="666">
        <v>6022.155166782336</v>
      </c>
    </row>
    <row r="355" spans="1:14" ht="14.4" customHeight="1" x14ac:dyDescent="0.3">
      <c r="A355" s="661" t="s">
        <v>575</v>
      </c>
      <c r="B355" s="662" t="s">
        <v>576</v>
      </c>
      <c r="C355" s="663" t="s">
        <v>580</v>
      </c>
      <c r="D355" s="664" t="s">
        <v>2522</v>
      </c>
      <c r="E355" s="663" t="s">
        <v>1654</v>
      </c>
      <c r="F355" s="664" t="s">
        <v>2527</v>
      </c>
      <c r="G355" s="663" t="s">
        <v>1456</v>
      </c>
      <c r="H355" s="663" t="s">
        <v>1809</v>
      </c>
      <c r="I355" s="663" t="s">
        <v>1809</v>
      </c>
      <c r="J355" s="663" t="s">
        <v>1810</v>
      </c>
      <c r="K355" s="663" t="s">
        <v>1811</v>
      </c>
      <c r="L355" s="665">
        <v>462.00000000000006</v>
      </c>
      <c r="M355" s="665">
        <v>26.4</v>
      </c>
      <c r="N355" s="666">
        <v>12196.800000000001</v>
      </c>
    </row>
    <row r="356" spans="1:14" ht="14.4" customHeight="1" x14ac:dyDescent="0.3">
      <c r="A356" s="661" t="s">
        <v>575</v>
      </c>
      <c r="B356" s="662" t="s">
        <v>576</v>
      </c>
      <c r="C356" s="663" t="s">
        <v>580</v>
      </c>
      <c r="D356" s="664" t="s">
        <v>2522</v>
      </c>
      <c r="E356" s="663" t="s">
        <v>1654</v>
      </c>
      <c r="F356" s="664" t="s">
        <v>2527</v>
      </c>
      <c r="G356" s="663" t="s">
        <v>1456</v>
      </c>
      <c r="H356" s="663" t="s">
        <v>1812</v>
      </c>
      <c r="I356" s="663" t="s">
        <v>1812</v>
      </c>
      <c r="J356" s="663" t="s">
        <v>1813</v>
      </c>
      <c r="K356" s="663" t="s">
        <v>1814</v>
      </c>
      <c r="L356" s="665">
        <v>29.941161290322587</v>
      </c>
      <c r="M356" s="665">
        <v>62</v>
      </c>
      <c r="N356" s="666">
        <v>1856.3520000000003</v>
      </c>
    </row>
    <row r="357" spans="1:14" ht="14.4" customHeight="1" x14ac:dyDescent="0.3">
      <c r="A357" s="661" t="s">
        <v>575</v>
      </c>
      <c r="B357" s="662" t="s">
        <v>576</v>
      </c>
      <c r="C357" s="663" t="s">
        <v>580</v>
      </c>
      <c r="D357" s="664" t="s">
        <v>2522</v>
      </c>
      <c r="E357" s="663" t="s">
        <v>1654</v>
      </c>
      <c r="F357" s="664" t="s">
        <v>2527</v>
      </c>
      <c r="G357" s="663" t="s">
        <v>1456</v>
      </c>
      <c r="H357" s="663" t="s">
        <v>1815</v>
      </c>
      <c r="I357" s="663" t="s">
        <v>1815</v>
      </c>
      <c r="J357" s="663" t="s">
        <v>1816</v>
      </c>
      <c r="K357" s="663" t="s">
        <v>1817</v>
      </c>
      <c r="L357" s="665">
        <v>4209.5135714285707</v>
      </c>
      <c r="M357" s="665">
        <v>4.2</v>
      </c>
      <c r="N357" s="666">
        <v>17679.956999999999</v>
      </c>
    </row>
    <row r="358" spans="1:14" ht="14.4" customHeight="1" x14ac:dyDescent="0.3">
      <c r="A358" s="661" t="s">
        <v>575</v>
      </c>
      <c r="B358" s="662" t="s">
        <v>576</v>
      </c>
      <c r="C358" s="663" t="s">
        <v>580</v>
      </c>
      <c r="D358" s="664" t="s">
        <v>2522</v>
      </c>
      <c r="E358" s="663" t="s">
        <v>1654</v>
      </c>
      <c r="F358" s="664" t="s">
        <v>2527</v>
      </c>
      <c r="G358" s="663" t="s">
        <v>1456</v>
      </c>
      <c r="H358" s="663" t="s">
        <v>1818</v>
      </c>
      <c r="I358" s="663" t="s">
        <v>1818</v>
      </c>
      <c r="J358" s="663" t="s">
        <v>1819</v>
      </c>
      <c r="K358" s="663" t="s">
        <v>1672</v>
      </c>
      <c r="L358" s="665">
        <v>250.79600246981315</v>
      </c>
      <c r="M358" s="665">
        <v>15.799999999999999</v>
      </c>
      <c r="N358" s="666">
        <v>3962.5768390230473</v>
      </c>
    </row>
    <row r="359" spans="1:14" ht="14.4" customHeight="1" x14ac:dyDescent="0.3">
      <c r="A359" s="661" t="s">
        <v>575</v>
      </c>
      <c r="B359" s="662" t="s">
        <v>576</v>
      </c>
      <c r="C359" s="663" t="s">
        <v>580</v>
      </c>
      <c r="D359" s="664" t="s">
        <v>2522</v>
      </c>
      <c r="E359" s="663" t="s">
        <v>1654</v>
      </c>
      <c r="F359" s="664" t="s">
        <v>2527</v>
      </c>
      <c r="G359" s="663" t="s">
        <v>1456</v>
      </c>
      <c r="H359" s="663" t="s">
        <v>1820</v>
      </c>
      <c r="I359" s="663" t="s">
        <v>1820</v>
      </c>
      <c r="J359" s="663" t="s">
        <v>1821</v>
      </c>
      <c r="K359" s="663" t="s">
        <v>1822</v>
      </c>
      <c r="L359" s="665">
        <v>34.660999999999994</v>
      </c>
      <c r="M359" s="665">
        <v>16</v>
      </c>
      <c r="N359" s="666">
        <v>554.57599999999991</v>
      </c>
    </row>
    <row r="360" spans="1:14" ht="14.4" customHeight="1" x14ac:dyDescent="0.3">
      <c r="A360" s="661" t="s">
        <v>575</v>
      </c>
      <c r="B360" s="662" t="s">
        <v>576</v>
      </c>
      <c r="C360" s="663" t="s">
        <v>580</v>
      </c>
      <c r="D360" s="664" t="s">
        <v>2522</v>
      </c>
      <c r="E360" s="663" t="s">
        <v>1654</v>
      </c>
      <c r="F360" s="664" t="s">
        <v>2527</v>
      </c>
      <c r="G360" s="663" t="s">
        <v>1456</v>
      </c>
      <c r="H360" s="663" t="s">
        <v>1823</v>
      </c>
      <c r="I360" s="663" t="s">
        <v>1823</v>
      </c>
      <c r="J360" s="663" t="s">
        <v>1824</v>
      </c>
      <c r="K360" s="663" t="s">
        <v>1800</v>
      </c>
      <c r="L360" s="665">
        <v>55.189999999999991</v>
      </c>
      <c r="M360" s="665">
        <v>60</v>
      </c>
      <c r="N360" s="666">
        <v>3311.3999999999996</v>
      </c>
    </row>
    <row r="361" spans="1:14" ht="14.4" customHeight="1" x14ac:dyDescent="0.3">
      <c r="A361" s="661" t="s">
        <v>575</v>
      </c>
      <c r="B361" s="662" t="s">
        <v>576</v>
      </c>
      <c r="C361" s="663" t="s">
        <v>580</v>
      </c>
      <c r="D361" s="664" t="s">
        <v>2522</v>
      </c>
      <c r="E361" s="663" t="s">
        <v>1654</v>
      </c>
      <c r="F361" s="664" t="s">
        <v>2527</v>
      </c>
      <c r="G361" s="663" t="s">
        <v>1456</v>
      </c>
      <c r="H361" s="663" t="s">
        <v>1825</v>
      </c>
      <c r="I361" s="663" t="s">
        <v>1826</v>
      </c>
      <c r="J361" s="663" t="s">
        <v>1827</v>
      </c>
      <c r="K361" s="663" t="s">
        <v>1828</v>
      </c>
      <c r="L361" s="665">
        <v>403.90447813940148</v>
      </c>
      <c r="M361" s="665">
        <v>57.4</v>
      </c>
      <c r="N361" s="666">
        <v>23184.117045201645</v>
      </c>
    </row>
    <row r="362" spans="1:14" ht="14.4" customHeight="1" x14ac:dyDescent="0.3">
      <c r="A362" s="661" t="s">
        <v>575</v>
      </c>
      <c r="B362" s="662" t="s">
        <v>576</v>
      </c>
      <c r="C362" s="663" t="s">
        <v>580</v>
      </c>
      <c r="D362" s="664" t="s">
        <v>2522</v>
      </c>
      <c r="E362" s="663" t="s">
        <v>1654</v>
      </c>
      <c r="F362" s="664" t="s">
        <v>2527</v>
      </c>
      <c r="G362" s="663" t="s">
        <v>1456</v>
      </c>
      <c r="H362" s="663" t="s">
        <v>1829</v>
      </c>
      <c r="I362" s="663" t="s">
        <v>1830</v>
      </c>
      <c r="J362" s="663" t="s">
        <v>1831</v>
      </c>
      <c r="K362" s="663"/>
      <c r="L362" s="665">
        <v>367.70248040254518</v>
      </c>
      <c r="M362" s="665">
        <v>12.5</v>
      </c>
      <c r="N362" s="666">
        <v>4596.2810050318149</v>
      </c>
    </row>
    <row r="363" spans="1:14" ht="14.4" customHeight="1" x14ac:dyDescent="0.3">
      <c r="A363" s="661" t="s">
        <v>575</v>
      </c>
      <c r="B363" s="662" t="s">
        <v>576</v>
      </c>
      <c r="C363" s="663" t="s">
        <v>580</v>
      </c>
      <c r="D363" s="664" t="s">
        <v>2522</v>
      </c>
      <c r="E363" s="663" t="s">
        <v>1832</v>
      </c>
      <c r="F363" s="664" t="s">
        <v>2528</v>
      </c>
      <c r="G363" s="663"/>
      <c r="H363" s="663" t="s">
        <v>1833</v>
      </c>
      <c r="I363" s="663" t="s">
        <v>1834</v>
      </c>
      <c r="J363" s="663" t="s">
        <v>1835</v>
      </c>
      <c r="K363" s="663"/>
      <c r="L363" s="665">
        <v>30.219999999999995</v>
      </c>
      <c r="M363" s="665">
        <v>22</v>
      </c>
      <c r="N363" s="666">
        <v>664.83999999999992</v>
      </c>
    </row>
    <row r="364" spans="1:14" ht="14.4" customHeight="1" x14ac:dyDescent="0.3">
      <c r="A364" s="661" t="s">
        <v>575</v>
      </c>
      <c r="B364" s="662" t="s">
        <v>576</v>
      </c>
      <c r="C364" s="663" t="s">
        <v>580</v>
      </c>
      <c r="D364" s="664" t="s">
        <v>2522</v>
      </c>
      <c r="E364" s="663" t="s">
        <v>1832</v>
      </c>
      <c r="F364" s="664" t="s">
        <v>2528</v>
      </c>
      <c r="G364" s="663" t="s">
        <v>609</v>
      </c>
      <c r="H364" s="663" t="s">
        <v>1836</v>
      </c>
      <c r="I364" s="663" t="s">
        <v>1837</v>
      </c>
      <c r="J364" s="663" t="s">
        <v>1838</v>
      </c>
      <c r="K364" s="663" t="s">
        <v>1839</v>
      </c>
      <c r="L364" s="665">
        <v>102.36811626807207</v>
      </c>
      <c r="M364" s="665">
        <v>6</v>
      </c>
      <c r="N364" s="666">
        <v>614.20869760843243</v>
      </c>
    </row>
    <row r="365" spans="1:14" ht="14.4" customHeight="1" x14ac:dyDescent="0.3">
      <c r="A365" s="661" t="s">
        <v>575</v>
      </c>
      <c r="B365" s="662" t="s">
        <v>576</v>
      </c>
      <c r="C365" s="663" t="s">
        <v>580</v>
      </c>
      <c r="D365" s="664" t="s">
        <v>2522</v>
      </c>
      <c r="E365" s="663" t="s">
        <v>1832</v>
      </c>
      <c r="F365" s="664" t="s">
        <v>2528</v>
      </c>
      <c r="G365" s="663" t="s">
        <v>609</v>
      </c>
      <c r="H365" s="663" t="s">
        <v>1840</v>
      </c>
      <c r="I365" s="663" t="s">
        <v>1841</v>
      </c>
      <c r="J365" s="663" t="s">
        <v>1842</v>
      </c>
      <c r="K365" s="663" t="s">
        <v>1843</v>
      </c>
      <c r="L365" s="665">
        <v>96.47249999999994</v>
      </c>
      <c r="M365" s="665">
        <v>4</v>
      </c>
      <c r="N365" s="666">
        <v>385.88999999999976</v>
      </c>
    </row>
    <row r="366" spans="1:14" ht="14.4" customHeight="1" x14ac:dyDescent="0.3">
      <c r="A366" s="661" t="s">
        <v>575</v>
      </c>
      <c r="B366" s="662" t="s">
        <v>576</v>
      </c>
      <c r="C366" s="663" t="s">
        <v>580</v>
      </c>
      <c r="D366" s="664" t="s">
        <v>2522</v>
      </c>
      <c r="E366" s="663" t="s">
        <v>1832</v>
      </c>
      <c r="F366" s="664" t="s">
        <v>2528</v>
      </c>
      <c r="G366" s="663" t="s">
        <v>609</v>
      </c>
      <c r="H366" s="663" t="s">
        <v>1844</v>
      </c>
      <c r="I366" s="663" t="s">
        <v>1845</v>
      </c>
      <c r="J366" s="663" t="s">
        <v>1846</v>
      </c>
      <c r="K366" s="663" t="s">
        <v>1847</v>
      </c>
      <c r="L366" s="665">
        <v>84.624487375755081</v>
      </c>
      <c r="M366" s="665">
        <v>2</v>
      </c>
      <c r="N366" s="666">
        <v>169.24897475151016</v>
      </c>
    </row>
    <row r="367" spans="1:14" ht="14.4" customHeight="1" x14ac:dyDescent="0.3">
      <c r="A367" s="661" t="s">
        <v>575</v>
      </c>
      <c r="B367" s="662" t="s">
        <v>576</v>
      </c>
      <c r="C367" s="663" t="s">
        <v>580</v>
      </c>
      <c r="D367" s="664" t="s">
        <v>2522</v>
      </c>
      <c r="E367" s="663" t="s">
        <v>1832</v>
      </c>
      <c r="F367" s="664" t="s">
        <v>2528</v>
      </c>
      <c r="G367" s="663" t="s">
        <v>1456</v>
      </c>
      <c r="H367" s="663" t="s">
        <v>1848</v>
      </c>
      <c r="I367" s="663" t="s">
        <v>1848</v>
      </c>
      <c r="J367" s="663" t="s">
        <v>1849</v>
      </c>
      <c r="K367" s="663" t="s">
        <v>1850</v>
      </c>
      <c r="L367" s="665">
        <v>159.5</v>
      </c>
      <c r="M367" s="665">
        <v>3.1</v>
      </c>
      <c r="N367" s="666">
        <v>494.45</v>
      </c>
    </row>
    <row r="368" spans="1:14" ht="14.4" customHeight="1" x14ac:dyDescent="0.3">
      <c r="A368" s="661" t="s">
        <v>575</v>
      </c>
      <c r="B368" s="662" t="s">
        <v>576</v>
      </c>
      <c r="C368" s="663" t="s">
        <v>580</v>
      </c>
      <c r="D368" s="664" t="s">
        <v>2522</v>
      </c>
      <c r="E368" s="663" t="s">
        <v>1851</v>
      </c>
      <c r="F368" s="664" t="s">
        <v>2529</v>
      </c>
      <c r="G368" s="663"/>
      <c r="H368" s="663"/>
      <c r="I368" s="663" t="s">
        <v>1852</v>
      </c>
      <c r="J368" s="663" t="s">
        <v>1853</v>
      </c>
      <c r="K368" s="663" t="s">
        <v>1854</v>
      </c>
      <c r="L368" s="665">
        <v>1287</v>
      </c>
      <c r="M368" s="665">
        <v>1</v>
      </c>
      <c r="N368" s="666">
        <v>1287</v>
      </c>
    </row>
    <row r="369" spans="1:14" ht="14.4" customHeight="1" x14ac:dyDescent="0.3">
      <c r="A369" s="661" t="s">
        <v>575</v>
      </c>
      <c r="B369" s="662" t="s">
        <v>576</v>
      </c>
      <c r="C369" s="663" t="s">
        <v>580</v>
      </c>
      <c r="D369" s="664" t="s">
        <v>2522</v>
      </c>
      <c r="E369" s="663" t="s">
        <v>1851</v>
      </c>
      <c r="F369" s="664" t="s">
        <v>2529</v>
      </c>
      <c r="G369" s="663"/>
      <c r="H369" s="663"/>
      <c r="I369" s="663" t="s">
        <v>1855</v>
      </c>
      <c r="J369" s="663" t="s">
        <v>1856</v>
      </c>
      <c r="K369" s="663" t="s">
        <v>1854</v>
      </c>
      <c r="L369" s="665">
        <v>1345.3</v>
      </c>
      <c r="M369" s="665">
        <v>1</v>
      </c>
      <c r="N369" s="666">
        <v>1345.3</v>
      </c>
    </row>
    <row r="370" spans="1:14" ht="14.4" customHeight="1" x14ac:dyDescent="0.3">
      <c r="A370" s="661" t="s">
        <v>575</v>
      </c>
      <c r="B370" s="662" t="s">
        <v>576</v>
      </c>
      <c r="C370" s="663" t="s">
        <v>580</v>
      </c>
      <c r="D370" s="664" t="s">
        <v>2522</v>
      </c>
      <c r="E370" s="663" t="s">
        <v>1851</v>
      </c>
      <c r="F370" s="664" t="s">
        <v>2529</v>
      </c>
      <c r="G370" s="663"/>
      <c r="H370" s="663"/>
      <c r="I370" s="663" t="s">
        <v>1857</v>
      </c>
      <c r="J370" s="663" t="s">
        <v>1858</v>
      </c>
      <c r="K370" s="663"/>
      <c r="L370" s="665">
        <v>4305.3999999999996</v>
      </c>
      <c r="M370" s="665">
        <v>2</v>
      </c>
      <c r="N370" s="666">
        <v>8610.7999999999993</v>
      </c>
    </row>
    <row r="371" spans="1:14" ht="14.4" customHeight="1" x14ac:dyDescent="0.3">
      <c r="A371" s="661" t="s">
        <v>575</v>
      </c>
      <c r="B371" s="662" t="s">
        <v>576</v>
      </c>
      <c r="C371" s="663" t="s">
        <v>580</v>
      </c>
      <c r="D371" s="664" t="s">
        <v>2522</v>
      </c>
      <c r="E371" s="663" t="s">
        <v>1859</v>
      </c>
      <c r="F371" s="664" t="s">
        <v>2530</v>
      </c>
      <c r="G371" s="663"/>
      <c r="H371" s="663"/>
      <c r="I371" s="663" t="s">
        <v>1860</v>
      </c>
      <c r="J371" s="663" t="s">
        <v>1861</v>
      </c>
      <c r="K371" s="663" t="s">
        <v>1862</v>
      </c>
      <c r="L371" s="665">
        <v>8505.2000000000007</v>
      </c>
      <c r="M371" s="665">
        <v>4</v>
      </c>
      <c r="N371" s="666">
        <v>34020.800000000003</v>
      </c>
    </row>
    <row r="372" spans="1:14" ht="14.4" customHeight="1" x14ac:dyDescent="0.3">
      <c r="A372" s="661" t="s">
        <v>575</v>
      </c>
      <c r="B372" s="662" t="s">
        <v>576</v>
      </c>
      <c r="C372" s="663" t="s">
        <v>580</v>
      </c>
      <c r="D372" s="664" t="s">
        <v>2522</v>
      </c>
      <c r="E372" s="663" t="s">
        <v>1859</v>
      </c>
      <c r="F372" s="664" t="s">
        <v>2530</v>
      </c>
      <c r="G372" s="663"/>
      <c r="H372" s="663"/>
      <c r="I372" s="663" t="s">
        <v>1863</v>
      </c>
      <c r="J372" s="663" t="s">
        <v>1864</v>
      </c>
      <c r="K372" s="663" t="s">
        <v>1865</v>
      </c>
      <c r="L372" s="665">
        <v>4252.5999999999995</v>
      </c>
      <c r="M372" s="665">
        <v>6</v>
      </c>
      <c r="N372" s="666">
        <v>25515.599999999999</v>
      </c>
    </row>
    <row r="373" spans="1:14" ht="14.4" customHeight="1" x14ac:dyDescent="0.3">
      <c r="A373" s="661" t="s">
        <v>575</v>
      </c>
      <c r="B373" s="662" t="s">
        <v>576</v>
      </c>
      <c r="C373" s="663" t="s">
        <v>580</v>
      </c>
      <c r="D373" s="664" t="s">
        <v>2522</v>
      </c>
      <c r="E373" s="663" t="s">
        <v>1866</v>
      </c>
      <c r="F373" s="664" t="s">
        <v>2531</v>
      </c>
      <c r="G373" s="663" t="s">
        <v>609</v>
      </c>
      <c r="H373" s="663" t="s">
        <v>1867</v>
      </c>
      <c r="I373" s="663" t="s">
        <v>1868</v>
      </c>
      <c r="J373" s="663" t="s">
        <v>1869</v>
      </c>
      <c r="K373" s="663" t="s">
        <v>1870</v>
      </c>
      <c r="L373" s="665">
        <v>2081.1999999999998</v>
      </c>
      <c r="M373" s="665">
        <v>5</v>
      </c>
      <c r="N373" s="666">
        <v>10406</v>
      </c>
    </row>
    <row r="374" spans="1:14" ht="14.4" customHeight="1" x14ac:dyDescent="0.3">
      <c r="A374" s="661" t="s">
        <v>575</v>
      </c>
      <c r="B374" s="662" t="s">
        <v>576</v>
      </c>
      <c r="C374" s="663" t="s">
        <v>580</v>
      </c>
      <c r="D374" s="664" t="s">
        <v>2522</v>
      </c>
      <c r="E374" s="663" t="s">
        <v>1866</v>
      </c>
      <c r="F374" s="664" t="s">
        <v>2531</v>
      </c>
      <c r="G374" s="663" t="s">
        <v>609</v>
      </c>
      <c r="H374" s="663" t="s">
        <v>1871</v>
      </c>
      <c r="I374" s="663" t="s">
        <v>1872</v>
      </c>
      <c r="J374" s="663" t="s">
        <v>1873</v>
      </c>
      <c r="K374" s="663" t="s">
        <v>1874</v>
      </c>
      <c r="L374" s="665">
        <v>309.89000000000004</v>
      </c>
      <c r="M374" s="665">
        <v>20</v>
      </c>
      <c r="N374" s="666">
        <v>6197.8000000000011</v>
      </c>
    </row>
    <row r="375" spans="1:14" ht="14.4" customHeight="1" x14ac:dyDescent="0.3">
      <c r="A375" s="661" t="s">
        <v>575</v>
      </c>
      <c r="B375" s="662" t="s">
        <v>576</v>
      </c>
      <c r="C375" s="663" t="s">
        <v>580</v>
      </c>
      <c r="D375" s="664" t="s">
        <v>2522</v>
      </c>
      <c r="E375" s="663" t="s">
        <v>1866</v>
      </c>
      <c r="F375" s="664" t="s">
        <v>2531</v>
      </c>
      <c r="G375" s="663" t="s">
        <v>609</v>
      </c>
      <c r="H375" s="663" t="s">
        <v>1875</v>
      </c>
      <c r="I375" s="663" t="s">
        <v>1876</v>
      </c>
      <c r="J375" s="663" t="s">
        <v>1877</v>
      </c>
      <c r="K375" s="663" t="s">
        <v>1878</v>
      </c>
      <c r="L375" s="665">
        <v>2296.58</v>
      </c>
      <c r="M375" s="665">
        <v>2</v>
      </c>
      <c r="N375" s="666">
        <v>4593.16</v>
      </c>
    </row>
    <row r="376" spans="1:14" ht="14.4" customHeight="1" x14ac:dyDescent="0.3">
      <c r="A376" s="661" t="s">
        <v>575</v>
      </c>
      <c r="B376" s="662" t="s">
        <v>576</v>
      </c>
      <c r="C376" s="663" t="s">
        <v>580</v>
      </c>
      <c r="D376" s="664" t="s">
        <v>2522</v>
      </c>
      <c r="E376" s="663" t="s">
        <v>1866</v>
      </c>
      <c r="F376" s="664" t="s">
        <v>2531</v>
      </c>
      <c r="G376" s="663" t="s">
        <v>609</v>
      </c>
      <c r="H376" s="663" t="s">
        <v>1879</v>
      </c>
      <c r="I376" s="663" t="s">
        <v>1880</v>
      </c>
      <c r="J376" s="663" t="s">
        <v>1881</v>
      </c>
      <c r="K376" s="663" t="s">
        <v>1882</v>
      </c>
      <c r="L376" s="665">
        <v>2062.5</v>
      </c>
      <c r="M376" s="665">
        <v>4</v>
      </c>
      <c r="N376" s="666">
        <v>8250</v>
      </c>
    </row>
    <row r="377" spans="1:14" ht="14.4" customHeight="1" x14ac:dyDescent="0.3">
      <c r="A377" s="661" t="s">
        <v>575</v>
      </c>
      <c r="B377" s="662" t="s">
        <v>576</v>
      </c>
      <c r="C377" s="663" t="s">
        <v>585</v>
      </c>
      <c r="D377" s="664" t="s">
        <v>2523</v>
      </c>
      <c r="E377" s="663" t="s">
        <v>591</v>
      </c>
      <c r="F377" s="664" t="s">
        <v>2525</v>
      </c>
      <c r="G377" s="663" t="s">
        <v>609</v>
      </c>
      <c r="H377" s="663" t="s">
        <v>626</v>
      </c>
      <c r="I377" s="663" t="s">
        <v>627</v>
      </c>
      <c r="J377" s="663" t="s">
        <v>628</v>
      </c>
      <c r="K377" s="663" t="s">
        <v>629</v>
      </c>
      <c r="L377" s="665">
        <v>87.029950738281016</v>
      </c>
      <c r="M377" s="665">
        <v>2</v>
      </c>
      <c r="N377" s="666">
        <v>174.05990147656203</v>
      </c>
    </row>
    <row r="378" spans="1:14" ht="14.4" customHeight="1" x14ac:dyDescent="0.3">
      <c r="A378" s="661" t="s">
        <v>575</v>
      </c>
      <c r="B378" s="662" t="s">
        <v>576</v>
      </c>
      <c r="C378" s="663" t="s">
        <v>585</v>
      </c>
      <c r="D378" s="664" t="s">
        <v>2523</v>
      </c>
      <c r="E378" s="663" t="s">
        <v>591</v>
      </c>
      <c r="F378" s="664" t="s">
        <v>2525</v>
      </c>
      <c r="G378" s="663" t="s">
        <v>609</v>
      </c>
      <c r="H378" s="663" t="s">
        <v>634</v>
      </c>
      <c r="I378" s="663" t="s">
        <v>635</v>
      </c>
      <c r="J378" s="663" t="s">
        <v>636</v>
      </c>
      <c r="K378" s="663" t="s">
        <v>637</v>
      </c>
      <c r="L378" s="665">
        <v>166.87857055423427</v>
      </c>
      <c r="M378" s="665">
        <v>67</v>
      </c>
      <c r="N378" s="666">
        <v>11180.864227133696</v>
      </c>
    </row>
    <row r="379" spans="1:14" ht="14.4" customHeight="1" x14ac:dyDescent="0.3">
      <c r="A379" s="661" t="s">
        <v>575</v>
      </c>
      <c r="B379" s="662" t="s">
        <v>576</v>
      </c>
      <c r="C379" s="663" t="s">
        <v>585</v>
      </c>
      <c r="D379" s="664" t="s">
        <v>2523</v>
      </c>
      <c r="E379" s="663" t="s">
        <v>591</v>
      </c>
      <c r="F379" s="664" t="s">
        <v>2525</v>
      </c>
      <c r="G379" s="663" t="s">
        <v>609</v>
      </c>
      <c r="H379" s="663" t="s">
        <v>788</v>
      </c>
      <c r="I379" s="663" t="s">
        <v>789</v>
      </c>
      <c r="J379" s="663" t="s">
        <v>790</v>
      </c>
      <c r="K379" s="663" t="s">
        <v>791</v>
      </c>
      <c r="L379" s="665">
        <v>74.934068992046917</v>
      </c>
      <c r="M379" s="665">
        <v>17</v>
      </c>
      <c r="N379" s="666">
        <v>1273.8791728647975</v>
      </c>
    </row>
    <row r="380" spans="1:14" ht="14.4" customHeight="1" x14ac:dyDescent="0.3">
      <c r="A380" s="661" t="s">
        <v>575</v>
      </c>
      <c r="B380" s="662" t="s">
        <v>576</v>
      </c>
      <c r="C380" s="663" t="s">
        <v>585</v>
      </c>
      <c r="D380" s="664" t="s">
        <v>2523</v>
      </c>
      <c r="E380" s="663" t="s">
        <v>591</v>
      </c>
      <c r="F380" s="664" t="s">
        <v>2525</v>
      </c>
      <c r="G380" s="663" t="s">
        <v>609</v>
      </c>
      <c r="H380" s="663" t="s">
        <v>883</v>
      </c>
      <c r="I380" s="663" t="s">
        <v>215</v>
      </c>
      <c r="J380" s="663" t="s">
        <v>884</v>
      </c>
      <c r="K380" s="663"/>
      <c r="L380" s="665">
        <v>96.675888257833535</v>
      </c>
      <c r="M380" s="665">
        <v>36</v>
      </c>
      <c r="N380" s="666">
        <v>3480.3319772820073</v>
      </c>
    </row>
    <row r="381" spans="1:14" ht="14.4" customHeight="1" x14ac:dyDescent="0.3">
      <c r="A381" s="661" t="s">
        <v>575</v>
      </c>
      <c r="B381" s="662" t="s">
        <v>576</v>
      </c>
      <c r="C381" s="663" t="s">
        <v>585</v>
      </c>
      <c r="D381" s="664" t="s">
        <v>2523</v>
      </c>
      <c r="E381" s="663" t="s">
        <v>591</v>
      </c>
      <c r="F381" s="664" t="s">
        <v>2525</v>
      </c>
      <c r="G381" s="663" t="s">
        <v>609</v>
      </c>
      <c r="H381" s="663" t="s">
        <v>1883</v>
      </c>
      <c r="I381" s="663" t="s">
        <v>215</v>
      </c>
      <c r="J381" s="663" t="s">
        <v>1884</v>
      </c>
      <c r="K381" s="663" t="s">
        <v>1885</v>
      </c>
      <c r="L381" s="665">
        <v>162.13991631038601</v>
      </c>
      <c r="M381" s="665">
        <v>1</v>
      </c>
      <c r="N381" s="666">
        <v>162.13991631038601</v>
      </c>
    </row>
    <row r="382" spans="1:14" ht="14.4" customHeight="1" x14ac:dyDescent="0.3">
      <c r="A382" s="661" t="s">
        <v>575</v>
      </c>
      <c r="B382" s="662" t="s">
        <v>576</v>
      </c>
      <c r="C382" s="663" t="s">
        <v>585</v>
      </c>
      <c r="D382" s="664" t="s">
        <v>2523</v>
      </c>
      <c r="E382" s="663" t="s">
        <v>591</v>
      </c>
      <c r="F382" s="664" t="s">
        <v>2525</v>
      </c>
      <c r="G382" s="663" t="s">
        <v>609</v>
      </c>
      <c r="H382" s="663" t="s">
        <v>951</v>
      </c>
      <c r="I382" s="663" t="s">
        <v>215</v>
      </c>
      <c r="J382" s="663" t="s">
        <v>952</v>
      </c>
      <c r="K382" s="663"/>
      <c r="L382" s="665">
        <v>191.13074037923843</v>
      </c>
      <c r="M382" s="665">
        <v>22</v>
      </c>
      <c r="N382" s="666">
        <v>4204.8762883432455</v>
      </c>
    </row>
    <row r="383" spans="1:14" ht="14.4" customHeight="1" x14ac:dyDescent="0.3">
      <c r="A383" s="661" t="s">
        <v>575</v>
      </c>
      <c r="B383" s="662" t="s">
        <v>576</v>
      </c>
      <c r="C383" s="663" t="s">
        <v>585</v>
      </c>
      <c r="D383" s="664" t="s">
        <v>2523</v>
      </c>
      <c r="E383" s="663" t="s">
        <v>591</v>
      </c>
      <c r="F383" s="664" t="s">
        <v>2525</v>
      </c>
      <c r="G383" s="663" t="s">
        <v>609</v>
      </c>
      <c r="H383" s="663" t="s">
        <v>1597</v>
      </c>
      <c r="I383" s="663" t="s">
        <v>1886</v>
      </c>
      <c r="J383" s="663" t="s">
        <v>636</v>
      </c>
      <c r="K383" s="663" t="s">
        <v>1887</v>
      </c>
      <c r="L383" s="665">
        <v>69.849999999999994</v>
      </c>
      <c r="M383" s="665">
        <v>1</v>
      </c>
      <c r="N383" s="666">
        <v>69.849999999999994</v>
      </c>
    </row>
    <row r="384" spans="1:14" ht="14.4" customHeight="1" x14ac:dyDescent="0.3">
      <c r="A384" s="661" t="s">
        <v>575</v>
      </c>
      <c r="B384" s="662" t="s">
        <v>576</v>
      </c>
      <c r="C384" s="663" t="s">
        <v>585</v>
      </c>
      <c r="D384" s="664" t="s">
        <v>2523</v>
      </c>
      <c r="E384" s="663" t="s">
        <v>591</v>
      </c>
      <c r="F384" s="664" t="s">
        <v>2525</v>
      </c>
      <c r="G384" s="663" t="s">
        <v>609</v>
      </c>
      <c r="H384" s="663" t="s">
        <v>1888</v>
      </c>
      <c r="I384" s="663" t="s">
        <v>1889</v>
      </c>
      <c r="J384" s="663" t="s">
        <v>1890</v>
      </c>
      <c r="K384" s="663" t="s">
        <v>1891</v>
      </c>
      <c r="L384" s="665">
        <v>56.430032542953093</v>
      </c>
      <c r="M384" s="665">
        <v>6</v>
      </c>
      <c r="N384" s="666">
        <v>338.58019525771857</v>
      </c>
    </row>
    <row r="385" spans="1:14" ht="14.4" customHeight="1" x14ac:dyDescent="0.3">
      <c r="A385" s="661" t="s">
        <v>575</v>
      </c>
      <c r="B385" s="662" t="s">
        <v>576</v>
      </c>
      <c r="C385" s="663" t="s">
        <v>585</v>
      </c>
      <c r="D385" s="664" t="s">
        <v>2523</v>
      </c>
      <c r="E385" s="663" t="s">
        <v>591</v>
      </c>
      <c r="F385" s="664" t="s">
        <v>2525</v>
      </c>
      <c r="G385" s="663" t="s">
        <v>609</v>
      </c>
      <c r="H385" s="663" t="s">
        <v>1196</v>
      </c>
      <c r="I385" s="663" t="s">
        <v>1197</v>
      </c>
      <c r="J385" s="663" t="s">
        <v>1198</v>
      </c>
      <c r="K385" s="663" t="s">
        <v>1199</v>
      </c>
      <c r="L385" s="665">
        <v>36.93</v>
      </c>
      <c r="M385" s="665">
        <v>1</v>
      </c>
      <c r="N385" s="666">
        <v>36.93</v>
      </c>
    </row>
    <row r="386" spans="1:14" ht="14.4" customHeight="1" x14ac:dyDescent="0.3">
      <c r="A386" s="661" t="s">
        <v>575</v>
      </c>
      <c r="B386" s="662" t="s">
        <v>576</v>
      </c>
      <c r="C386" s="663" t="s">
        <v>585</v>
      </c>
      <c r="D386" s="664" t="s">
        <v>2523</v>
      </c>
      <c r="E386" s="663" t="s">
        <v>591</v>
      </c>
      <c r="F386" s="664" t="s">
        <v>2525</v>
      </c>
      <c r="G386" s="663" t="s">
        <v>609</v>
      </c>
      <c r="H386" s="663" t="s">
        <v>1203</v>
      </c>
      <c r="I386" s="663" t="s">
        <v>215</v>
      </c>
      <c r="J386" s="663" t="s">
        <v>1204</v>
      </c>
      <c r="K386" s="663"/>
      <c r="L386" s="665">
        <v>57.397794563836449</v>
      </c>
      <c r="M386" s="665">
        <v>2</v>
      </c>
      <c r="N386" s="666">
        <v>114.7955891276729</v>
      </c>
    </row>
    <row r="387" spans="1:14" ht="14.4" customHeight="1" x14ac:dyDescent="0.3">
      <c r="A387" s="661" t="s">
        <v>575</v>
      </c>
      <c r="B387" s="662" t="s">
        <v>576</v>
      </c>
      <c r="C387" s="663" t="s">
        <v>585</v>
      </c>
      <c r="D387" s="664" t="s">
        <v>2523</v>
      </c>
      <c r="E387" s="663" t="s">
        <v>591</v>
      </c>
      <c r="F387" s="664" t="s">
        <v>2525</v>
      </c>
      <c r="G387" s="663" t="s">
        <v>609</v>
      </c>
      <c r="H387" s="663" t="s">
        <v>1241</v>
      </c>
      <c r="I387" s="663" t="s">
        <v>215</v>
      </c>
      <c r="J387" s="663" t="s">
        <v>1242</v>
      </c>
      <c r="K387" s="663"/>
      <c r="L387" s="665">
        <v>135.57063759240188</v>
      </c>
      <c r="M387" s="665">
        <v>26</v>
      </c>
      <c r="N387" s="666">
        <v>3524.8365774024492</v>
      </c>
    </row>
    <row r="388" spans="1:14" ht="14.4" customHeight="1" x14ac:dyDescent="0.3">
      <c r="A388" s="661" t="s">
        <v>575</v>
      </c>
      <c r="B388" s="662" t="s">
        <v>576</v>
      </c>
      <c r="C388" s="663" t="s">
        <v>585</v>
      </c>
      <c r="D388" s="664" t="s">
        <v>2523</v>
      </c>
      <c r="E388" s="663" t="s">
        <v>591</v>
      </c>
      <c r="F388" s="664" t="s">
        <v>2525</v>
      </c>
      <c r="G388" s="663" t="s">
        <v>609</v>
      </c>
      <c r="H388" s="663" t="s">
        <v>1265</v>
      </c>
      <c r="I388" s="663" t="s">
        <v>1266</v>
      </c>
      <c r="J388" s="663" t="s">
        <v>1267</v>
      </c>
      <c r="K388" s="663"/>
      <c r="L388" s="665">
        <v>253.86251660538704</v>
      </c>
      <c r="M388" s="665">
        <v>13</v>
      </c>
      <c r="N388" s="666">
        <v>3300.2127158700314</v>
      </c>
    </row>
    <row r="389" spans="1:14" ht="14.4" customHeight="1" x14ac:dyDescent="0.3">
      <c r="A389" s="661" t="s">
        <v>575</v>
      </c>
      <c r="B389" s="662" t="s">
        <v>576</v>
      </c>
      <c r="C389" s="663" t="s">
        <v>585</v>
      </c>
      <c r="D389" s="664" t="s">
        <v>2523</v>
      </c>
      <c r="E389" s="663" t="s">
        <v>591</v>
      </c>
      <c r="F389" s="664" t="s">
        <v>2525</v>
      </c>
      <c r="G389" s="663" t="s">
        <v>609</v>
      </c>
      <c r="H389" s="663" t="s">
        <v>1271</v>
      </c>
      <c r="I389" s="663" t="s">
        <v>1272</v>
      </c>
      <c r="J389" s="663" t="s">
        <v>1273</v>
      </c>
      <c r="K389" s="663" t="s">
        <v>1274</v>
      </c>
      <c r="L389" s="665">
        <v>279.38028561117915</v>
      </c>
      <c r="M389" s="665">
        <v>2</v>
      </c>
      <c r="N389" s="666">
        <v>558.76057122235829</v>
      </c>
    </row>
    <row r="390" spans="1:14" ht="14.4" customHeight="1" x14ac:dyDescent="0.3">
      <c r="A390" s="661" t="s">
        <v>575</v>
      </c>
      <c r="B390" s="662" t="s">
        <v>576</v>
      </c>
      <c r="C390" s="663" t="s">
        <v>585</v>
      </c>
      <c r="D390" s="664" t="s">
        <v>2523</v>
      </c>
      <c r="E390" s="663" t="s">
        <v>591</v>
      </c>
      <c r="F390" s="664" t="s">
        <v>2525</v>
      </c>
      <c r="G390" s="663" t="s">
        <v>609</v>
      </c>
      <c r="H390" s="663" t="s">
        <v>1892</v>
      </c>
      <c r="I390" s="663" t="s">
        <v>215</v>
      </c>
      <c r="J390" s="663" t="s">
        <v>1893</v>
      </c>
      <c r="K390" s="663"/>
      <c r="L390" s="665">
        <v>76.63479420855063</v>
      </c>
      <c r="M390" s="665">
        <v>2</v>
      </c>
      <c r="N390" s="666">
        <v>153.26958841710126</v>
      </c>
    </row>
    <row r="391" spans="1:14" ht="14.4" customHeight="1" x14ac:dyDescent="0.3">
      <c r="A391" s="661" t="s">
        <v>575</v>
      </c>
      <c r="B391" s="662" t="s">
        <v>576</v>
      </c>
      <c r="C391" s="663" t="s">
        <v>585</v>
      </c>
      <c r="D391" s="664" t="s">
        <v>2523</v>
      </c>
      <c r="E391" s="663" t="s">
        <v>591</v>
      </c>
      <c r="F391" s="664" t="s">
        <v>2525</v>
      </c>
      <c r="G391" s="663" t="s">
        <v>609</v>
      </c>
      <c r="H391" s="663" t="s">
        <v>1894</v>
      </c>
      <c r="I391" s="663" t="s">
        <v>215</v>
      </c>
      <c r="J391" s="663" t="s">
        <v>1895</v>
      </c>
      <c r="K391" s="663"/>
      <c r="L391" s="665">
        <v>107.47131753383442</v>
      </c>
      <c r="M391" s="665">
        <v>1</v>
      </c>
      <c r="N391" s="666">
        <v>107.47131753383442</v>
      </c>
    </row>
    <row r="392" spans="1:14" ht="14.4" customHeight="1" x14ac:dyDescent="0.3">
      <c r="A392" s="661" t="s">
        <v>575</v>
      </c>
      <c r="B392" s="662" t="s">
        <v>576</v>
      </c>
      <c r="C392" s="663" t="s">
        <v>585</v>
      </c>
      <c r="D392" s="664" t="s">
        <v>2523</v>
      </c>
      <c r="E392" s="663" t="s">
        <v>591</v>
      </c>
      <c r="F392" s="664" t="s">
        <v>2525</v>
      </c>
      <c r="G392" s="663" t="s">
        <v>609</v>
      </c>
      <c r="H392" s="663" t="s">
        <v>1896</v>
      </c>
      <c r="I392" s="663" t="s">
        <v>215</v>
      </c>
      <c r="J392" s="663" t="s">
        <v>1897</v>
      </c>
      <c r="K392" s="663"/>
      <c r="L392" s="665">
        <v>322.63817616167171</v>
      </c>
      <c r="M392" s="665">
        <v>2</v>
      </c>
      <c r="N392" s="666">
        <v>645.27635232334342</v>
      </c>
    </row>
    <row r="393" spans="1:14" ht="14.4" customHeight="1" x14ac:dyDescent="0.3">
      <c r="A393" s="661" t="s">
        <v>575</v>
      </c>
      <c r="B393" s="662" t="s">
        <v>576</v>
      </c>
      <c r="C393" s="663" t="s">
        <v>585</v>
      </c>
      <c r="D393" s="664" t="s">
        <v>2523</v>
      </c>
      <c r="E393" s="663" t="s">
        <v>591</v>
      </c>
      <c r="F393" s="664" t="s">
        <v>2525</v>
      </c>
      <c r="G393" s="663" t="s">
        <v>609</v>
      </c>
      <c r="H393" s="663" t="s">
        <v>1898</v>
      </c>
      <c r="I393" s="663" t="s">
        <v>1898</v>
      </c>
      <c r="J393" s="663" t="s">
        <v>1899</v>
      </c>
      <c r="K393" s="663" t="s">
        <v>1900</v>
      </c>
      <c r="L393" s="665">
        <v>116.92</v>
      </c>
      <c r="M393" s="665">
        <v>3</v>
      </c>
      <c r="N393" s="666">
        <v>350.76</v>
      </c>
    </row>
    <row r="394" spans="1:14" ht="14.4" customHeight="1" x14ac:dyDescent="0.3">
      <c r="A394" s="661" t="s">
        <v>575</v>
      </c>
      <c r="B394" s="662" t="s">
        <v>576</v>
      </c>
      <c r="C394" s="663" t="s">
        <v>585</v>
      </c>
      <c r="D394" s="664" t="s">
        <v>2523</v>
      </c>
      <c r="E394" s="663" t="s">
        <v>591</v>
      </c>
      <c r="F394" s="664" t="s">
        <v>2525</v>
      </c>
      <c r="G394" s="663" t="s">
        <v>609</v>
      </c>
      <c r="H394" s="663" t="s">
        <v>1901</v>
      </c>
      <c r="I394" s="663" t="s">
        <v>215</v>
      </c>
      <c r="J394" s="663" t="s">
        <v>1902</v>
      </c>
      <c r="K394" s="663"/>
      <c r="L394" s="665">
        <v>46.335321736830522</v>
      </c>
      <c r="M394" s="665">
        <v>23</v>
      </c>
      <c r="N394" s="666">
        <v>1065.7123999471021</v>
      </c>
    </row>
    <row r="395" spans="1:14" ht="14.4" customHeight="1" x14ac:dyDescent="0.3">
      <c r="A395" s="661" t="s">
        <v>575</v>
      </c>
      <c r="B395" s="662" t="s">
        <v>576</v>
      </c>
      <c r="C395" s="663" t="s">
        <v>585</v>
      </c>
      <c r="D395" s="664" t="s">
        <v>2523</v>
      </c>
      <c r="E395" s="663" t="s">
        <v>591</v>
      </c>
      <c r="F395" s="664" t="s">
        <v>2525</v>
      </c>
      <c r="G395" s="663" t="s">
        <v>609</v>
      </c>
      <c r="H395" s="663" t="s">
        <v>1903</v>
      </c>
      <c r="I395" s="663" t="s">
        <v>1903</v>
      </c>
      <c r="J395" s="663" t="s">
        <v>1904</v>
      </c>
      <c r="K395" s="663" t="s">
        <v>1905</v>
      </c>
      <c r="L395" s="665">
        <v>216.1591344062017</v>
      </c>
      <c r="M395" s="665">
        <v>27</v>
      </c>
      <c r="N395" s="666">
        <v>5836.2966289674459</v>
      </c>
    </row>
    <row r="396" spans="1:14" ht="14.4" customHeight="1" x14ac:dyDescent="0.3">
      <c r="A396" s="661" t="s">
        <v>575</v>
      </c>
      <c r="B396" s="662" t="s">
        <v>576</v>
      </c>
      <c r="C396" s="663" t="s">
        <v>585</v>
      </c>
      <c r="D396" s="664" t="s">
        <v>2523</v>
      </c>
      <c r="E396" s="663" t="s">
        <v>591</v>
      </c>
      <c r="F396" s="664" t="s">
        <v>2525</v>
      </c>
      <c r="G396" s="663" t="s">
        <v>609</v>
      </c>
      <c r="H396" s="663" t="s">
        <v>1906</v>
      </c>
      <c r="I396" s="663" t="s">
        <v>1906</v>
      </c>
      <c r="J396" s="663" t="s">
        <v>1907</v>
      </c>
      <c r="K396" s="663" t="s">
        <v>1908</v>
      </c>
      <c r="L396" s="665">
        <v>117.47999999999999</v>
      </c>
      <c r="M396" s="665">
        <v>1</v>
      </c>
      <c r="N396" s="666">
        <v>117.47999999999999</v>
      </c>
    </row>
    <row r="397" spans="1:14" ht="14.4" customHeight="1" x14ac:dyDescent="0.3">
      <c r="A397" s="661" t="s">
        <v>575</v>
      </c>
      <c r="B397" s="662" t="s">
        <v>576</v>
      </c>
      <c r="C397" s="663" t="s">
        <v>585</v>
      </c>
      <c r="D397" s="664" t="s">
        <v>2523</v>
      </c>
      <c r="E397" s="663" t="s">
        <v>591</v>
      </c>
      <c r="F397" s="664" t="s">
        <v>2525</v>
      </c>
      <c r="G397" s="663" t="s">
        <v>609</v>
      </c>
      <c r="H397" s="663" t="s">
        <v>1909</v>
      </c>
      <c r="I397" s="663" t="s">
        <v>1909</v>
      </c>
      <c r="J397" s="663" t="s">
        <v>1910</v>
      </c>
      <c r="K397" s="663" t="s">
        <v>1911</v>
      </c>
      <c r="L397" s="665">
        <v>482.92905403221062</v>
      </c>
      <c r="M397" s="665">
        <v>2</v>
      </c>
      <c r="N397" s="666">
        <v>965.85810806442123</v>
      </c>
    </row>
    <row r="398" spans="1:14" ht="14.4" customHeight="1" x14ac:dyDescent="0.3">
      <c r="A398" s="661" t="s">
        <v>575</v>
      </c>
      <c r="B398" s="662" t="s">
        <v>576</v>
      </c>
      <c r="C398" s="663" t="s">
        <v>585</v>
      </c>
      <c r="D398" s="664" t="s">
        <v>2523</v>
      </c>
      <c r="E398" s="663" t="s">
        <v>591</v>
      </c>
      <c r="F398" s="664" t="s">
        <v>2525</v>
      </c>
      <c r="G398" s="663" t="s">
        <v>609</v>
      </c>
      <c r="H398" s="663" t="s">
        <v>1912</v>
      </c>
      <c r="I398" s="663" t="s">
        <v>1913</v>
      </c>
      <c r="J398" s="663" t="s">
        <v>1914</v>
      </c>
      <c r="K398" s="663"/>
      <c r="L398" s="665">
        <v>112.82</v>
      </c>
      <c r="M398" s="665">
        <v>1</v>
      </c>
      <c r="N398" s="666">
        <v>112.82</v>
      </c>
    </row>
    <row r="399" spans="1:14" ht="14.4" customHeight="1" x14ac:dyDescent="0.3">
      <c r="A399" s="661" t="s">
        <v>575</v>
      </c>
      <c r="B399" s="662" t="s">
        <v>576</v>
      </c>
      <c r="C399" s="663" t="s">
        <v>585</v>
      </c>
      <c r="D399" s="664" t="s">
        <v>2523</v>
      </c>
      <c r="E399" s="663" t="s">
        <v>591</v>
      </c>
      <c r="F399" s="664" t="s">
        <v>2525</v>
      </c>
      <c r="G399" s="663" t="s">
        <v>1456</v>
      </c>
      <c r="H399" s="663" t="s">
        <v>1493</v>
      </c>
      <c r="I399" s="663" t="s">
        <v>1494</v>
      </c>
      <c r="J399" s="663" t="s">
        <v>1495</v>
      </c>
      <c r="K399" s="663" t="s">
        <v>1496</v>
      </c>
      <c r="L399" s="665">
        <v>29.940000000000012</v>
      </c>
      <c r="M399" s="665">
        <v>1</v>
      </c>
      <c r="N399" s="666">
        <v>29.940000000000012</v>
      </c>
    </row>
    <row r="400" spans="1:14" ht="14.4" customHeight="1" x14ac:dyDescent="0.3">
      <c r="A400" s="661" t="s">
        <v>575</v>
      </c>
      <c r="B400" s="662" t="s">
        <v>576</v>
      </c>
      <c r="C400" s="663" t="s">
        <v>588</v>
      </c>
      <c r="D400" s="664" t="s">
        <v>2524</v>
      </c>
      <c r="E400" s="663" t="s">
        <v>591</v>
      </c>
      <c r="F400" s="664" t="s">
        <v>2525</v>
      </c>
      <c r="G400" s="663"/>
      <c r="H400" s="663" t="s">
        <v>1915</v>
      </c>
      <c r="I400" s="663" t="s">
        <v>1916</v>
      </c>
      <c r="J400" s="663" t="s">
        <v>1917</v>
      </c>
      <c r="K400" s="663" t="s">
        <v>1918</v>
      </c>
      <c r="L400" s="665">
        <v>35.649999999999991</v>
      </c>
      <c r="M400" s="665">
        <v>1</v>
      </c>
      <c r="N400" s="666">
        <v>35.649999999999991</v>
      </c>
    </row>
    <row r="401" spans="1:14" ht="14.4" customHeight="1" x14ac:dyDescent="0.3">
      <c r="A401" s="661" t="s">
        <v>575</v>
      </c>
      <c r="B401" s="662" t="s">
        <v>576</v>
      </c>
      <c r="C401" s="663" t="s">
        <v>588</v>
      </c>
      <c r="D401" s="664" t="s">
        <v>2524</v>
      </c>
      <c r="E401" s="663" t="s">
        <v>591</v>
      </c>
      <c r="F401" s="664" t="s">
        <v>2525</v>
      </c>
      <c r="G401" s="663"/>
      <c r="H401" s="663" t="s">
        <v>596</v>
      </c>
      <c r="I401" s="663" t="s">
        <v>597</v>
      </c>
      <c r="J401" s="663" t="s">
        <v>598</v>
      </c>
      <c r="K401" s="663" t="s">
        <v>599</v>
      </c>
      <c r="L401" s="665">
        <v>249.39000000000001</v>
      </c>
      <c r="M401" s="665">
        <v>10</v>
      </c>
      <c r="N401" s="666">
        <v>2493.9</v>
      </c>
    </row>
    <row r="402" spans="1:14" ht="14.4" customHeight="1" x14ac:dyDescent="0.3">
      <c r="A402" s="661" t="s">
        <v>575</v>
      </c>
      <c r="B402" s="662" t="s">
        <v>576</v>
      </c>
      <c r="C402" s="663" t="s">
        <v>588</v>
      </c>
      <c r="D402" s="664" t="s">
        <v>2524</v>
      </c>
      <c r="E402" s="663" t="s">
        <v>591</v>
      </c>
      <c r="F402" s="664" t="s">
        <v>2525</v>
      </c>
      <c r="G402" s="663"/>
      <c r="H402" s="663" t="s">
        <v>1919</v>
      </c>
      <c r="I402" s="663" t="s">
        <v>1920</v>
      </c>
      <c r="J402" s="663" t="s">
        <v>1921</v>
      </c>
      <c r="K402" s="663" t="s">
        <v>1922</v>
      </c>
      <c r="L402" s="665">
        <v>364.67994600467597</v>
      </c>
      <c r="M402" s="665">
        <v>3</v>
      </c>
      <c r="N402" s="666">
        <v>1094.039838014028</v>
      </c>
    </row>
    <row r="403" spans="1:14" ht="14.4" customHeight="1" x14ac:dyDescent="0.3">
      <c r="A403" s="661" t="s">
        <v>575</v>
      </c>
      <c r="B403" s="662" t="s">
        <v>576</v>
      </c>
      <c r="C403" s="663" t="s">
        <v>588</v>
      </c>
      <c r="D403" s="664" t="s">
        <v>2524</v>
      </c>
      <c r="E403" s="663" t="s">
        <v>591</v>
      </c>
      <c r="F403" s="664" t="s">
        <v>2525</v>
      </c>
      <c r="G403" s="663"/>
      <c r="H403" s="663" t="s">
        <v>603</v>
      </c>
      <c r="I403" s="663" t="s">
        <v>603</v>
      </c>
      <c r="J403" s="663" t="s">
        <v>604</v>
      </c>
      <c r="K403" s="663" t="s">
        <v>605</v>
      </c>
      <c r="L403" s="665">
        <v>553.99000000000012</v>
      </c>
      <c r="M403" s="665">
        <v>9.5</v>
      </c>
      <c r="N403" s="666">
        <v>5262.9050000000007</v>
      </c>
    </row>
    <row r="404" spans="1:14" ht="14.4" customHeight="1" x14ac:dyDescent="0.3">
      <c r="A404" s="661" t="s">
        <v>575</v>
      </c>
      <c r="B404" s="662" t="s">
        <v>576</v>
      </c>
      <c r="C404" s="663" t="s">
        <v>588</v>
      </c>
      <c r="D404" s="664" t="s">
        <v>2524</v>
      </c>
      <c r="E404" s="663" t="s">
        <v>591</v>
      </c>
      <c r="F404" s="664" t="s">
        <v>2525</v>
      </c>
      <c r="G404" s="663" t="s">
        <v>609</v>
      </c>
      <c r="H404" s="663" t="s">
        <v>610</v>
      </c>
      <c r="I404" s="663" t="s">
        <v>610</v>
      </c>
      <c r="J404" s="663" t="s">
        <v>611</v>
      </c>
      <c r="K404" s="663" t="s">
        <v>612</v>
      </c>
      <c r="L404" s="665">
        <v>171.6000005333114</v>
      </c>
      <c r="M404" s="665">
        <v>237.75</v>
      </c>
      <c r="N404" s="666">
        <v>40797.900126794782</v>
      </c>
    </row>
    <row r="405" spans="1:14" ht="14.4" customHeight="1" x14ac:dyDescent="0.3">
      <c r="A405" s="661" t="s">
        <v>575</v>
      </c>
      <c r="B405" s="662" t="s">
        <v>576</v>
      </c>
      <c r="C405" s="663" t="s">
        <v>588</v>
      </c>
      <c r="D405" s="664" t="s">
        <v>2524</v>
      </c>
      <c r="E405" s="663" t="s">
        <v>591</v>
      </c>
      <c r="F405" s="664" t="s">
        <v>2525</v>
      </c>
      <c r="G405" s="663" t="s">
        <v>609</v>
      </c>
      <c r="H405" s="663" t="s">
        <v>613</v>
      </c>
      <c r="I405" s="663" t="s">
        <v>613</v>
      </c>
      <c r="J405" s="663" t="s">
        <v>614</v>
      </c>
      <c r="K405" s="663" t="s">
        <v>615</v>
      </c>
      <c r="L405" s="665">
        <v>174.67750000000001</v>
      </c>
      <c r="M405" s="665">
        <v>16</v>
      </c>
      <c r="N405" s="666">
        <v>2794.84</v>
      </c>
    </row>
    <row r="406" spans="1:14" ht="14.4" customHeight="1" x14ac:dyDescent="0.3">
      <c r="A406" s="661" t="s">
        <v>575</v>
      </c>
      <c r="B406" s="662" t="s">
        <v>576</v>
      </c>
      <c r="C406" s="663" t="s">
        <v>588</v>
      </c>
      <c r="D406" s="664" t="s">
        <v>2524</v>
      </c>
      <c r="E406" s="663" t="s">
        <v>591</v>
      </c>
      <c r="F406" s="664" t="s">
        <v>2525</v>
      </c>
      <c r="G406" s="663" t="s">
        <v>609</v>
      </c>
      <c r="H406" s="663" t="s">
        <v>616</v>
      </c>
      <c r="I406" s="663" t="s">
        <v>616</v>
      </c>
      <c r="J406" s="663" t="s">
        <v>617</v>
      </c>
      <c r="K406" s="663" t="s">
        <v>615</v>
      </c>
      <c r="L406" s="665">
        <v>143</v>
      </c>
      <c r="M406" s="665">
        <v>4</v>
      </c>
      <c r="N406" s="666">
        <v>572</v>
      </c>
    </row>
    <row r="407" spans="1:14" ht="14.4" customHeight="1" x14ac:dyDescent="0.3">
      <c r="A407" s="661" t="s">
        <v>575</v>
      </c>
      <c r="B407" s="662" t="s">
        <v>576</v>
      </c>
      <c r="C407" s="663" t="s">
        <v>588</v>
      </c>
      <c r="D407" s="664" t="s">
        <v>2524</v>
      </c>
      <c r="E407" s="663" t="s">
        <v>591</v>
      </c>
      <c r="F407" s="664" t="s">
        <v>2525</v>
      </c>
      <c r="G407" s="663" t="s">
        <v>609</v>
      </c>
      <c r="H407" s="663" t="s">
        <v>1923</v>
      </c>
      <c r="I407" s="663" t="s">
        <v>1923</v>
      </c>
      <c r="J407" s="663" t="s">
        <v>617</v>
      </c>
      <c r="K407" s="663" t="s">
        <v>1924</v>
      </c>
      <c r="L407" s="665">
        <v>126.5</v>
      </c>
      <c r="M407" s="665">
        <v>1</v>
      </c>
      <c r="N407" s="666">
        <v>126.5</v>
      </c>
    </row>
    <row r="408" spans="1:14" ht="14.4" customHeight="1" x14ac:dyDescent="0.3">
      <c r="A408" s="661" t="s">
        <v>575</v>
      </c>
      <c r="B408" s="662" t="s">
        <v>576</v>
      </c>
      <c r="C408" s="663" t="s">
        <v>588</v>
      </c>
      <c r="D408" s="664" t="s">
        <v>2524</v>
      </c>
      <c r="E408" s="663" t="s">
        <v>591</v>
      </c>
      <c r="F408" s="664" t="s">
        <v>2525</v>
      </c>
      <c r="G408" s="663" t="s">
        <v>609</v>
      </c>
      <c r="H408" s="663" t="s">
        <v>1925</v>
      </c>
      <c r="I408" s="663" t="s">
        <v>1925</v>
      </c>
      <c r="J408" s="663" t="s">
        <v>617</v>
      </c>
      <c r="K408" s="663" t="s">
        <v>1926</v>
      </c>
      <c r="L408" s="665">
        <v>222.2</v>
      </c>
      <c r="M408" s="665">
        <v>2</v>
      </c>
      <c r="N408" s="666">
        <v>444.4</v>
      </c>
    </row>
    <row r="409" spans="1:14" ht="14.4" customHeight="1" x14ac:dyDescent="0.3">
      <c r="A409" s="661" t="s">
        <v>575</v>
      </c>
      <c r="B409" s="662" t="s">
        <v>576</v>
      </c>
      <c r="C409" s="663" t="s">
        <v>588</v>
      </c>
      <c r="D409" s="664" t="s">
        <v>2524</v>
      </c>
      <c r="E409" s="663" t="s">
        <v>591</v>
      </c>
      <c r="F409" s="664" t="s">
        <v>2525</v>
      </c>
      <c r="G409" s="663" t="s">
        <v>609</v>
      </c>
      <c r="H409" s="663" t="s">
        <v>618</v>
      </c>
      <c r="I409" s="663" t="s">
        <v>618</v>
      </c>
      <c r="J409" s="663" t="s">
        <v>611</v>
      </c>
      <c r="K409" s="663" t="s">
        <v>619</v>
      </c>
      <c r="L409" s="665">
        <v>92.950000000000031</v>
      </c>
      <c r="M409" s="665">
        <v>17</v>
      </c>
      <c r="N409" s="666">
        <v>1580.1500000000005</v>
      </c>
    </row>
    <row r="410" spans="1:14" ht="14.4" customHeight="1" x14ac:dyDescent="0.3">
      <c r="A410" s="661" t="s">
        <v>575</v>
      </c>
      <c r="B410" s="662" t="s">
        <v>576</v>
      </c>
      <c r="C410" s="663" t="s">
        <v>588</v>
      </c>
      <c r="D410" s="664" t="s">
        <v>2524</v>
      </c>
      <c r="E410" s="663" t="s">
        <v>591</v>
      </c>
      <c r="F410" s="664" t="s">
        <v>2525</v>
      </c>
      <c r="G410" s="663" t="s">
        <v>609</v>
      </c>
      <c r="H410" s="663" t="s">
        <v>620</v>
      </c>
      <c r="I410" s="663" t="s">
        <v>620</v>
      </c>
      <c r="J410" s="663" t="s">
        <v>611</v>
      </c>
      <c r="K410" s="663" t="s">
        <v>621</v>
      </c>
      <c r="L410" s="665">
        <v>93.783333333333331</v>
      </c>
      <c r="M410" s="665">
        <v>15</v>
      </c>
      <c r="N410" s="666">
        <v>1406.75</v>
      </c>
    </row>
    <row r="411" spans="1:14" ht="14.4" customHeight="1" x14ac:dyDescent="0.3">
      <c r="A411" s="661" t="s">
        <v>575</v>
      </c>
      <c r="B411" s="662" t="s">
        <v>576</v>
      </c>
      <c r="C411" s="663" t="s">
        <v>588</v>
      </c>
      <c r="D411" s="664" t="s">
        <v>2524</v>
      </c>
      <c r="E411" s="663" t="s">
        <v>591</v>
      </c>
      <c r="F411" s="664" t="s">
        <v>2525</v>
      </c>
      <c r="G411" s="663" t="s">
        <v>609</v>
      </c>
      <c r="H411" s="663" t="s">
        <v>622</v>
      </c>
      <c r="I411" s="663" t="s">
        <v>623</v>
      </c>
      <c r="J411" s="663" t="s">
        <v>624</v>
      </c>
      <c r="K411" s="663" t="s">
        <v>625</v>
      </c>
      <c r="L411" s="665">
        <v>38.390058582368674</v>
      </c>
      <c r="M411" s="665">
        <v>1</v>
      </c>
      <c r="N411" s="666">
        <v>38.390058582368674</v>
      </c>
    </row>
    <row r="412" spans="1:14" ht="14.4" customHeight="1" x14ac:dyDescent="0.3">
      <c r="A412" s="661" t="s">
        <v>575</v>
      </c>
      <c r="B412" s="662" t="s">
        <v>576</v>
      </c>
      <c r="C412" s="663" t="s">
        <v>588</v>
      </c>
      <c r="D412" s="664" t="s">
        <v>2524</v>
      </c>
      <c r="E412" s="663" t="s">
        <v>591</v>
      </c>
      <c r="F412" s="664" t="s">
        <v>2525</v>
      </c>
      <c r="G412" s="663" t="s">
        <v>609</v>
      </c>
      <c r="H412" s="663" t="s">
        <v>626</v>
      </c>
      <c r="I412" s="663" t="s">
        <v>627</v>
      </c>
      <c r="J412" s="663" t="s">
        <v>628</v>
      </c>
      <c r="K412" s="663" t="s">
        <v>629</v>
      </c>
      <c r="L412" s="665">
        <v>87.030000000000015</v>
      </c>
      <c r="M412" s="665">
        <v>3</v>
      </c>
      <c r="N412" s="666">
        <v>261.09000000000003</v>
      </c>
    </row>
    <row r="413" spans="1:14" ht="14.4" customHeight="1" x14ac:dyDescent="0.3">
      <c r="A413" s="661" t="s">
        <v>575</v>
      </c>
      <c r="B413" s="662" t="s">
        <v>576</v>
      </c>
      <c r="C413" s="663" t="s">
        <v>588</v>
      </c>
      <c r="D413" s="664" t="s">
        <v>2524</v>
      </c>
      <c r="E413" s="663" t="s">
        <v>591</v>
      </c>
      <c r="F413" s="664" t="s">
        <v>2525</v>
      </c>
      <c r="G413" s="663" t="s">
        <v>609</v>
      </c>
      <c r="H413" s="663" t="s">
        <v>630</v>
      </c>
      <c r="I413" s="663" t="s">
        <v>631</v>
      </c>
      <c r="J413" s="663" t="s">
        <v>632</v>
      </c>
      <c r="K413" s="663" t="s">
        <v>633</v>
      </c>
      <c r="L413" s="665">
        <v>96.819474953508305</v>
      </c>
      <c r="M413" s="665">
        <v>9</v>
      </c>
      <c r="N413" s="666">
        <v>871.37527458157479</v>
      </c>
    </row>
    <row r="414" spans="1:14" ht="14.4" customHeight="1" x14ac:dyDescent="0.3">
      <c r="A414" s="661" t="s">
        <v>575</v>
      </c>
      <c r="B414" s="662" t="s">
        <v>576</v>
      </c>
      <c r="C414" s="663" t="s">
        <v>588</v>
      </c>
      <c r="D414" s="664" t="s">
        <v>2524</v>
      </c>
      <c r="E414" s="663" t="s">
        <v>591</v>
      </c>
      <c r="F414" s="664" t="s">
        <v>2525</v>
      </c>
      <c r="G414" s="663" t="s">
        <v>609</v>
      </c>
      <c r="H414" s="663" t="s">
        <v>1927</v>
      </c>
      <c r="I414" s="663" t="s">
        <v>1928</v>
      </c>
      <c r="J414" s="663" t="s">
        <v>632</v>
      </c>
      <c r="K414" s="663" t="s">
        <v>1929</v>
      </c>
      <c r="L414" s="665">
        <v>100.76000000000005</v>
      </c>
      <c r="M414" s="665">
        <v>2</v>
      </c>
      <c r="N414" s="666">
        <v>201.5200000000001</v>
      </c>
    </row>
    <row r="415" spans="1:14" ht="14.4" customHeight="1" x14ac:dyDescent="0.3">
      <c r="A415" s="661" t="s">
        <v>575</v>
      </c>
      <c r="B415" s="662" t="s">
        <v>576</v>
      </c>
      <c r="C415" s="663" t="s">
        <v>588</v>
      </c>
      <c r="D415" s="664" t="s">
        <v>2524</v>
      </c>
      <c r="E415" s="663" t="s">
        <v>591</v>
      </c>
      <c r="F415" s="664" t="s">
        <v>2525</v>
      </c>
      <c r="G415" s="663" t="s">
        <v>609</v>
      </c>
      <c r="H415" s="663" t="s">
        <v>634</v>
      </c>
      <c r="I415" s="663" t="s">
        <v>635</v>
      </c>
      <c r="J415" s="663" t="s">
        <v>636</v>
      </c>
      <c r="K415" s="663" t="s">
        <v>637</v>
      </c>
      <c r="L415" s="665">
        <v>167.61000000000004</v>
      </c>
      <c r="M415" s="665">
        <v>4</v>
      </c>
      <c r="N415" s="666">
        <v>670.44000000000017</v>
      </c>
    </row>
    <row r="416" spans="1:14" ht="14.4" customHeight="1" x14ac:dyDescent="0.3">
      <c r="A416" s="661" t="s">
        <v>575</v>
      </c>
      <c r="B416" s="662" t="s">
        <v>576</v>
      </c>
      <c r="C416" s="663" t="s">
        <v>588</v>
      </c>
      <c r="D416" s="664" t="s">
        <v>2524</v>
      </c>
      <c r="E416" s="663" t="s">
        <v>591</v>
      </c>
      <c r="F416" s="664" t="s">
        <v>2525</v>
      </c>
      <c r="G416" s="663" t="s">
        <v>609</v>
      </c>
      <c r="H416" s="663" t="s">
        <v>642</v>
      </c>
      <c r="I416" s="663" t="s">
        <v>643</v>
      </c>
      <c r="J416" s="663" t="s">
        <v>644</v>
      </c>
      <c r="K416" s="663" t="s">
        <v>645</v>
      </c>
      <c r="L416" s="665">
        <v>64.539999949145141</v>
      </c>
      <c r="M416" s="665">
        <v>16</v>
      </c>
      <c r="N416" s="666">
        <v>1032.6399991863223</v>
      </c>
    </row>
    <row r="417" spans="1:14" ht="14.4" customHeight="1" x14ac:dyDescent="0.3">
      <c r="A417" s="661" t="s">
        <v>575</v>
      </c>
      <c r="B417" s="662" t="s">
        <v>576</v>
      </c>
      <c r="C417" s="663" t="s">
        <v>588</v>
      </c>
      <c r="D417" s="664" t="s">
        <v>2524</v>
      </c>
      <c r="E417" s="663" t="s">
        <v>591</v>
      </c>
      <c r="F417" s="664" t="s">
        <v>2525</v>
      </c>
      <c r="G417" s="663" t="s">
        <v>609</v>
      </c>
      <c r="H417" s="663" t="s">
        <v>646</v>
      </c>
      <c r="I417" s="663" t="s">
        <v>647</v>
      </c>
      <c r="J417" s="663" t="s">
        <v>648</v>
      </c>
      <c r="K417" s="663" t="s">
        <v>649</v>
      </c>
      <c r="L417" s="665">
        <v>79.933999999999997</v>
      </c>
      <c r="M417" s="665">
        <v>5</v>
      </c>
      <c r="N417" s="666">
        <v>399.66999999999996</v>
      </c>
    </row>
    <row r="418" spans="1:14" ht="14.4" customHeight="1" x14ac:dyDescent="0.3">
      <c r="A418" s="661" t="s">
        <v>575</v>
      </c>
      <c r="B418" s="662" t="s">
        <v>576</v>
      </c>
      <c r="C418" s="663" t="s">
        <v>588</v>
      </c>
      <c r="D418" s="664" t="s">
        <v>2524</v>
      </c>
      <c r="E418" s="663" t="s">
        <v>591</v>
      </c>
      <c r="F418" s="664" t="s">
        <v>2525</v>
      </c>
      <c r="G418" s="663" t="s">
        <v>609</v>
      </c>
      <c r="H418" s="663" t="s">
        <v>650</v>
      </c>
      <c r="I418" s="663" t="s">
        <v>651</v>
      </c>
      <c r="J418" s="663" t="s">
        <v>652</v>
      </c>
      <c r="K418" s="663" t="s">
        <v>653</v>
      </c>
      <c r="L418" s="665">
        <v>44.042541326364166</v>
      </c>
      <c r="M418" s="665">
        <v>3</v>
      </c>
      <c r="N418" s="666">
        <v>132.1276239790925</v>
      </c>
    </row>
    <row r="419" spans="1:14" ht="14.4" customHeight="1" x14ac:dyDescent="0.3">
      <c r="A419" s="661" t="s">
        <v>575</v>
      </c>
      <c r="B419" s="662" t="s">
        <v>576</v>
      </c>
      <c r="C419" s="663" t="s">
        <v>588</v>
      </c>
      <c r="D419" s="664" t="s">
        <v>2524</v>
      </c>
      <c r="E419" s="663" t="s">
        <v>591</v>
      </c>
      <c r="F419" s="664" t="s">
        <v>2525</v>
      </c>
      <c r="G419" s="663" t="s">
        <v>609</v>
      </c>
      <c r="H419" s="663" t="s">
        <v>654</v>
      </c>
      <c r="I419" s="663" t="s">
        <v>655</v>
      </c>
      <c r="J419" s="663" t="s">
        <v>656</v>
      </c>
      <c r="K419" s="663" t="s">
        <v>657</v>
      </c>
      <c r="L419" s="665">
        <v>64.888863179471002</v>
      </c>
      <c r="M419" s="665">
        <v>2</v>
      </c>
      <c r="N419" s="666">
        <v>129.777726358942</v>
      </c>
    </row>
    <row r="420" spans="1:14" ht="14.4" customHeight="1" x14ac:dyDescent="0.3">
      <c r="A420" s="661" t="s">
        <v>575</v>
      </c>
      <c r="B420" s="662" t="s">
        <v>576</v>
      </c>
      <c r="C420" s="663" t="s">
        <v>588</v>
      </c>
      <c r="D420" s="664" t="s">
        <v>2524</v>
      </c>
      <c r="E420" s="663" t="s">
        <v>591</v>
      </c>
      <c r="F420" s="664" t="s">
        <v>2525</v>
      </c>
      <c r="G420" s="663" t="s">
        <v>609</v>
      </c>
      <c r="H420" s="663" t="s">
        <v>658</v>
      </c>
      <c r="I420" s="663" t="s">
        <v>659</v>
      </c>
      <c r="J420" s="663" t="s">
        <v>660</v>
      </c>
      <c r="K420" s="663" t="s">
        <v>661</v>
      </c>
      <c r="L420" s="665">
        <v>27.912833353200931</v>
      </c>
      <c r="M420" s="665">
        <v>98</v>
      </c>
      <c r="N420" s="666">
        <v>2735.4576686136911</v>
      </c>
    </row>
    <row r="421" spans="1:14" ht="14.4" customHeight="1" x14ac:dyDescent="0.3">
      <c r="A421" s="661" t="s">
        <v>575</v>
      </c>
      <c r="B421" s="662" t="s">
        <v>576</v>
      </c>
      <c r="C421" s="663" t="s">
        <v>588</v>
      </c>
      <c r="D421" s="664" t="s">
        <v>2524</v>
      </c>
      <c r="E421" s="663" t="s">
        <v>591</v>
      </c>
      <c r="F421" s="664" t="s">
        <v>2525</v>
      </c>
      <c r="G421" s="663" t="s">
        <v>609</v>
      </c>
      <c r="H421" s="663" t="s">
        <v>1930</v>
      </c>
      <c r="I421" s="663" t="s">
        <v>1931</v>
      </c>
      <c r="J421" s="663" t="s">
        <v>664</v>
      </c>
      <c r="K421" s="663" t="s">
        <v>1932</v>
      </c>
      <c r="L421" s="665">
        <v>40.25</v>
      </c>
      <c r="M421" s="665">
        <v>2</v>
      </c>
      <c r="N421" s="666">
        <v>80.5</v>
      </c>
    </row>
    <row r="422" spans="1:14" ht="14.4" customHeight="1" x14ac:dyDescent="0.3">
      <c r="A422" s="661" t="s">
        <v>575</v>
      </c>
      <c r="B422" s="662" t="s">
        <v>576</v>
      </c>
      <c r="C422" s="663" t="s">
        <v>588</v>
      </c>
      <c r="D422" s="664" t="s">
        <v>2524</v>
      </c>
      <c r="E422" s="663" t="s">
        <v>591</v>
      </c>
      <c r="F422" s="664" t="s">
        <v>2525</v>
      </c>
      <c r="G422" s="663" t="s">
        <v>609</v>
      </c>
      <c r="H422" s="663" t="s">
        <v>662</v>
      </c>
      <c r="I422" s="663" t="s">
        <v>663</v>
      </c>
      <c r="J422" s="663" t="s">
        <v>664</v>
      </c>
      <c r="K422" s="663" t="s">
        <v>665</v>
      </c>
      <c r="L422" s="665">
        <v>77.693183102576043</v>
      </c>
      <c r="M422" s="665">
        <v>9</v>
      </c>
      <c r="N422" s="666">
        <v>699.23864792318443</v>
      </c>
    </row>
    <row r="423" spans="1:14" ht="14.4" customHeight="1" x14ac:dyDescent="0.3">
      <c r="A423" s="661" t="s">
        <v>575</v>
      </c>
      <c r="B423" s="662" t="s">
        <v>576</v>
      </c>
      <c r="C423" s="663" t="s">
        <v>588</v>
      </c>
      <c r="D423" s="664" t="s">
        <v>2524</v>
      </c>
      <c r="E423" s="663" t="s">
        <v>591</v>
      </c>
      <c r="F423" s="664" t="s">
        <v>2525</v>
      </c>
      <c r="G423" s="663" t="s">
        <v>609</v>
      </c>
      <c r="H423" s="663" t="s">
        <v>1933</v>
      </c>
      <c r="I423" s="663" t="s">
        <v>1934</v>
      </c>
      <c r="J423" s="663" t="s">
        <v>1935</v>
      </c>
      <c r="K423" s="663" t="s">
        <v>1936</v>
      </c>
      <c r="L423" s="665">
        <v>115.94000000000004</v>
      </c>
      <c r="M423" s="665">
        <v>1</v>
      </c>
      <c r="N423" s="666">
        <v>115.94000000000004</v>
      </c>
    </row>
    <row r="424" spans="1:14" ht="14.4" customHeight="1" x14ac:dyDescent="0.3">
      <c r="A424" s="661" t="s">
        <v>575</v>
      </c>
      <c r="B424" s="662" t="s">
        <v>576</v>
      </c>
      <c r="C424" s="663" t="s">
        <v>588</v>
      </c>
      <c r="D424" s="664" t="s">
        <v>2524</v>
      </c>
      <c r="E424" s="663" t="s">
        <v>591</v>
      </c>
      <c r="F424" s="664" t="s">
        <v>2525</v>
      </c>
      <c r="G424" s="663" t="s">
        <v>609</v>
      </c>
      <c r="H424" s="663" t="s">
        <v>670</v>
      </c>
      <c r="I424" s="663" t="s">
        <v>671</v>
      </c>
      <c r="J424" s="663" t="s">
        <v>672</v>
      </c>
      <c r="K424" s="663" t="s">
        <v>673</v>
      </c>
      <c r="L424" s="665">
        <v>39.170000000000016</v>
      </c>
      <c r="M424" s="665">
        <v>1</v>
      </c>
      <c r="N424" s="666">
        <v>39.170000000000016</v>
      </c>
    </row>
    <row r="425" spans="1:14" ht="14.4" customHeight="1" x14ac:dyDescent="0.3">
      <c r="A425" s="661" t="s">
        <v>575</v>
      </c>
      <c r="B425" s="662" t="s">
        <v>576</v>
      </c>
      <c r="C425" s="663" t="s">
        <v>588</v>
      </c>
      <c r="D425" s="664" t="s">
        <v>2524</v>
      </c>
      <c r="E425" s="663" t="s">
        <v>591</v>
      </c>
      <c r="F425" s="664" t="s">
        <v>2525</v>
      </c>
      <c r="G425" s="663" t="s">
        <v>609</v>
      </c>
      <c r="H425" s="663" t="s">
        <v>674</v>
      </c>
      <c r="I425" s="663" t="s">
        <v>675</v>
      </c>
      <c r="J425" s="663" t="s">
        <v>672</v>
      </c>
      <c r="K425" s="663" t="s">
        <v>676</v>
      </c>
      <c r="L425" s="665">
        <v>55.549011087876352</v>
      </c>
      <c r="M425" s="665">
        <v>10</v>
      </c>
      <c r="N425" s="666">
        <v>555.49011087876352</v>
      </c>
    </row>
    <row r="426" spans="1:14" ht="14.4" customHeight="1" x14ac:dyDescent="0.3">
      <c r="A426" s="661" t="s">
        <v>575</v>
      </c>
      <c r="B426" s="662" t="s">
        <v>576</v>
      </c>
      <c r="C426" s="663" t="s">
        <v>588</v>
      </c>
      <c r="D426" s="664" t="s">
        <v>2524</v>
      </c>
      <c r="E426" s="663" t="s">
        <v>591</v>
      </c>
      <c r="F426" s="664" t="s">
        <v>2525</v>
      </c>
      <c r="G426" s="663" t="s">
        <v>609</v>
      </c>
      <c r="H426" s="663" t="s">
        <v>677</v>
      </c>
      <c r="I426" s="663" t="s">
        <v>678</v>
      </c>
      <c r="J426" s="663" t="s">
        <v>679</v>
      </c>
      <c r="K426" s="663" t="s">
        <v>680</v>
      </c>
      <c r="L426" s="665">
        <v>63.168131648564717</v>
      </c>
      <c r="M426" s="665">
        <v>1</v>
      </c>
      <c r="N426" s="666">
        <v>63.168131648564717</v>
      </c>
    </row>
    <row r="427" spans="1:14" ht="14.4" customHeight="1" x14ac:dyDescent="0.3">
      <c r="A427" s="661" t="s">
        <v>575</v>
      </c>
      <c r="B427" s="662" t="s">
        <v>576</v>
      </c>
      <c r="C427" s="663" t="s">
        <v>588</v>
      </c>
      <c r="D427" s="664" t="s">
        <v>2524</v>
      </c>
      <c r="E427" s="663" t="s">
        <v>591</v>
      </c>
      <c r="F427" s="664" t="s">
        <v>2525</v>
      </c>
      <c r="G427" s="663" t="s">
        <v>609</v>
      </c>
      <c r="H427" s="663" t="s">
        <v>1937</v>
      </c>
      <c r="I427" s="663" t="s">
        <v>1938</v>
      </c>
      <c r="J427" s="663" t="s">
        <v>1939</v>
      </c>
      <c r="K427" s="663" t="s">
        <v>1940</v>
      </c>
      <c r="L427" s="665">
        <v>168.64000000000001</v>
      </c>
      <c r="M427" s="665">
        <v>1</v>
      </c>
      <c r="N427" s="666">
        <v>168.64000000000001</v>
      </c>
    </row>
    <row r="428" spans="1:14" ht="14.4" customHeight="1" x14ac:dyDescent="0.3">
      <c r="A428" s="661" t="s">
        <v>575</v>
      </c>
      <c r="B428" s="662" t="s">
        <v>576</v>
      </c>
      <c r="C428" s="663" t="s">
        <v>588</v>
      </c>
      <c r="D428" s="664" t="s">
        <v>2524</v>
      </c>
      <c r="E428" s="663" t="s">
        <v>591</v>
      </c>
      <c r="F428" s="664" t="s">
        <v>2525</v>
      </c>
      <c r="G428" s="663" t="s">
        <v>609</v>
      </c>
      <c r="H428" s="663" t="s">
        <v>681</v>
      </c>
      <c r="I428" s="663" t="s">
        <v>682</v>
      </c>
      <c r="J428" s="663" t="s">
        <v>683</v>
      </c>
      <c r="K428" s="663" t="s">
        <v>625</v>
      </c>
      <c r="L428" s="665">
        <v>40.139671206712521</v>
      </c>
      <c r="M428" s="665">
        <v>1</v>
      </c>
      <c r="N428" s="666">
        <v>40.139671206712521</v>
      </c>
    </row>
    <row r="429" spans="1:14" ht="14.4" customHeight="1" x14ac:dyDescent="0.3">
      <c r="A429" s="661" t="s">
        <v>575</v>
      </c>
      <c r="B429" s="662" t="s">
        <v>576</v>
      </c>
      <c r="C429" s="663" t="s">
        <v>588</v>
      </c>
      <c r="D429" s="664" t="s">
        <v>2524</v>
      </c>
      <c r="E429" s="663" t="s">
        <v>591</v>
      </c>
      <c r="F429" s="664" t="s">
        <v>2525</v>
      </c>
      <c r="G429" s="663" t="s">
        <v>609</v>
      </c>
      <c r="H429" s="663" t="s">
        <v>684</v>
      </c>
      <c r="I429" s="663" t="s">
        <v>685</v>
      </c>
      <c r="J429" s="663" t="s">
        <v>686</v>
      </c>
      <c r="K429" s="663" t="s">
        <v>687</v>
      </c>
      <c r="L429" s="665">
        <v>66.3043357069498</v>
      </c>
      <c r="M429" s="665">
        <v>9</v>
      </c>
      <c r="N429" s="666">
        <v>596.73902136254821</v>
      </c>
    </row>
    <row r="430" spans="1:14" ht="14.4" customHeight="1" x14ac:dyDescent="0.3">
      <c r="A430" s="661" t="s">
        <v>575</v>
      </c>
      <c r="B430" s="662" t="s">
        <v>576</v>
      </c>
      <c r="C430" s="663" t="s">
        <v>588</v>
      </c>
      <c r="D430" s="664" t="s">
        <v>2524</v>
      </c>
      <c r="E430" s="663" t="s">
        <v>591</v>
      </c>
      <c r="F430" s="664" t="s">
        <v>2525</v>
      </c>
      <c r="G430" s="663" t="s">
        <v>609</v>
      </c>
      <c r="H430" s="663" t="s">
        <v>688</v>
      </c>
      <c r="I430" s="663" t="s">
        <v>689</v>
      </c>
      <c r="J430" s="663" t="s">
        <v>690</v>
      </c>
      <c r="K430" s="663" t="s">
        <v>691</v>
      </c>
      <c r="L430" s="665">
        <v>59.427999999999976</v>
      </c>
      <c r="M430" s="665">
        <v>5</v>
      </c>
      <c r="N430" s="666">
        <v>297.13999999999987</v>
      </c>
    </row>
    <row r="431" spans="1:14" ht="14.4" customHeight="1" x14ac:dyDescent="0.3">
      <c r="A431" s="661" t="s">
        <v>575</v>
      </c>
      <c r="B431" s="662" t="s">
        <v>576</v>
      </c>
      <c r="C431" s="663" t="s">
        <v>588</v>
      </c>
      <c r="D431" s="664" t="s">
        <v>2524</v>
      </c>
      <c r="E431" s="663" t="s">
        <v>591</v>
      </c>
      <c r="F431" s="664" t="s">
        <v>2525</v>
      </c>
      <c r="G431" s="663" t="s">
        <v>609</v>
      </c>
      <c r="H431" s="663" t="s">
        <v>1941</v>
      </c>
      <c r="I431" s="663" t="s">
        <v>1942</v>
      </c>
      <c r="J431" s="663" t="s">
        <v>1943</v>
      </c>
      <c r="K431" s="663" t="s">
        <v>1944</v>
      </c>
      <c r="L431" s="665">
        <v>353.86</v>
      </c>
      <c r="M431" s="665">
        <v>9</v>
      </c>
      <c r="N431" s="666">
        <v>3184.7400000000002</v>
      </c>
    </row>
    <row r="432" spans="1:14" ht="14.4" customHeight="1" x14ac:dyDescent="0.3">
      <c r="A432" s="661" t="s">
        <v>575</v>
      </c>
      <c r="B432" s="662" t="s">
        <v>576</v>
      </c>
      <c r="C432" s="663" t="s">
        <v>588</v>
      </c>
      <c r="D432" s="664" t="s">
        <v>2524</v>
      </c>
      <c r="E432" s="663" t="s">
        <v>591</v>
      </c>
      <c r="F432" s="664" t="s">
        <v>2525</v>
      </c>
      <c r="G432" s="663" t="s">
        <v>609</v>
      </c>
      <c r="H432" s="663" t="s">
        <v>692</v>
      </c>
      <c r="I432" s="663" t="s">
        <v>693</v>
      </c>
      <c r="J432" s="663" t="s">
        <v>694</v>
      </c>
      <c r="K432" s="663" t="s">
        <v>695</v>
      </c>
      <c r="L432" s="665">
        <v>58.457318737333793</v>
      </c>
      <c r="M432" s="665">
        <v>11</v>
      </c>
      <c r="N432" s="666">
        <v>643.03050611067169</v>
      </c>
    </row>
    <row r="433" spans="1:14" ht="14.4" customHeight="1" x14ac:dyDescent="0.3">
      <c r="A433" s="661" t="s">
        <v>575</v>
      </c>
      <c r="B433" s="662" t="s">
        <v>576</v>
      </c>
      <c r="C433" s="663" t="s">
        <v>588</v>
      </c>
      <c r="D433" s="664" t="s">
        <v>2524</v>
      </c>
      <c r="E433" s="663" t="s">
        <v>591</v>
      </c>
      <c r="F433" s="664" t="s">
        <v>2525</v>
      </c>
      <c r="G433" s="663" t="s">
        <v>609</v>
      </c>
      <c r="H433" s="663" t="s">
        <v>696</v>
      </c>
      <c r="I433" s="663" t="s">
        <v>697</v>
      </c>
      <c r="J433" s="663" t="s">
        <v>698</v>
      </c>
      <c r="K433" s="663" t="s">
        <v>699</v>
      </c>
      <c r="L433" s="665">
        <v>89.03</v>
      </c>
      <c r="M433" s="665">
        <v>1</v>
      </c>
      <c r="N433" s="666">
        <v>89.03</v>
      </c>
    </row>
    <row r="434" spans="1:14" ht="14.4" customHeight="1" x14ac:dyDescent="0.3">
      <c r="A434" s="661" t="s">
        <v>575</v>
      </c>
      <c r="B434" s="662" t="s">
        <v>576</v>
      </c>
      <c r="C434" s="663" t="s">
        <v>588</v>
      </c>
      <c r="D434" s="664" t="s">
        <v>2524</v>
      </c>
      <c r="E434" s="663" t="s">
        <v>591</v>
      </c>
      <c r="F434" s="664" t="s">
        <v>2525</v>
      </c>
      <c r="G434" s="663" t="s">
        <v>609</v>
      </c>
      <c r="H434" s="663" t="s">
        <v>700</v>
      </c>
      <c r="I434" s="663" t="s">
        <v>701</v>
      </c>
      <c r="J434" s="663" t="s">
        <v>702</v>
      </c>
      <c r="K434" s="663" t="s">
        <v>703</v>
      </c>
      <c r="L434" s="665">
        <v>41.369880794871221</v>
      </c>
      <c r="M434" s="665">
        <v>4</v>
      </c>
      <c r="N434" s="666">
        <v>165.47952317948489</v>
      </c>
    </row>
    <row r="435" spans="1:14" ht="14.4" customHeight="1" x14ac:dyDescent="0.3">
      <c r="A435" s="661" t="s">
        <v>575</v>
      </c>
      <c r="B435" s="662" t="s">
        <v>576</v>
      </c>
      <c r="C435" s="663" t="s">
        <v>588</v>
      </c>
      <c r="D435" s="664" t="s">
        <v>2524</v>
      </c>
      <c r="E435" s="663" t="s">
        <v>591</v>
      </c>
      <c r="F435" s="664" t="s">
        <v>2525</v>
      </c>
      <c r="G435" s="663" t="s">
        <v>609</v>
      </c>
      <c r="H435" s="663" t="s">
        <v>1945</v>
      </c>
      <c r="I435" s="663" t="s">
        <v>1946</v>
      </c>
      <c r="J435" s="663" t="s">
        <v>836</v>
      </c>
      <c r="K435" s="663" t="s">
        <v>1947</v>
      </c>
      <c r="L435" s="665">
        <v>64.39004149004171</v>
      </c>
      <c r="M435" s="665">
        <v>8</v>
      </c>
      <c r="N435" s="666">
        <v>515.12033192033368</v>
      </c>
    </row>
    <row r="436" spans="1:14" ht="14.4" customHeight="1" x14ac:dyDescent="0.3">
      <c r="A436" s="661" t="s">
        <v>575</v>
      </c>
      <c r="B436" s="662" t="s">
        <v>576</v>
      </c>
      <c r="C436" s="663" t="s">
        <v>588</v>
      </c>
      <c r="D436" s="664" t="s">
        <v>2524</v>
      </c>
      <c r="E436" s="663" t="s">
        <v>591</v>
      </c>
      <c r="F436" s="664" t="s">
        <v>2525</v>
      </c>
      <c r="G436" s="663" t="s">
        <v>609</v>
      </c>
      <c r="H436" s="663" t="s">
        <v>704</v>
      </c>
      <c r="I436" s="663" t="s">
        <v>705</v>
      </c>
      <c r="J436" s="663" t="s">
        <v>706</v>
      </c>
      <c r="K436" s="663" t="s">
        <v>707</v>
      </c>
      <c r="L436" s="665">
        <v>100.80000000000004</v>
      </c>
      <c r="M436" s="665">
        <v>2</v>
      </c>
      <c r="N436" s="666">
        <v>201.60000000000008</v>
      </c>
    </row>
    <row r="437" spans="1:14" ht="14.4" customHeight="1" x14ac:dyDescent="0.3">
      <c r="A437" s="661" t="s">
        <v>575</v>
      </c>
      <c r="B437" s="662" t="s">
        <v>576</v>
      </c>
      <c r="C437" s="663" t="s">
        <v>588</v>
      </c>
      <c r="D437" s="664" t="s">
        <v>2524</v>
      </c>
      <c r="E437" s="663" t="s">
        <v>591</v>
      </c>
      <c r="F437" s="664" t="s">
        <v>2525</v>
      </c>
      <c r="G437" s="663" t="s">
        <v>609</v>
      </c>
      <c r="H437" s="663" t="s">
        <v>708</v>
      </c>
      <c r="I437" s="663" t="s">
        <v>709</v>
      </c>
      <c r="J437" s="663" t="s">
        <v>710</v>
      </c>
      <c r="K437" s="663" t="s">
        <v>711</v>
      </c>
      <c r="L437" s="665">
        <v>233.38715596330272</v>
      </c>
      <c r="M437" s="665">
        <v>109</v>
      </c>
      <c r="N437" s="666">
        <v>25439.199999999997</v>
      </c>
    </row>
    <row r="438" spans="1:14" ht="14.4" customHeight="1" x14ac:dyDescent="0.3">
      <c r="A438" s="661" t="s">
        <v>575</v>
      </c>
      <c r="B438" s="662" t="s">
        <v>576</v>
      </c>
      <c r="C438" s="663" t="s">
        <v>588</v>
      </c>
      <c r="D438" s="664" t="s">
        <v>2524</v>
      </c>
      <c r="E438" s="663" t="s">
        <v>591</v>
      </c>
      <c r="F438" s="664" t="s">
        <v>2525</v>
      </c>
      <c r="G438" s="663" t="s">
        <v>609</v>
      </c>
      <c r="H438" s="663" t="s">
        <v>712</v>
      </c>
      <c r="I438" s="663" t="s">
        <v>713</v>
      </c>
      <c r="J438" s="663" t="s">
        <v>714</v>
      </c>
      <c r="K438" s="663" t="s">
        <v>715</v>
      </c>
      <c r="L438" s="665">
        <v>144.85</v>
      </c>
      <c r="M438" s="665">
        <v>1</v>
      </c>
      <c r="N438" s="666">
        <v>144.85</v>
      </c>
    </row>
    <row r="439" spans="1:14" ht="14.4" customHeight="1" x14ac:dyDescent="0.3">
      <c r="A439" s="661" t="s">
        <v>575</v>
      </c>
      <c r="B439" s="662" t="s">
        <v>576</v>
      </c>
      <c r="C439" s="663" t="s">
        <v>588</v>
      </c>
      <c r="D439" s="664" t="s">
        <v>2524</v>
      </c>
      <c r="E439" s="663" t="s">
        <v>591</v>
      </c>
      <c r="F439" s="664" t="s">
        <v>2525</v>
      </c>
      <c r="G439" s="663" t="s">
        <v>609</v>
      </c>
      <c r="H439" s="663" t="s">
        <v>1948</v>
      </c>
      <c r="I439" s="663" t="s">
        <v>1949</v>
      </c>
      <c r="J439" s="663" t="s">
        <v>1950</v>
      </c>
      <c r="K439" s="663" t="s">
        <v>1951</v>
      </c>
      <c r="L439" s="665">
        <v>466.9</v>
      </c>
      <c r="M439" s="665">
        <v>2</v>
      </c>
      <c r="N439" s="666">
        <v>933.8</v>
      </c>
    </row>
    <row r="440" spans="1:14" ht="14.4" customHeight="1" x14ac:dyDescent="0.3">
      <c r="A440" s="661" t="s">
        <v>575</v>
      </c>
      <c r="B440" s="662" t="s">
        <v>576</v>
      </c>
      <c r="C440" s="663" t="s">
        <v>588</v>
      </c>
      <c r="D440" s="664" t="s">
        <v>2524</v>
      </c>
      <c r="E440" s="663" t="s">
        <v>591</v>
      </c>
      <c r="F440" s="664" t="s">
        <v>2525</v>
      </c>
      <c r="G440" s="663" t="s">
        <v>609</v>
      </c>
      <c r="H440" s="663" t="s">
        <v>724</v>
      </c>
      <c r="I440" s="663" t="s">
        <v>725</v>
      </c>
      <c r="J440" s="663" t="s">
        <v>726</v>
      </c>
      <c r="K440" s="663" t="s">
        <v>727</v>
      </c>
      <c r="L440" s="665">
        <v>41.320031526744899</v>
      </c>
      <c r="M440" s="665">
        <v>2</v>
      </c>
      <c r="N440" s="666">
        <v>82.640063053489797</v>
      </c>
    </row>
    <row r="441" spans="1:14" ht="14.4" customHeight="1" x14ac:dyDescent="0.3">
      <c r="A441" s="661" t="s">
        <v>575</v>
      </c>
      <c r="B441" s="662" t="s">
        <v>576</v>
      </c>
      <c r="C441" s="663" t="s">
        <v>588</v>
      </c>
      <c r="D441" s="664" t="s">
        <v>2524</v>
      </c>
      <c r="E441" s="663" t="s">
        <v>591</v>
      </c>
      <c r="F441" s="664" t="s">
        <v>2525</v>
      </c>
      <c r="G441" s="663" t="s">
        <v>609</v>
      </c>
      <c r="H441" s="663" t="s">
        <v>732</v>
      </c>
      <c r="I441" s="663" t="s">
        <v>732</v>
      </c>
      <c r="J441" s="663" t="s">
        <v>733</v>
      </c>
      <c r="K441" s="663" t="s">
        <v>734</v>
      </c>
      <c r="L441" s="665">
        <v>36.732325581395351</v>
      </c>
      <c r="M441" s="665">
        <v>43</v>
      </c>
      <c r="N441" s="666">
        <v>1579.4900000000002</v>
      </c>
    </row>
    <row r="442" spans="1:14" ht="14.4" customHeight="1" x14ac:dyDescent="0.3">
      <c r="A442" s="661" t="s">
        <v>575</v>
      </c>
      <c r="B442" s="662" t="s">
        <v>576</v>
      </c>
      <c r="C442" s="663" t="s">
        <v>588</v>
      </c>
      <c r="D442" s="664" t="s">
        <v>2524</v>
      </c>
      <c r="E442" s="663" t="s">
        <v>591</v>
      </c>
      <c r="F442" s="664" t="s">
        <v>2525</v>
      </c>
      <c r="G442" s="663" t="s">
        <v>609</v>
      </c>
      <c r="H442" s="663" t="s">
        <v>735</v>
      </c>
      <c r="I442" s="663" t="s">
        <v>736</v>
      </c>
      <c r="J442" s="663" t="s">
        <v>737</v>
      </c>
      <c r="K442" s="663" t="s">
        <v>738</v>
      </c>
      <c r="L442" s="665">
        <v>56.402667415687596</v>
      </c>
      <c r="M442" s="665">
        <v>11</v>
      </c>
      <c r="N442" s="666">
        <v>620.42934157256354</v>
      </c>
    </row>
    <row r="443" spans="1:14" ht="14.4" customHeight="1" x14ac:dyDescent="0.3">
      <c r="A443" s="661" t="s">
        <v>575</v>
      </c>
      <c r="B443" s="662" t="s">
        <v>576</v>
      </c>
      <c r="C443" s="663" t="s">
        <v>588</v>
      </c>
      <c r="D443" s="664" t="s">
        <v>2524</v>
      </c>
      <c r="E443" s="663" t="s">
        <v>591</v>
      </c>
      <c r="F443" s="664" t="s">
        <v>2525</v>
      </c>
      <c r="G443" s="663" t="s">
        <v>609</v>
      </c>
      <c r="H443" s="663" t="s">
        <v>1952</v>
      </c>
      <c r="I443" s="663" t="s">
        <v>1953</v>
      </c>
      <c r="J443" s="663" t="s">
        <v>737</v>
      </c>
      <c r="K443" s="663" t="s">
        <v>1954</v>
      </c>
      <c r="L443" s="665">
        <v>124.4375</v>
      </c>
      <c r="M443" s="665">
        <v>2</v>
      </c>
      <c r="N443" s="666">
        <v>248.875</v>
      </c>
    </row>
    <row r="444" spans="1:14" ht="14.4" customHeight="1" x14ac:dyDescent="0.3">
      <c r="A444" s="661" t="s">
        <v>575</v>
      </c>
      <c r="B444" s="662" t="s">
        <v>576</v>
      </c>
      <c r="C444" s="663" t="s">
        <v>588</v>
      </c>
      <c r="D444" s="664" t="s">
        <v>2524</v>
      </c>
      <c r="E444" s="663" t="s">
        <v>591</v>
      </c>
      <c r="F444" s="664" t="s">
        <v>2525</v>
      </c>
      <c r="G444" s="663" t="s">
        <v>609</v>
      </c>
      <c r="H444" s="663" t="s">
        <v>1955</v>
      </c>
      <c r="I444" s="663" t="s">
        <v>1956</v>
      </c>
      <c r="J444" s="663" t="s">
        <v>1957</v>
      </c>
      <c r="K444" s="663" t="s">
        <v>1958</v>
      </c>
      <c r="L444" s="665">
        <v>200.25666666666666</v>
      </c>
      <c r="M444" s="665">
        <v>1</v>
      </c>
      <c r="N444" s="666">
        <v>200.25666666666666</v>
      </c>
    </row>
    <row r="445" spans="1:14" ht="14.4" customHeight="1" x14ac:dyDescent="0.3">
      <c r="A445" s="661" t="s">
        <v>575</v>
      </c>
      <c r="B445" s="662" t="s">
        <v>576</v>
      </c>
      <c r="C445" s="663" t="s">
        <v>588</v>
      </c>
      <c r="D445" s="664" t="s">
        <v>2524</v>
      </c>
      <c r="E445" s="663" t="s">
        <v>591</v>
      </c>
      <c r="F445" s="664" t="s">
        <v>2525</v>
      </c>
      <c r="G445" s="663" t="s">
        <v>609</v>
      </c>
      <c r="H445" s="663" t="s">
        <v>1959</v>
      </c>
      <c r="I445" s="663" t="s">
        <v>1960</v>
      </c>
      <c r="J445" s="663" t="s">
        <v>1207</v>
      </c>
      <c r="K445" s="663" t="s">
        <v>1961</v>
      </c>
      <c r="L445" s="665">
        <v>55.249323711818008</v>
      </c>
      <c r="M445" s="665">
        <v>1</v>
      </c>
      <c r="N445" s="666">
        <v>55.249323711818008</v>
      </c>
    </row>
    <row r="446" spans="1:14" ht="14.4" customHeight="1" x14ac:dyDescent="0.3">
      <c r="A446" s="661" t="s">
        <v>575</v>
      </c>
      <c r="B446" s="662" t="s">
        <v>576</v>
      </c>
      <c r="C446" s="663" t="s">
        <v>588</v>
      </c>
      <c r="D446" s="664" t="s">
        <v>2524</v>
      </c>
      <c r="E446" s="663" t="s">
        <v>591</v>
      </c>
      <c r="F446" s="664" t="s">
        <v>2525</v>
      </c>
      <c r="G446" s="663" t="s">
        <v>609</v>
      </c>
      <c r="H446" s="663" t="s">
        <v>1962</v>
      </c>
      <c r="I446" s="663" t="s">
        <v>1963</v>
      </c>
      <c r="J446" s="663" t="s">
        <v>1964</v>
      </c>
      <c r="K446" s="663" t="s">
        <v>1965</v>
      </c>
      <c r="L446" s="665">
        <v>73.789999999999992</v>
      </c>
      <c r="M446" s="665">
        <v>1</v>
      </c>
      <c r="N446" s="666">
        <v>73.789999999999992</v>
      </c>
    </row>
    <row r="447" spans="1:14" ht="14.4" customHeight="1" x14ac:dyDescent="0.3">
      <c r="A447" s="661" t="s">
        <v>575</v>
      </c>
      <c r="B447" s="662" t="s">
        <v>576</v>
      </c>
      <c r="C447" s="663" t="s">
        <v>588</v>
      </c>
      <c r="D447" s="664" t="s">
        <v>2524</v>
      </c>
      <c r="E447" s="663" t="s">
        <v>591</v>
      </c>
      <c r="F447" s="664" t="s">
        <v>2525</v>
      </c>
      <c r="G447" s="663" t="s">
        <v>609</v>
      </c>
      <c r="H447" s="663" t="s">
        <v>739</v>
      </c>
      <c r="I447" s="663" t="s">
        <v>740</v>
      </c>
      <c r="J447" s="663" t="s">
        <v>741</v>
      </c>
      <c r="K447" s="663" t="s">
        <v>742</v>
      </c>
      <c r="L447" s="665">
        <v>161.32000000000014</v>
      </c>
      <c r="M447" s="665">
        <v>1</v>
      </c>
      <c r="N447" s="666">
        <v>161.32000000000014</v>
      </c>
    </row>
    <row r="448" spans="1:14" ht="14.4" customHeight="1" x14ac:dyDescent="0.3">
      <c r="A448" s="661" t="s">
        <v>575</v>
      </c>
      <c r="B448" s="662" t="s">
        <v>576</v>
      </c>
      <c r="C448" s="663" t="s">
        <v>588</v>
      </c>
      <c r="D448" s="664" t="s">
        <v>2524</v>
      </c>
      <c r="E448" s="663" t="s">
        <v>591</v>
      </c>
      <c r="F448" s="664" t="s">
        <v>2525</v>
      </c>
      <c r="G448" s="663" t="s">
        <v>609</v>
      </c>
      <c r="H448" s="663" t="s">
        <v>1966</v>
      </c>
      <c r="I448" s="663" t="s">
        <v>1967</v>
      </c>
      <c r="J448" s="663" t="s">
        <v>1968</v>
      </c>
      <c r="K448" s="663" t="s">
        <v>1969</v>
      </c>
      <c r="L448" s="665">
        <v>34.299811110717748</v>
      </c>
      <c r="M448" s="665">
        <v>1</v>
      </c>
      <c r="N448" s="666">
        <v>34.299811110717748</v>
      </c>
    </row>
    <row r="449" spans="1:14" ht="14.4" customHeight="1" x14ac:dyDescent="0.3">
      <c r="A449" s="661" t="s">
        <v>575</v>
      </c>
      <c r="B449" s="662" t="s">
        <v>576</v>
      </c>
      <c r="C449" s="663" t="s">
        <v>588</v>
      </c>
      <c r="D449" s="664" t="s">
        <v>2524</v>
      </c>
      <c r="E449" s="663" t="s">
        <v>591</v>
      </c>
      <c r="F449" s="664" t="s">
        <v>2525</v>
      </c>
      <c r="G449" s="663" t="s">
        <v>609</v>
      </c>
      <c r="H449" s="663" t="s">
        <v>1970</v>
      </c>
      <c r="I449" s="663" t="s">
        <v>1971</v>
      </c>
      <c r="J449" s="663" t="s">
        <v>1972</v>
      </c>
      <c r="K449" s="663" t="s">
        <v>1973</v>
      </c>
      <c r="L449" s="665">
        <v>82.119262486272675</v>
      </c>
      <c r="M449" s="665">
        <v>1</v>
      </c>
      <c r="N449" s="666">
        <v>82.119262486272675</v>
      </c>
    </row>
    <row r="450" spans="1:14" ht="14.4" customHeight="1" x14ac:dyDescent="0.3">
      <c r="A450" s="661" t="s">
        <v>575</v>
      </c>
      <c r="B450" s="662" t="s">
        <v>576</v>
      </c>
      <c r="C450" s="663" t="s">
        <v>588</v>
      </c>
      <c r="D450" s="664" t="s">
        <v>2524</v>
      </c>
      <c r="E450" s="663" t="s">
        <v>591</v>
      </c>
      <c r="F450" s="664" t="s">
        <v>2525</v>
      </c>
      <c r="G450" s="663" t="s">
        <v>609</v>
      </c>
      <c r="H450" s="663" t="s">
        <v>743</v>
      </c>
      <c r="I450" s="663" t="s">
        <v>744</v>
      </c>
      <c r="J450" s="663" t="s">
        <v>745</v>
      </c>
      <c r="K450" s="663" t="s">
        <v>746</v>
      </c>
      <c r="L450" s="665">
        <v>63.259999999999984</v>
      </c>
      <c r="M450" s="665">
        <v>1</v>
      </c>
      <c r="N450" s="666">
        <v>63.259999999999984</v>
      </c>
    </row>
    <row r="451" spans="1:14" ht="14.4" customHeight="1" x14ac:dyDescent="0.3">
      <c r="A451" s="661" t="s">
        <v>575</v>
      </c>
      <c r="B451" s="662" t="s">
        <v>576</v>
      </c>
      <c r="C451" s="663" t="s">
        <v>588</v>
      </c>
      <c r="D451" s="664" t="s">
        <v>2524</v>
      </c>
      <c r="E451" s="663" t="s">
        <v>591</v>
      </c>
      <c r="F451" s="664" t="s">
        <v>2525</v>
      </c>
      <c r="G451" s="663" t="s">
        <v>609</v>
      </c>
      <c r="H451" s="663" t="s">
        <v>747</v>
      </c>
      <c r="I451" s="663" t="s">
        <v>748</v>
      </c>
      <c r="J451" s="663" t="s">
        <v>749</v>
      </c>
      <c r="K451" s="663" t="s">
        <v>750</v>
      </c>
      <c r="L451" s="665">
        <v>99.460167787886874</v>
      </c>
      <c r="M451" s="665">
        <v>1</v>
      </c>
      <c r="N451" s="666">
        <v>99.460167787886874</v>
      </c>
    </row>
    <row r="452" spans="1:14" ht="14.4" customHeight="1" x14ac:dyDescent="0.3">
      <c r="A452" s="661" t="s">
        <v>575</v>
      </c>
      <c r="B452" s="662" t="s">
        <v>576</v>
      </c>
      <c r="C452" s="663" t="s">
        <v>588</v>
      </c>
      <c r="D452" s="664" t="s">
        <v>2524</v>
      </c>
      <c r="E452" s="663" t="s">
        <v>591</v>
      </c>
      <c r="F452" s="664" t="s">
        <v>2525</v>
      </c>
      <c r="G452" s="663" t="s">
        <v>609</v>
      </c>
      <c r="H452" s="663" t="s">
        <v>751</v>
      </c>
      <c r="I452" s="663" t="s">
        <v>752</v>
      </c>
      <c r="J452" s="663" t="s">
        <v>753</v>
      </c>
      <c r="K452" s="663" t="s">
        <v>754</v>
      </c>
      <c r="L452" s="665">
        <v>317.37571428571431</v>
      </c>
      <c r="M452" s="665">
        <v>7</v>
      </c>
      <c r="N452" s="666">
        <v>2221.63</v>
      </c>
    </row>
    <row r="453" spans="1:14" ht="14.4" customHeight="1" x14ac:dyDescent="0.3">
      <c r="A453" s="661" t="s">
        <v>575</v>
      </c>
      <c r="B453" s="662" t="s">
        <v>576</v>
      </c>
      <c r="C453" s="663" t="s">
        <v>588</v>
      </c>
      <c r="D453" s="664" t="s">
        <v>2524</v>
      </c>
      <c r="E453" s="663" t="s">
        <v>591</v>
      </c>
      <c r="F453" s="664" t="s">
        <v>2525</v>
      </c>
      <c r="G453" s="663" t="s">
        <v>609</v>
      </c>
      <c r="H453" s="663" t="s">
        <v>758</v>
      </c>
      <c r="I453" s="663" t="s">
        <v>759</v>
      </c>
      <c r="J453" s="663" t="s">
        <v>760</v>
      </c>
      <c r="K453" s="663" t="s">
        <v>761</v>
      </c>
      <c r="L453" s="665">
        <v>86.521366429086441</v>
      </c>
      <c r="M453" s="665">
        <v>7</v>
      </c>
      <c r="N453" s="666">
        <v>605.64956500360506</v>
      </c>
    </row>
    <row r="454" spans="1:14" ht="14.4" customHeight="1" x14ac:dyDescent="0.3">
      <c r="A454" s="661" t="s">
        <v>575</v>
      </c>
      <c r="B454" s="662" t="s">
        <v>576</v>
      </c>
      <c r="C454" s="663" t="s">
        <v>588</v>
      </c>
      <c r="D454" s="664" t="s">
        <v>2524</v>
      </c>
      <c r="E454" s="663" t="s">
        <v>591</v>
      </c>
      <c r="F454" s="664" t="s">
        <v>2525</v>
      </c>
      <c r="G454" s="663" t="s">
        <v>609</v>
      </c>
      <c r="H454" s="663" t="s">
        <v>1974</v>
      </c>
      <c r="I454" s="663" t="s">
        <v>1975</v>
      </c>
      <c r="J454" s="663" t="s">
        <v>1976</v>
      </c>
      <c r="K454" s="663" t="s">
        <v>1977</v>
      </c>
      <c r="L454" s="665">
        <v>83.354757855737063</v>
      </c>
      <c r="M454" s="665">
        <v>2</v>
      </c>
      <c r="N454" s="666">
        <v>166.70951571147413</v>
      </c>
    </row>
    <row r="455" spans="1:14" ht="14.4" customHeight="1" x14ac:dyDescent="0.3">
      <c r="A455" s="661" t="s">
        <v>575</v>
      </c>
      <c r="B455" s="662" t="s">
        <v>576</v>
      </c>
      <c r="C455" s="663" t="s">
        <v>588</v>
      </c>
      <c r="D455" s="664" t="s">
        <v>2524</v>
      </c>
      <c r="E455" s="663" t="s">
        <v>591</v>
      </c>
      <c r="F455" s="664" t="s">
        <v>2525</v>
      </c>
      <c r="G455" s="663" t="s">
        <v>609</v>
      </c>
      <c r="H455" s="663" t="s">
        <v>762</v>
      </c>
      <c r="I455" s="663" t="s">
        <v>763</v>
      </c>
      <c r="J455" s="663" t="s">
        <v>694</v>
      </c>
      <c r="K455" s="663" t="s">
        <v>764</v>
      </c>
      <c r="L455" s="665">
        <v>31.672856807333023</v>
      </c>
      <c r="M455" s="665">
        <v>7</v>
      </c>
      <c r="N455" s="666">
        <v>221.70999765133115</v>
      </c>
    </row>
    <row r="456" spans="1:14" ht="14.4" customHeight="1" x14ac:dyDescent="0.3">
      <c r="A456" s="661" t="s">
        <v>575</v>
      </c>
      <c r="B456" s="662" t="s">
        <v>576</v>
      </c>
      <c r="C456" s="663" t="s">
        <v>588</v>
      </c>
      <c r="D456" s="664" t="s">
        <v>2524</v>
      </c>
      <c r="E456" s="663" t="s">
        <v>591</v>
      </c>
      <c r="F456" s="664" t="s">
        <v>2525</v>
      </c>
      <c r="G456" s="663" t="s">
        <v>609</v>
      </c>
      <c r="H456" s="663" t="s">
        <v>1978</v>
      </c>
      <c r="I456" s="663" t="s">
        <v>1979</v>
      </c>
      <c r="J456" s="663" t="s">
        <v>1980</v>
      </c>
      <c r="K456" s="663" t="s">
        <v>1981</v>
      </c>
      <c r="L456" s="665">
        <v>73.590158627171178</v>
      </c>
      <c r="M456" s="665">
        <v>1</v>
      </c>
      <c r="N456" s="666">
        <v>73.590158627171178</v>
      </c>
    </row>
    <row r="457" spans="1:14" ht="14.4" customHeight="1" x14ac:dyDescent="0.3">
      <c r="A457" s="661" t="s">
        <v>575</v>
      </c>
      <c r="B457" s="662" t="s">
        <v>576</v>
      </c>
      <c r="C457" s="663" t="s">
        <v>588</v>
      </c>
      <c r="D457" s="664" t="s">
        <v>2524</v>
      </c>
      <c r="E457" s="663" t="s">
        <v>591</v>
      </c>
      <c r="F457" s="664" t="s">
        <v>2525</v>
      </c>
      <c r="G457" s="663" t="s">
        <v>609</v>
      </c>
      <c r="H457" s="663" t="s">
        <v>769</v>
      </c>
      <c r="I457" s="663" t="s">
        <v>770</v>
      </c>
      <c r="J457" s="663" t="s">
        <v>771</v>
      </c>
      <c r="K457" s="663" t="s">
        <v>772</v>
      </c>
      <c r="L457" s="665">
        <v>99.059999999999974</v>
      </c>
      <c r="M457" s="665">
        <v>2</v>
      </c>
      <c r="N457" s="666">
        <v>198.11999999999995</v>
      </c>
    </row>
    <row r="458" spans="1:14" ht="14.4" customHeight="1" x14ac:dyDescent="0.3">
      <c r="A458" s="661" t="s">
        <v>575</v>
      </c>
      <c r="B458" s="662" t="s">
        <v>576</v>
      </c>
      <c r="C458" s="663" t="s">
        <v>588</v>
      </c>
      <c r="D458" s="664" t="s">
        <v>2524</v>
      </c>
      <c r="E458" s="663" t="s">
        <v>591</v>
      </c>
      <c r="F458" s="664" t="s">
        <v>2525</v>
      </c>
      <c r="G458" s="663" t="s">
        <v>609</v>
      </c>
      <c r="H458" s="663" t="s">
        <v>773</v>
      </c>
      <c r="I458" s="663" t="s">
        <v>774</v>
      </c>
      <c r="J458" s="663" t="s">
        <v>775</v>
      </c>
      <c r="K458" s="663" t="s">
        <v>776</v>
      </c>
      <c r="L458" s="665">
        <v>64.8</v>
      </c>
      <c r="M458" s="665">
        <v>2</v>
      </c>
      <c r="N458" s="666">
        <v>129.6</v>
      </c>
    </row>
    <row r="459" spans="1:14" ht="14.4" customHeight="1" x14ac:dyDescent="0.3">
      <c r="A459" s="661" t="s">
        <v>575</v>
      </c>
      <c r="B459" s="662" t="s">
        <v>576</v>
      </c>
      <c r="C459" s="663" t="s">
        <v>588</v>
      </c>
      <c r="D459" s="664" t="s">
        <v>2524</v>
      </c>
      <c r="E459" s="663" t="s">
        <v>591</v>
      </c>
      <c r="F459" s="664" t="s">
        <v>2525</v>
      </c>
      <c r="G459" s="663" t="s">
        <v>609</v>
      </c>
      <c r="H459" s="663" t="s">
        <v>1982</v>
      </c>
      <c r="I459" s="663" t="s">
        <v>1983</v>
      </c>
      <c r="J459" s="663" t="s">
        <v>1984</v>
      </c>
      <c r="K459" s="663" t="s">
        <v>1985</v>
      </c>
      <c r="L459" s="665">
        <v>95.95</v>
      </c>
      <c r="M459" s="665">
        <v>1</v>
      </c>
      <c r="N459" s="666">
        <v>95.95</v>
      </c>
    </row>
    <row r="460" spans="1:14" ht="14.4" customHeight="1" x14ac:dyDescent="0.3">
      <c r="A460" s="661" t="s">
        <v>575</v>
      </c>
      <c r="B460" s="662" t="s">
        <v>576</v>
      </c>
      <c r="C460" s="663" t="s">
        <v>588</v>
      </c>
      <c r="D460" s="664" t="s">
        <v>2524</v>
      </c>
      <c r="E460" s="663" t="s">
        <v>591</v>
      </c>
      <c r="F460" s="664" t="s">
        <v>2525</v>
      </c>
      <c r="G460" s="663" t="s">
        <v>609</v>
      </c>
      <c r="H460" s="663" t="s">
        <v>796</v>
      </c>
      <c r="I460" s="663" t="s">
        <v>797</v>
      </c>
      <c r="J460" s="663" t="s">
        <v>798</v>
      </c>
      <c r="K460" s="663" t="s">
        <v>799</v>
      </c>
      <c r="L460" s="665">
        <v>116.7630400259597</v>
      </c>
      <c r="M460" s="665">
        <v>3</v>
      </c>
      <c r="N460" s="666">
        <v>350.28912007787909</v>
      </c>
    </row>
    <row r="461" spans="1:14" ht="14.4" customHeight="1" x14ac:dyDescent="0.3">
      <c r="A461" s="661" t="s">
        <v>575</v>
      </c>
      <c r="B461" s="662" t="s">
        <v>576</v>
      </c>
      <c r="C461" s="663" t="s">
        <v>588</v>
      </c>
      <c r="D461" s="664" t="s">
        <v>2524</v>
      </c>
      <c r="E461" s="663" t="s">
        <v>591</v>
      </c>
      <c r="F461" s="664" t="s">
        <v>2525</v>
      </c>
      <c r="G461" s="663" t="s">
        <v>609</v>
      </c>
      <c r="H461" s="663" t="s">
        <v>800</v>
      </c>
      <c r="I461" s="663" t="s">
        <v>801</v>
      </c>
      <c r="J461" s="663" t="s">
        <v>802</v>
      </c>
      <c r="K461" s="663" t="s">
        <v>803</v>
      </c>
      <c r="L461" s="665">
        <v>72.341428191734764</v>
      </c>
      <c r="M461" s="665">
        <v>5</v>
      </c>
      <c r="N461" s="666">
        <v>361.70714095867385</v>
      </c>
    </row>
    <row r="462" spans="1:14" ht="14.4" customHeight="1" x14ac:dyDescent="0.3">
      <c r="A462" s="661" t="s">
        <v>575</v>
      </c>
      <c r="B462" s="662" t="s">
        <v>576</v>
      </c>
      <c r="C462" s="663" t="s">
        <v>588</v>
      </c>
      <c r="D462" s="664" t="s">
        <v>2524</v>
      </c>
      <c r="E462" s="663" t="s">
        <v>591</v>
      </c>
      <c r="F462" s="664" t="s">
        <v>2525</v>
      </c>
      <c r="G462" s="663" t="s">
        <v>609</v>
      </c>
      <c r="H462" s="663" t="s">
        <v>1986</v>
      </c>
      <c r="I462" s="663" t="s">
        <v>1987</v>
      </c>
      <c r="J462" s="663" t="s">
        <v>1988</v>
      </c>
      <c r="K462" s="663" t="s">
        <v>1989</v>
      </c>
      <c r="L462" s="665">
        <v>125.21362803967381</v>
      </c>
      <c r="M462" s="665">
        <v>5</v>
      </c>
      <c r="N462" s="666">
        <v>626.06814019836906</v>
      </c>
    </row>
    <row r="463" spans="1:14" ht="14.4" customHeight="1" x14ac:dyDescent="0.3">
      <c r="A463" s="661" t="s">
        <v>575</v>
      </c>
      <c r="B463" s="662" t="s">
        <v>576</v>
      </c>
      <c r="C463" s="663" t="s">
        <v>588</v>
      </c>
      <c r="D463" s="664" t="s">
        <v>2524</v>
      </c>
      <c r="E463" s="663" t="s">
        <v>591</v>
      </c>
      <c r="F463" s="664" t="s">
        <v>2525</v>
      </c>
      <c r="G463" s="663" t="s">
        <v>609</v>
      </c>
      <c r="H463" s="663" t="s">
        <v>1990</v>
      </c>
      <c r="I463" s="663" t="s">
        <v>1991</v>
      </c>
      <c r="J463" s="663" t="s">
        <v>1992</v>
      </c>
      <c r="K463" s="663" t="s">
        <v>1993</v>
      </c>
      <c r="L463" s="665">
        <v>108.60999999999999</v>
      </c>
      <c r="M463" s="665">
        <v>1</v>
      </c>
      <c r="N463" s="666">
        <v>108.60999999999999</v>
      </c>
    </row>
    <row r="464" spans="1:14" ht="14.4" customHeight="1" x14ac:dyDescent="0.3">
      <c r="A464" s="661" t="s">
        <v>575</v>
      </c>
      <c r="B464" s="662" t="s">
        <v>576</v>
      </c>
      <c r="C464" s="663" t="s">
        <v>588</v>
      </c>
      <c r="D464" s="664" t="s">
        <v>2524</v>
      </c>
      <c r="E464" s="663" t="s">
        <v>591</v>
      </c>
      <c r="F464" s="664" t="s">
        <v>2525</v>
      </c>
      <c r="G464" s="663" t="s">
        <v>609</v>
      </c>
      <c r="H464" s="663" t="s">
        <v>1994</v>
      </c>
      <c r="I464" s="663" t="s">
        <v>1995</v>
      </c>
      <c r="J464" s="663" t="s">
        <v>1996</v>
      </c>
      <c r="K464" s="663" t="s">
        <v>1997</v>
      </c>
      <c r="L464" s="665">
        <v>163.21993380774637</v>
      </c>
      <c r="M464" s="665">
        <v>61</v>
      </c>
      <c r="N464" s="666">
        <v>9956.4159622725292</v>
      </c>
    </row>
    <row r="465" spans="1:14" ht="14.4" customHeight="1" x14ac:dyDescent="0.3">
      <c r="A465" s="661" t="s">
        <v>575</v>
      </c>
      <c r="B465" s="662" t="s">
        <v>576</v>
      </c>
      <c r="C465" s="663" t="s">
        <v>588</v>
      </c>
      <c r="D465" s="664" t="s">
        <v>2524</v>
      </c>
      <c r="E465" s="663" t="s">
        <v>591</v>
      </c>
      <c r="F465" s="664" t="s">
        <v>2525</v>
      </c>
      <c r="G465" s="663" t="s">
        <v>609</v>
      </c>
      <c r="H465" s="663" t="s">
        <v>1998</v>
      </c>
      <c r="I465" s="663" t="s">
        <v>1999</v>
      </c>
      <c r="J465" s="663" t="s">
        <v>2000</v>
      </c>
      <c r="K465" s="663" t="s">
        <v>2001</v>
      </c>
      <c r="L465" s="665">
        <v>21.290000000000013</v>
      </c>
      <c r="M465" s="665">
        <v>2</v>
      </c>
      <c r="N465" s="666">
        <v>42.580000000000027</v>
      </c>
    </row>
    <row r="466" spans="1:14" ht="14.4" customHeight="1" x14ac:dyDescent="0.3">
      <c r="A466" s="661" t="s">
        <v>575</v>
      </c>
      <c r="B466" s="662" t="s">
        <v>576</v>
      </c>
      <c r="C466" s="663" t="s">
        <v>588</v>
      </c>
      <c r="D466" s="664" t="s">
        <v>2524</v>
      </c>
      <c r="E466" s="663" t="s">
        <v>591</v>
      </c>
      <c r="F466" s="664" t="s">
        <v>2525</v>
      </c>
      <c r="G466" s="663" t="s">
        <v>609</v>
      </c>
      <c r="H466" s="663" t="s">
        <v>2002</v>
      </c>
      <c r="I466" s="663" t="s">
        <v>2003</v>
      </c>
      <c r="J466" s="663" t="s">
        <v>2004</v>
      </c>
      <c r="K466" s="663" t="s">
        <v>2005</v>
      </c>
      <c r="L466" s="665">
        <v>359.68000000000023</v>
      </c>
      <c r="M466" s="665">
        <v>1</v>
      </c>
      <c r="N466" s="666">
        <v>359.68000000000023</v>
      </c>
    </row>
    <row r="467" spans="1:14" ht="14.4" customHeight="1" x14ac:dyDescent="0.3">
      <c r="A467" s="661" t="s">
        <v>575</v>
      </c>
      <c r="B467" s="662" t="s">
        <v>576</v>
      </c>
      <c r="C467" s="663" t="s">
        <v>588</v>
      </c>
      <c r="D467" s="664" t="s">
        <v>2524</v>
      </c>
      <c r="E467" s="663" t="s">
        <v>591</v>
      </c>
      <c r="F467" s="664" t="s">
        <v>2525</v>
      </c>
      <c r="G467" s="663" t="s">
        <v>609</v>
      </c>
      <c r="H467" s="663" t="s">
        <v>2006</v>
      </c>
      <c r="I467" s="663" t="s">
        <v>2006</v>
      </c>
      <c r="J467" s="663" t="s">
        <v>2007</v>
      </c>
      <c r="K467" s="663" t="s">
        <v>1617</v>
      </c>
      <c r="L467" s="665">
        <v>147.5</v>
      </c>
      <c r="M467" s="665">
        <v>2</v>
      </c>
      <c r="N467" s="666">
        <v>295</v>
      </c>
    </row>
    <row r="468" spans="1:14" ht="14.4" customHeight="1" x14ac:dyDescent="0.3">
      <c r="A468" s="661" t="s">
        <v>575</v>
      </c>
      <c r="B468" s="662" t="s">
        <v>576</v>
      </c>
      <c r="C468" s="663" t="s">
        <v>588</v>
      </c>
      <c r="D468" s="664" t="s">
        <v>2524</v>
      </c>
      <c r="E468" s="663" t="s">
        <v>591</v>
      </c>
      <c r="F468" s="664" t="s">
        <v>2525</v>
      </c>
      <c r="G468" s="663" t="s">
        <v>609</v>
      </c>
      <c r="H468" s="663" t="s">
        <v>816</v>
      </c>
      <c r="I468" s="663" t="s">
        <v>817</v>
      </c>
      <c r="J468" s="663" t="s">
        <v>818</v>
      </c>
      <c r="K468" s="663" t="s">
        <v>819</v>
      </c>
      <c r="L468" s="665">
        <v>121.92000000000002</v>
      </c>
      <c r="M468" s="665">
        <v>3</v>
      </c>
      <c r="N468" s="666">
        <v>365.76000000000005</v>
      </c>
    </row>
    <row r="469" spans="1:14" ht="14.4" customHeight="1" x14ac:dyDescent="0.3">
      <c r="A469" s="661" t="s">
        <v>575</v>
      </c>
      <c r="B469" s="662" t="s">
        <v>576</v>
      </c>
      <c r="C469" s="663" t="s">
        <v>588</v>
      </c>
      <c r="D469" s="664" t="s">
        <v>2524</v>
      </c>
      <c r="E469" s="663" t="s">
        <v>591</v>
      </c>
      <c r="F469" s="664" t="s">
        <v>2525</v>
      </c>
      <c r="G469" s="663" t="s">
        <v>609</v>
      </c>
      <c r="H469" s="663" t="s">
        <v>820</v>
      </c>
      <c r="I469" s="663" t="s">
        <v>821</v>
      </c>
      <c r="J469" s="663" t="s">
        <v>822</v>
      </c>
      <c r="K469" s="663" t="s">
        <v>823</v>
      </c>
      <c r="L469" s="665">
        <v>128.23987937439514</v>
      </c>
      <c r="M469" s="665">
        <v>2</v>
      </c>
      <c r="N469" s="666">
        <v>256.47975874879029</v>
      </c>
    </row>
    <row r="470" spans="1:14" ht="14.4" customHeight="1" x14ac:dyDescent="0.3">
      <c r="A470" s="661" t="s">
        <v>575</v>
      </c>
      <c r="B470" s="662" t="s">
        <v>576</v>
      </c>
      <c r="C470" s="663" t="s">
        <v>588</v>
      </c>
      <c r="D470" s="664" t="s">
        <v>2524</v>
      </c>
      <c r="E470" s="663" t="s">
        <v>591</v>
      </c>
      <c r="F470" s="664" t="s">
        <v>2525</v>
      </c>
      <c r="G470" s="663" t="s">
        <v>609</v>
      </c>
      <c r="H470" s="663" t="s">
        <v>824</v>
      </c>
      <c r="I470" s="663" t="s">
        <v>825</v>
      </c>
      <c r="J470" s="663" t="s">
        <v>822</v>
      </c>
      <c r="K470" s="663" t="s">
        <v>826</v>
      </c>
      <c r="L470" s="665">
        <v>137.83497053610145</v>
      </c>
      <c r="M470" s="665">
        <v>4</v>
      </c>
      <c r="N470" s="666">
        <v>551.33988214440581</v>
      </c>
    </row>
    <row r="471" spans="1:14" ht="14.4" customHeight="1" x14ac:dyDescent="0.3">
      <c r="A471" s="661" t="s">
        <v>575</v>
      </c>
      <c r="B471" s="662" t="s">
        <v>576</v>
      </c>
      <c r="C471" s="663" t="s">
        <v>588</v>
      </c>
      <c r="D471" s="664" t="s">
        <v>2524</v>
      </c>
      <c r="E471" s="663" t="s">
        <v>591</v>
      </c>
      <c r="F471" s="664" t="s">
        <v>2525</v>
      </c>
      <c r="G471" s="663" t="s">
        <v>609</v>
      </c>
      <c r="H471" s="663" t="s">
        <v>827</v>
      </c>
      <c r="I471" s="663" t="s">
        <v>828</v>
      </c>
      <c r="J471" s="663" t="s">
        <v>829</v>
      </c>
      <c r="K471" s="663" t="s">
        <v>830</v>
      </c>
      <c r="L471" s="665">
        <v>67.779807950717824</v>
      </c>
      <c r="M471" s="665">
        <v>3</v>
      </c>
      <c r="N471" s="666">
        <v>203.33942385215346</v>
      </c>
    </row>
    <row r="472" spans="1:14" ht="14.4" customHeight="1" x14ac:dyDescent="0.3">
      <c r="A472" s="661" t="s">
        <v>575</v>
      </c>
      <c r="B472" s="662" t="s">
        <v>576</v>
      </c>
      <c r="C472" s="663" t="s">
        <v>588</v>
      </c>
      <c r="D472" s="664" t="s">
        <v>2524</v>
      </c>
      <c r="E472" s="663" t="s">
        <v>591</v>
      </c>
      <c r="F472" s="664" t="s">
        <v>2525</v>
      </c>
      <c r="G472" s="663" t="s">
        <v>609</v>
      </c>
      <c r="H472" s="663" t="s">
        <v>2008</v>
      </c>
      <c r="I472" s="663" t="s">
        <v>2009</v>
      </c>
      <c r="J472" s="663" t="s">
        <v>2010</v>
      </c>
      <c r="K472" s="663" t="s">
        <v>2011</v>
      </c>
      <c r="L472" s="665">
        <v>88.46050000000001</v>
      </c>
      <c r="M472" s="665">
        <v>4</v>
      </c>
      <c r="N472" s="666">
        <v>353.84200000000004</v>
      </c>
    </row>
    <row r="473" spans="1:14" ht="14.4" customHeight="1" x14ac:dyDescent="0.3">
      <c r="A473" s="661" t="s">
        <v>575</v>
      </c>
      <c r="B473" s="662" t="s">
        <v>576</v>
      </c>
      <c r="C473" s="663" t="s">
        <v>588</v>
      </c>
      <c r="D473" s="664" t="s">
        <v>2524</v>
      </c>
      <c r="E473" s="663" t="s">
        <v>591</v>
      </c>
      <c r="F473" s="664" t="s">
        <v>2525</v>
      </c>
      <c r="G473" s="663" t="s">
        <v>609</v>
      </c>
      <c r="H473" s="663" t="s">
        <v>835</v>
      </c>
      <c r="I473" s="663" t="s">
        <v>835</v>
      </c>
      <c r="J473" s="663" t="s">
        <v>836</v>
      </c>
      <c r="K473" s="663" t="s">
        <v>837</v>
      </c>
      <c r="L473" s="665">
        <v>107.33565380179948</v>
      </c>
      <c r="M473" s="665">
        <v>2</v>
      </c>
      <c r="N473" s="666">
        <v>214.67130760359896</v>
      </c>
    </row>
    <row r="474" spans="1:14" ht="14.4" customHeight="1" x14ac:dyDescent="0.3">
      <c r="A474" s="661" t="s">
        <v>575</v>
      </c>
      <c r="B474" s="662" t="s">
        <v>576</v>
      </c>
      <c r="C474" s="663" t="s">
        <v>588</v>
      </c>
      <c r="D474" s="664" t="s">
        <v>2524</v>
      </c>
      <c r="E474" s="663" t="s">
        <v>591</v>
      </c>
      <c r="F474" s="664" t="s">
        <v>2525</v>
      </c>
      <c r="G474" s="663" t="s">
        <v>609</v>
      </c>
      <c r="H474" s="663" t="s">
        <v>838</v>
      </c>
      <c r="I474" s="663" t="s">
        <v>839</v>
      </c>
      <c r="J474" s="663" t="s">
        <v>840</v>
      </c>
      <c r="K474" s="663" t="s">
        <v>841</v>
      </c>
      <c r="L474" s="665">
        <v>40.429656334354746</v>
      </c>
      <c r="M474" s="665">
        <v>1</v>
      </c>
      <c r="N474" s="666">
        <v>40.429656334354746</v>
      </c>
    </row>
    <row r="475" spans="1:14" ht="14.4" customHeight="1" x14ac:dyDescent="0.3">
      <c r="A475" s="661" t="s">
        <v>575</v>
      </c>
      <c r="B475" s="662" t="s">
        <v>576</v>
      </c>
      <c r="C475" s="663" t="s">
        <v>588</v>
      </c>
      <c r="D475" s="664" t="s">
        <v>2524</v>
      </c>
      <c r="E475" s="663" t="s">
        <v>591</v>
      </c>
      <c r="F475" s="664" t="s">
        <v>2525</v>
      </c>
      <c r="G475" s="663" t="s">
        <v>609</v>
      </c>
      <c r="H475" s="663" t="s">
        <v>842</v>
      </c>
      <c r="I475" s="663" t="s">
        <v>843</v>
      </c>
      <c r="J475" s="663" t="s">
        <v>840</v>
      </c>
      <c r="K475" s="663" t="s">
        <v>844</v>
      </c>
      <c r="L475" s="665">
        <v>281.16281845925334</v>
      </c>
      <c r="M475" s="665">
        <v>9</v>
      </c>
      <c r="N475" s="666">
        <v>2530.46536613328</v>
      </c>
    </row>
    <row r="476" spans="1:14" ht="14.4" customHeight="1" x14ac:dyDescent="0.3">
      <c r="A476" s="661" t="s">
        <v>575</v>
      </c>
      <c r="B476" s="662" t="s">
        <v>576</v>
      </c>
      <c r="C476" s="663" t="s">
        <v>588</v>
      </c>
      <c r="D476" s="664" t="s">
        <v>2524</v>
      </c>
      <c r="E476" s="663" t="s">
        <v>591</v>
      </c>
      <c r="F476" s="664" t="s">
        <v>2525</v>
      </c>
      <c r="G476" s="663" t="s">
        <v>609</v>
      </c>
      <c r="H476" s="663" t="s">
        <v>845</v>
      </c>
      <c r="I476" s="663" t="s">
        <v>846</v>
      </c>
      <c r="J476" s="663" t="s">
        <v>847</v>
      </c>
      <c r="K476" s="663" t="s">
        <v>848</v>
      </c>
      <c r="L476" s="665">
        <v>375.79928112986227</v>
      </c>
      <c r="M476" s="665">
        <v>10</v>
      </c>
      <c r="N476" s="666">
        <v>3757.9928112986227</v>
      </c>
    </row>
    <row r="477" spans="1:14" ht="14.4" customHeight="1" x14ac:dyDescent="0.3">
      <c r="A477" s="661" t="s">
        <v>575</v>
      </c>
      <c r="B477" s="662" t="s">
        <v>576</v>
      </c>
      <c r="C477" s="663" t="s">
        <v>588</v>
      </c>
      <c r="D477" s="664" t="s">
        <v>2524</v>
      </c>
      <c r="E477" s="663" t="s">
        <v>591</v>
      </c>
      <c r="F477" s="664" t="s">
        <v>2525</v>
      </c>
      <c r="G477" s="663" t="s">
        <v>609</v>
      </c>
      <c r="H477" s="663" t="s">
        <v>2012</v>
      </c>
      <c r="I477" s="663" t="s">
        <v>2013</v>
      </c>
      <c r="J477" s="663" t="s">
        <v>2014</v>
      </c>
      <c r="K477" s="663" t="s">
        <v>1617</v>
      </c>
      <c r="L477" s="665">
        <v>38.830000000000005</v>
      </c>
      <c r="M477" s="665">
        <v>1</v>
      </c>
      <c r="N477" s="666">
        <v>38.830000000000005</v>
      </c>
    </row>
    <row r="478" spans="1:14" ht="14.4" customHeight="1" x14ac:dyDescent="0.3">
      <c r="A478" s="661" t="s">
        <v>575</v>
      </c>
      <c r="B478" s="662" t="s">
        <v>576</v>
      </c>
      <c r="C478" s="663" t="s">
        <v>588</v>
      </c>
      <c r="D478" s="664" t="s">
        <v>2524</v>
      </c>
      <c r="E478" s="663" t="s">
        <v>591</v>
      </c>
      <c r="F478" s="664" t="s">
        <v>2525</v>
      </c>
      <c r="G478" s="663" t="s">
        <v>609</v>
      </c>
      <c r="H478" s="663" t="s">
        <v>853</v>
      </c>
      <c r="I478" s="663" t="s">
        <v>854</v>
      </c>
      <c r="J478" s="663" t="s">
        <v>855</v>
      </c>
      <c r="K478" s="663" t="s">
        <v>856</v>
      </c>
      <c r="L478" s="665">
        <v>37.839999999999996</v>
      </c>
      <c r="M478" s="665">
        <v>1</v>
      </c>
      <c r="N478" s="666">
        <v>37.839999999999996</v>
      </c>
    </row>
    <row r="479" spans="1:14" ht="14.4" customHeight="1" x14ac:dyDescent="0.3">
      <c r="A479" s="661" t="s">
        <v>575</v>
      </c>
      <c r="B479" s="662" t="s">
        <v>576</v>
      </c>
      <c r="C479" s="663" t="s">
        <v>588</v>
      </c>
      <c r="D479" s="664" t="s">
        <v>2524</v>
      </c>
      <c r="E479" s="663" t="s">
        <v>591</v>
      </c>
      <c r="F479" s="664" t="s">
        <v>2525</v>
      </c>
      <c r="G479" s="663" t="s">
        <v>609</v>
      </c>
      <c r="H479" s="663" t="s">
        <v>2015</v>
      </c>
      <c r="I479" s="663" t="s">
        <v>2016</v>
      </c>
      <c r="J479" s="663" t="s">
        <v>2017</v>
      </c>
      <c r="K479" s="663" t="s">
        <v>2018</v>
      </c>
      <c r="L479" s="665">
        <v>109.25999845476089</v>
      </c>
      <c r="M479" s="665">
        <v>3</v>
      </c>
      <c r="N479" s="666">
        <v>327.77999536428268</v>
      </c>
    </row>
    <row r="480" spans="1:14" ht="14.4" customHeight="1" x14ac:dyDescent="0.3">
      <c r="A480" s="661" t="s">
        <v>575</v>
      </c>
      <c r="B480" s="662" t="s">
        <v>576</v>
      </c>
      <c r="C480" s="663" t="s">
        <v>588</v>
      </c>
      <c r="D480" s="664" t="s">
        <v>2524</v>
      </c>
      <c r="E480" s="663" t="s">
        <v>591</v>
      </c>
      <c r="F480" s="664" t="s">
        <v>2525</v>
      </c>
      <c r="G480" s="663" t="s">
        <v>609</v>
      </c>
      <c r="H480" s="663" t="s">
        <v>865</v>
      </c>
      <c r="I480" s="663" t="s">
        <v>866</v>
      </c>
      <c r="J480" s="663" t="s">
        <v>867</v>
      </c>
      <c r="K480" s="663" t="s">
        <v>868</v>
      </c>
      <c r="L480" s="665">
        <v>132.31999999999994</v>
      </c>
      <c r="M480" s="665">
        <v>1</v>
      </c>
      <c r="N480" s="666">
        <v>132.31999999999994</v>
      </c>
    </row>
    <row r="481" spans="1:14" ht="14.4" customHeight="1" x14ac:dyDescent="0.3">
      <c r="A481" s="661" t="s">
        <v>575</v>
      </c>
      <c r="B481" s="662" t="s">
        <v>576</v>
      </c>
      <c r="C481" s="663" t="s">
        <v>588</v>
      </c>
      <c r="D481" s="664" t="s">
        <v>2524</v>
      </c>
      <c r="E481" s="663" t="s">
        <v>591</v>
      </c>
      <c r="F481" s="664" t="s">
        <v>2525</v>
      </c>
      <c r="G481" s="663" t="s">
        <v>609</v>
      </c>
      <c r="H481" s="663" t="s">
        <v>2019</v>
      </c>
      <c r="I481" s="663" t="s">
        <v>2020</v>
      </c>
      <c r="J481" s="663" t="s">
        <v>722</v>
      </c>
      <c r="K481" s="663" t="s">
        <v>2021</v>
      </c>
      <c r="L481" s="665">
        <v>159.96</v>
      </c>
      <c r="M481" s="665">
        <v>1</v>
      </c>
      <c r="N481" s="666">
        <v>159.96</v>
      </c>
    </row>
    <row r="482" spans="1:14" ht="14.4" customHeight="1" x14ac:dyDescent="0.3">
      <c r="A482" s="661" t="s">
        <v>575</v>
      </c>
      <c r="B482" s="662" t="s">
        <v>576</v>
      </c>
      <c r="C482" s="663" t="s">
        <v>588</v>
      </c>
      <c r="D482" s="664" t="s">
        <v>2524</v>
      </c>
      <c r="E482" s="663" t="s">
        <v>591</v>
      </c>
      <c r="F482" s="664" t="s">
        <v>2525</v>
      </c>
      <c r="G482" s="663" t="s">
        <v>609</v>
      </c>
      <c r="H482" s="663" t="s">
        <v>869</v>
      </c>
      <c r="I482" s="663" t="s">
        <v>870</v>
      </c>
      <c r="J482" s="663" t="s">
        <v>871</v>
      </c>
      <c r="K482" s="663" t="s">
        <v>872</v>
      </c>
      <c r="L482" s="665">
        <v>54.529841429966879</v>
      </c>
      <c r="M482" s="665">
        <v>2</v>
      </c>
      <c r="N482" s="666">
        <v>109.05968285993376</v>
      </c>
    </row>
    <row r="483" spans="1:14" ht="14.4" customHeight="1" x14ac:dyDescent="0.3">
      <c r="A483" s="661" t="s">
        <v>575</v>
      </c>
      <c r="B483" s="662" t="s">
        <v>576</v>
      </c>
      <c r="C483" s="663" t="s">
        <v>588</v>
      </c>
      <c r="D483" s="664" t="s">
        <v>2524</v>
      </c>
      <c r="E483" s="663" t="s">
        <v>591</v>
      </c>
      <c r="F483" s="664" t="s">
        <v>2525</v>
      </c>
      <c r="G483" s="663" t="s">
        <v>609</v>
      </c>
      <c r="H483" s="663" t="s">
        <v>2022</v>
      </c>
      <c r="I483" s="663" t="s">
        <v>2023</v>
      </c>
      <c r="J483" s="663" t="s">
        <v>2024</v>
      </c>
      <c r="K483" s="663" t="s">
        <v>2025</v>
      </c>
      <c r="L483" s="665">
        <v>219.91000000000008</v>
      </c>
      <c r="M483" s="665">
        <v>2</v>
      </c>
      <c r="N483" s="666">
        <v>439.82000000000016</v>
      </c>
    </row>
    <row r="484" spans="1:14" ht="14.4" customHeight="1" x14ac:dyDescent="0.3">
      <c r="A484" s="661" t="s">
        <v>575</v>
      </c>
      <c r="B484" s="662" t="s">
        <v>576</v>
      </c>
      <c r="C484" s="663" t="s">
        <v>588</v>
      </c>
      <c r="D484" s="664" t="s">
        <v>2524</v>
      </c>
      <c r="E484" s="663" t="s">
        <v>591</v>
      </c>
      <c r="F484" s="664" t="s">
        <v>2525</v>
      </c>
      <c r="G484" s="663" t="s">
        <v>609</v>
      </c>
      <c r="H484" s="663" t="s">
        <v>877</v>
      </c>
      <c r="I484" s="663" t="s">
        <v>215</v>
      </c>
      <c r="J484" s="663" t="s">
        <v>878</v>
      </c>
      <c r="K484" s="663"/>
      <c r="L484" s="665">
        <v>657.11474466338848</v>
      </c>
      <c r="M484" s="665">
        <v>6</v>
      </c>
      <c r="N484" s="666">
        <v>3942.6884679803311</v>
      </c>
    </row>
    <row r="485" spans="1:14" ht="14.4" customHeight="1" x14ac:dyDescent="0.3">
      <c r="A485" s="661" t="s">
        <v>575</v>
      </c>
      <c r="B485" s="662" t="s">
        <v>576</v>
      </c>
      <c r="C485" s="663" t="s">
        <v>588</v>
      </c>
      <c r="D485" s="664" t="s">
        <v>2524</v>
      </c>
      <c r="E485" s="663" t="s">
        <v>591</v>
      </c>
      <c r="F485" s="664" t="s">
        <v>2525</v>
      </c>
      <c r="G485" s="663" t="s">
        <v>609</v>
      </c>
      <c r="H485" s="663" t="s">
        <v>879</v>
      </c>
      <c r="I485" s="663" t="s">
        <v>880</v>
      </c>
      <c r="J485" s="663" t="s">
        <v>881</v>
      </c>
      <c r="K485" s="663" t="s">
        <v>882</v>
      </c>
      <c r="L485" s="665">
        <v>152.30982041143378</v>
      </c>
      <c r="M485" s="665">
        <v>3</v>
      </c>
      <c r="N485" s="666">
        <v>456.9294612343013</v>
      </c>
    </row>
    <row r="486" spans="1:14" ht="14.4" customHeight="1" x14ac:dyDescent="0.3">
      <c r="A486" s="661" t="s">
        <v>575</v>
      </c>
      <c r="B486" s="662" t="s">
        <v>576</v>
      </c>
      <c r="C486" s="663" t="s">
        <v>588</v>
      </c>
      <c r="D486" s="664" t="s">
        <v>2524</v>
      </c>
      <c r="E486" s="663" t="s">
        <v>591</v>
      </c>
      <c r="F486" s="664" t="s">
        <v>2525</v>
      </c>
      <c r="G486" s="663" t="s">
        <v>609</v>
      </c>
      <c r="H486" s="663" t="s">
        <v>883</v>
      </c>
      <c r="I486" s="663" t="s">
        <v>215</v>
      </c>
      <c r="J486" s="663" t="s">
        <v>884</v>
      </c>
      <c r="K486" s="663"/>
      <c r="L486" s="665">
        <v>95.914506674083626</v>
      </c>
      <c r="M486" s="665">
        <v>33</v>
      </c>
      <c r="N486" s="666">
        <v>3165.1787202447595</v>
      </c>
    </row>
    <row r="487" spans="1:14" ht="14.4" customHeight="1" x14ac:dyDescent="0.3">
      <c r="A487" s="661" t="s">
        <v>575</v>
      </c>
      <c r="B487" s="662" t="s">
        <v>576</v>
      </c>
      <c r="C487" s="663" t="s">
        <v>588</v>
      </c>
      <c r="D487" s="664" t="s">
        <v>2524</v>
      </c>
      <c r="E487" s="663" t="s">
        <v>591</v>
      </c>
      <c r="F487" s="664" t="s">
        <v>2525</v>
      </c>
      <c r="G487" s="663" t="s">
        <v>609</v>
      </c>
      <c r="H487" s="663" t="s">
        <v>2026</v>
      </c>
      <c r="I487" s="663" t="s">
        <v>215</v>
      </c>
      <c r="J487" s="663" t="s">
        <v>2027</v>
      </c>
      <c r="K487" s="663"/>
      <c r="L487" s="665">
        <v>218.1999999999999</v>
      </c>
      <c r="M487" s="665">
        <v>1</v>
      </c>
      <c r="N487" s="666">
        <v>218.1999999999999</v>
      </c>
    </row>
    <row r="488" spans="1:14" ht="14.4" customHeight="1" x14ac:dyDescent="0.3">
      <c r="A488" s="661" t="s">
        <v>575</v>
      </c>
      <c r="B488" s="662" t="s">
        <v>576</v>
      </c>
      <c r="C488" s="663" t="s">
        <v>588</v>
      </c>
      <c r="D488" s="664" t="s">
        <v>2524</v>
      </c>
      <c r="E488" s="663" t="s">
        <v>591</v>
      </c>
      <c r="F488" s="664" t="s">
        <v>2525</v>
      </c>
      <c r="G488" s="663" t="s">
        <v>609</v>
      </c>
      <c r="H488" s="663" t="s">
        <v>885</v>
      </c>
      <c r="I488" s="663" t="s">
        <v>215</v>
      </c>
      <c r="J488" s="663" t="s">
        <v>886</v>
      </c>
      <c r="K488" s="663"/>
      <c r="L488" s="665">
        <v>142.3040730106282</v>
      </c>
      <c r="M488" s="665">
        <v>5</v>
      </c>
      <c r="N488" s="666">
        <v>711.52036505314106</v>
      </c>
    </row>
    <row r="489" spans="1:14" ht="14.4" customHeight="1" x14ac:dyDescent="0.3">
      <c r="A489" s="661" t="s">
        <v>575</v>
      </c>
      <c r="B489" s="662" t="s">
        <v>576</v>
      </c>
      <c r="C489" s="663" t="s">
        <v>588</v>
      </c>
      <c r="D489" s="664" t="s">
        <v>2524</v>
      </c>
      <c r="E489" s="663" t="s">
        <v>591</v>
      </c>
      <c r="F489" s="664" t="s">
        <v>2525</v>
      </c>
      <c r="G489" s="663" t="s">
        <v>609</v>
      </c>
      <c r="H489" s="663" t="s">
        <v>887</v>
      </c>
      <c r="I489" s="663" t="s">
        <v>215</v>
      </c>
      <c r="J489" s="663" t="s">
        <v>888</v>
      </c>
      <c r="K489" s="663"/>
      <c r="L489" s="665">
        <v>97.797892233104506</v>
      </c>
      <c r="M489" s="665">
        <v>81</v>
      </c>
      <c r="N489" s="666">
        <v>7921.6292708814653</v>
      </c>
    </row>
    <row r="490" spans="1:14" ht="14.4" customHeight="1" x14ac:dyDescent="0.3">
      <c r="A490" s="661" t="s">
        <v>575</v>
      </c>
      <c r="B490" s="662" t="s">
        <v>576</v>
      </c>
      <c r="C490" s="663" t="s">
        <v>588</v>
      </c>
      <c r="D490" s="664" t="s">
        <v>2524</v>
      </c>
      <c r="E490" s="663" t="s">
        <v>591</v>
      </c>
      <c r="F490" s="664" t="s">
        <v>2525</v>
      </c>
      <c r="G490" s="663" t="s">
        <v>609</v>
      </c>
      <c r="H490" s="663" t="s">
        <v>889</v>
      </c>
      <c r="I490" s="663" t="s">
        <v>215</v>
      </c>
      <c r="J490" s="663" t="s">
        <v>890</v>
      </c>
      <c r="K490" s="663"/>
      <c r="L490" s="665">
        <v>39.213546896476259</v>
      </c>
      <c r="M490" s="665">
        <v>7</v>
      </c>
      <c r="N490" s="666">
        <v>274.49482827533382</v>
      </c>
    </row>
    <row r="491" spans="1:14" ht="14.4" customHeight="1" x14ac:dyDescent="0.3">
      <c r="A491" s="661" t="s">
        <v>575</v>
      </c>
      <c r="B491" s="662" t="s">
        <v>576</v>
      </c>
      <c r="C491" s="663" t="s">
        <v>588</v>
      </c>
      <c r="D491" s="664" t="s">
        <v>2524</v>
      </c>
      <c r="E491" s="663" t="s">
        <v>591</v>
      </c>
      <c r="F491" s="664" t="s">
        <v>2525</v>
      </c>
      <c r="G491" s="663" t="s">
        <v>609</v>
      </c>
      <c r="H491" s="663" t="s">
        <v>2028</v>
      </c>
      <c r="I491" s="663" t="s">
        <v>215</v>
      </c>
      <c r="J491" s="663" t="s">
        <v>2029</v>
      </c>
      <c r="K491" s="663" t="s">
        <v>2030</v>
      </c>
      <c r="L491" s="665">
        <v>1377.508</v>
      </c>
      <c r="M491" s="665">
        <v>1</v>
      </c>
      <c r="N491" s="666">
        <v>1377.508</v>
      </c>
    </row>
    <row r="492" spans="1:14" ht="14.4" customHeight="1" x14ac:dyDescent="0.3">
      <c r="A492" s="661" t="s">
        <v>575</v>
      </c>
      <c r="B492" s="662" t="s">
        <v>576</v>
      </c>
      <c r="C492" s="663" t="s">
        <v>588</v>
      </c>
      <c r="D492" s="664" t="s">
        <v>2524</v>
      </c>
      <c r="E492" s="663" t="s">
        <v>591</v>
      </c>
      <c r="F492" s="664" t="s">
        <v>2525</v>
      </c>
      <c r="G492" s="663" t="s">
        <v>609</v>
      </c>
      <c r="H492" s="663" t="s">
        <v>902</v>
      </c>
      <c r="I492" s="663" t="s">
        <v>903</v>
      </c>
      <c r="J492" s="663" t="s">
        <v>904</v>
      </c>
      <c r="K492" s="663" t="s">
        <v>905</v>
      </c>
      <c r="L492" s="665">
        <v>63.145000000000003</v>
      </c>
      <c r="M492" s="665">
        <v>2</v>
      </c>
      <c r="N492" s="666">
        <v>126.29</v>
      </c>
    </row>
    <row r="493" spans="1:14" ht="14.4" customHeight="1" x14ac:dyDescent="0.3">
      <c r="A493" s="661" t="s">
        <v>575</v>
      </c>
      <c r="B493" s="662" t="s">
        <v>576</v>
      </c>
      <c r="C493" s="663" t="s">
        <v>588</v>
      </c>
      <c r="D493" s="664" t="s">
        <v>2524</v>
      </c>
      <c r="E493" s="663" t="s">
        <v>591</v>
      </c>
      <c r="F493" s="664" t="s">
        <v>2525</v>
      </c>
      <c r="G493" s="663" t="s">
        <v>609</v>
      </c>
      <c r="H493" s="663" t="s">
        <v>2031</v>
      </c>
      <c r="I493" s="663" t="s">
        <v>2032</v>
      </c>
      <c r="J493" s="663" t="s">
        <v>2033</v>
      </c>
      <c r="K493" s="663" t="s">
        <v>2034</v>
      </c>
      <c r="L493" s="665">
        <v>34.399999999999991</v>
      </c>
      <c r="M493" s="665">
        <v>1</v>
      </c>
      <c r="N493" s="666">
        <v>34.399999999999991</v>
      </c>
    </row>
    <row r="494" spans="1:14" ht="14.4" customHeight="1" x14ac:dyDescent="0.3">
      <c r="A494" s="661" t="s">
        <v>575</v>
      </c>
      <c r="B494" s="662" t="s">
        <v>576</v>
      </c>
      <c r="C494" s="663" t="s">
        <v>588</v>
      </c>
      <c r="D494" s="664" t="s">
        <v>2524</v>
      </c>
      <c r="E494" s="663" t="s">
        <v>591</v>
      </c>
      <c r="F494" s="664" t="s">
        <v>2525</v>
      </c>
      <c r="G494" s="663" t="s">
        <v>609</v>
      </c>
      <c r="H494" s="663" t="s">
        <v>906</v>
      </c>
      <c r="I494" s="663" t="s">
        <v>907</v>
      </c>
      <c r="J494" s="663" t="s">
        <v>908</v>
      </c>
      <c r="K494" s="663" t="s">
        <v>909</v>
      </c>
      <c r="L494" s="665">
        <v>116.63000000000002</v>
      </c>
      <c r="M494" s="665">
        <v>1</v>
      </c>
      <c r="N494" s="666">
        <v>116.63000000000002</v>
      </c>
    </row>
    <row r="495" spans="1:14" ht="14.4" customHeight="1" x14ac:dyDescent="0.3">
      <c r="A495" s="661" t="s">
        <v>575</v>
      </c>
      <c r="B495" s="662" t="s">
        <v>576</v>
      </c>
      <c r="C495" s="663" t="s">
        <v>588</v>
      </c>
      <c r="D495" s="664" t="s">
        <v>2524</v>
      </c>
      <c r="E495" s="663" t="s">
        <v>591</v>
      </c>
      <c r="F495" s="664" t="s">
        <v>2525</v>
      </c>
      <c r="G495" s="663" t="s">
        <v>609</v>
      </c>
      <c r="H495" s="663" t="s">
        <v>910</v>
      </c>
      <c r="I495" s="663" t="s">
        <v>911</v>
      </c>
      <c r="J495" s="663" t="s">
        <v>912</v>
      </c>
      <c r="K495" s="663" t="s">
        <v>913</v>
      </c>
      <c r="L495" s="665">
        <v>40.579954692739008</v>
      </c>
      <c r="M495" s="665">
        <v>20</v>
      </c>
      <c r="N495" s="666">
        <v>811.59909385478022</v>
      </c>
    </row>
    <row r="496" spans="1:14" ht="14.4" customHeight="1" x14ac:dyDescent="0.3">
      <c r="A496" s="661" t="s">
        <v>575</v>
      </c>
      <c r="B496" s="662" t="s">
        <v>576</v>
      </c>
      <c r="C496" s="663" t="s">
        <v>588</v>
      </c>
      <c r="D496" s="664" t="s">
        <v>2524</v>
      </c>
      <c r="E496" s="663" t="s">
        <v>591</v>
      </c>
      <c r="F496" s="664" t="s">
        <v>2525</v>
      </c>
      <c r="G496" s="663" t="s">
        <v>609</v>
      </c>
      <c r="H496" s="663" t="s">
        <v>2035</v>
      </c>
      <c r="I496" s="663" t="s">
        <v>2036</v>
      </c>
      <c r="J496" s="663" t="s">
        <v>916</v>
      </c>
      <c r="K496" s="663" t="s">
        <v>2037</v>
      </c>
      <c r="L496" s="665">
        <v>89.216666666666654</v>
      </c>
      <c r="M496" s="665">
        <v>3</v>
      </c>
      <c r="N496" s="666">
        <v>267.64999999999998</v>
      </c>
    </row>
    <row r="497" spans="1:14" ht="14.4" customHeight="1" x14ac:dyDescent="0.3">
      <c r="A497" s="661" t="s">
        <v>575</v>
      </c>
      <c r="B497" s="662" t="s">
        <v>576</v>
      </c>
      <c r="C497" s="663" t="s">
        <v>588</v>
      </c>
      <c r="D497" s="664" t="s">
        <v>2524</v>
      </c>
      <c r="E497" s="663" t="s">
        <v>591</v>
      </c>
      <c r="F497" s="664" t="s">
        <v>2525</v>
      </c>
      <c r="G497" s="663" t="s">
        <v>609</v>
      </c>
      <c r="H497" s="663" t="s">
        <v>914</v>
      </c>
      <c r="I497" s="663" t="s">
        <v>915</v>
      </c>
      <c r="J497" s="663" t="s">
        <v>916</v>
      </c>
      <c r="K497" s="663" t="s">
        <v>917</v>
      </c>
      <c r="L497" s="665">
        <v>40.869999999999997</v>
      </c>
      <c r="M497" s="665">
        <v>5</v>
      </c>
      <c r="N497" s="666">
        <v>204.35</v>
      </c>
    </row>
    <row r="498" spans="1:14" ht="14.4" customHeight="1" x14ac:dyDescent="0.3">
      <c r="A498" s="661" t="s">
        <v>575</v>
      </c>
      <c r="B498" s="662" t="s">
        <v>576</v>
      </c>
      <c r="C498" s="663" t="s">
        <v>588</v>
      </c>
      <c r="D498" s="664" t="s">
        <v>2524</v>
      </c>
      <c r="E498" s="663" t="s">
        <v>591</v>
      </c>
      <c r="F498" s="664" t="s">
        <v>2525</v>
      </c>
      <c r="G498" s="663" t="s">
        <v>609</v>
      </c>
      <c r="H498" s="663" t="s">
        <v>922</v>
      </c>
      <c r="I498" s="663" t="s">
        <v>923</v>
      </c>
      <c r="J498" s="663" t="s">
        <v>760</v>
      </c>
      <c r="K498" s="663" t="s">
        <v>924</v>
      </c>
      <c r="L498" s="665">
        <v>63.064022988505755</v>
      </c>
      <c r="M498" s="665">
        <v>87</v>
      </c>
      <c r="N498" s="666">
        <v>5486.5700000000006</v>
      </c>
    </row>
    <row r="499" spans="1:14" ht="14.4" customHeight="1" x14ac:dyDescent="0.3">
      <c r="A499" s="661" t="s">
        <v>575</v>
      </c>
      <c r="B499" s="662" t="s">
        <v>576</v>
      </c>
      <c r="C499" s="663" t="s">
        <v>588</v>
      </c>
      <c r="D499" s="664" t="s">
        <v>2524</v>
      </c>
      <c r="E499" s="663" t="s">
        <v>591</v>
      </c>
      <c r="F499" s="664" t="s">
        <v>2525</v>
      </c>
      <c r="G499" s="663" t="s">
        <v>609</v>
      </c>
      <c r="H499" s="663" t="s">
        <v>925</v>
      </c>
      <c r="I499" s="663" t="s">
        <v>926</v>
      </c>
      <c r="J499" s="663" t="s">
        <v>867</v>
      </c>
      <c r="K499" s="663" t="s">
        <v>927</v>
      </c>
      <c r="L499" s="665">
        <v>179.97500000000002</v>
      </c>
      <c r="M499" s="665">
        <v>2</v>
      </c>
      <c r="N499" s="666">
        <v>359.95000000000005</v>
      </c>
    </row>
    <row r="500" spans="1:14" ht="14.4" customHeight="1" x14ac:dyDescent="0.3">
      <c r="A500" s="661" t="s">
        <v>575</v>
      </c>
      <c r="B500" s="662" t="s">
        <v>576</v>
      </c>
      <c r="C500" s="663" t="s">
        <v>588</v>
      </c>
      <c r="D500" s="664" t="s">
        <v>2524</v>
      </c>
      <c r="E500" s="663" t="s">
        <v>591</v>
      </c>
      <c r="F500" s="664" t="s">
        <v>2525</v>
      </c>
      <c r="G500" s="663" t="s">
        <v>609</v>
      </c>
      <c r="H500" s="663" t="s">
        <v>2038</v>
      </c>
      <c r="I500" s="663" t="s">
        <v>2039</v>
      </c>
      <c r="J500" s="663" t="s">
        <v>934</v>
      </c>
      <c r="K500" s="663" t="s">
        <v>2040</v>
      </c>
      <c r="L500" s="665">
        <v>18.723869614390207</v>
      </c>
      <c r="M500" s="665">
        <v>5</v>
      </c>
      <c r="N500" s="666">
        <v>93.619348071951038</v>
      </c>
    </row>
    <row r="501" spans="1:14" ht="14.4" customHeight="1" x14ac:dyDescent="0.3">
      <c r="A501" s="661" t="s">
        <v>575</v>
      </c>
      <c r="B501" s="662" t="s">
        <v>576</v>
      </c>
      <c r="C501" s="663" t="s">
        <v>588</v>
      </c>
      <c r="D501" s="664" t="s">
        <v>2524</v>
      </c>
      <c r="E501" s="663" t="s">
        <v>591</v>
      </c>
      <c r="F501" s="664" t="s">
        <v>2525</v>
      </c>
      <c r="G501" s="663" t="s">
        <v>609</v>
      </c>
      <c r="H501" s="663" t="s">
        <v>2041</v>
      </c>
      <c r="I501" s="663" t="s">
        <v>2042</v>
      </c>
      <c r="J501" s="663" t="s">
        <v>930</v>
      </c>
      <c r="K501" s="663" t="s">
        <v>2043</v>
      </c>
      <c r="L501" s="665">
        <v>107.03000000000004</v>
      </c>
      <c r="M501" s="665">
        <v>1</v>
      </c>
      <c r="N501" s="666">
        <v>107.03000000000004</v>
      </c>
    </row>
    <row r="502" spans="1:14" ht="14.4" customHeight="1" x14ac:dyDescent="0.3">
      <c r="A502" s="661" t="s">
        <v>575</v>
      </c>
      <c r="B502" s="662" t="s">
        <v>576</v>
      </c>
      <c r="C502" s="663" t="s">
        <v>588</v>
      </c>
      <c r="D502" s="664" t="s">
        <v>2524</v>
      </c>
      <c r="E502" s="663" t="s">
        <v>591</v>
      </c>
      <c r="F502" s="664" t="s">
        <v>2525</v>
      </c>
      <c r="G502" s="663" t="s">
        <v>609</v>
      </c>
      <c r="H502" s="663" t="s">
        <v>928</v>
      </c>
      <c r="I502" s="663" t="s">
        <v>929</v>
      </c>
      <c r="J502" s="663" t="s">
        <v>930</v>
      </c>
      <c r="K502" s="663" t="s">
        <v>931</v>
      </c>
      <c r="L502" s="665">
        <v>34.670000000000023</v>
      </c>
      <c r="M502" s="665">
        <v>1</v>
      </c>
      <c r="N502" s="666">
        <v>34.670000000000023</v>
      </c>
    </row>
    <row r="503" spans="1:14" ht="14.4" customHeight="1" x14ac:dyDescent="0.3">
      <c r="A503" s="661" t="s">
        <v>575</v>
      </c>
      <c r="B503" s="662" t="s">
        <v>576</v>
      </c>
      <c r="C503" s="663" t="s">
        <v>588</v>
      </c>
      <c r="D503" s="664" t="s">
        <v>2524</v>
      </c>
      <c r="E503" s="663" t="s">
        <v>591</v>
      </c>
      <c r="F503" s="664" t="s">
        <v>2525</v>
      </c>
      <c r="G503" s="663" t="s">
        <v>609</v>
      </c>
      <c r="H503" s="663" t="s">
        <v>2044</v>
      </c>
      <c r="I503" s="663" t="s">
        <v>2045</v>
      </c>
      <c r="J503" s="663" t="s">
        <v>2046</v>
      </c>
      <c r="K503" s="663" t="s">
        <v>1468</v>
      </c>
      <c r="L503" s="665">
        <v>61.84</v>
      </c>
      <c r="M503" s="665">
        <v>1</v>
      </c>
      <c r="N503" s="666">
        <v>61.84</v>
      </c>
    </row>
    <row r="504" spans="1:14" ht="14.4" customHeight="1" x14ac:dyDescent="0.3">
      <c r="A504" s="661" t="s">
        <v>575</v>
      </c>
      <c r="B504" s="662" t="s">
        <v>576</v>
      </c>
      <c r="C504" s="663" t="s">
        <v>588</v>
      </c>
      <c r="D504" s="664" t="s">
        <v>2524</v>
      </c>
      <c r="E504" s="663" t="s">
        <v>591</v>
      </c>
      <c r="F504" s="664" t="s">
        <v>2525</v>
      </c>
      <c r="G504" s="663" t="s">
        <v>609</v>
      </c>
      <c r="H504" s="663" t="s">
        <v>932</v>
      </c>
      <c r="I504" s="663" t="s">
        <v>933</v>
      </c>
      <c r="J504" s="663" t="s">
        <v>934</v>
      </c>
      <c r="K504" s="663" t="s">
        <v>935</v>
      </c>
      <c r="L504" s="665">
        <v>25.16</v>
      </c>
      <c r="M504" s="665">
        <v>1</v>
      </c>
      <c r="N504" s="666">
        <v>25.16</v>
      </c>
    </row>
    <row r="505" spans="1:14" ht="14.4" customHeight="1" x14ac:dyDescent="0.3">
      <c r="A505" s="661" t="s">
        <v>575</v>
      </c>
      <c r="B505" s="662" t="s">
        <v>576</v>
      </c>
      <c r="C505" s="663" t="s">
        <v>588</v>
      </c>
      <c r="D505" s="664" t="s">
        <v>2524</v>
      </c>
      <c r="E505" s="663" t="s">
        <v>591</v>
      </c>
      <c r="F505" s="664" t="s">
        <v>2525</v>
      </c>
      <c r="G505" s="663" t="s">
        <v>609</v>
      </c>
      <c r="H505" s="663" t="s">
        <v>936</v>
      </c>
      <c r="I505" s="663" t="s">
        <v>937</v>
      </c>
      <c r="J505" s="663" t="s">
        <v>938</v>
      </c>
      <c r="K505" s="663" t="s">
        <v>939</v>
      </c>
      <c r="L505" s="665">
        <v>232.10933381975264</v>
      </c>
      <c r="M505" s="665">
        <v>2</v>
      </c>
      <c r="N505" s="666">
        <v>464.21866763950527</v>
      </c>
    </row>
    <row r="506" spans="1:14" ht="14.4" customHeight="1" x14ac:dyDescent="0.3">
      <c r="A506" s="661" t="s">
        <v>575</v>
      </c>
      <c r="B506" s="662" t="s">
        <v>576</v>
      </c>
      <c r="C506" s="663" t="s">
        <v>588</v>
      </c>
      <c r="D506" s="664" t="s">
        <v>2524</v>
      </c>
      <c r="E506" s="663" t="s">
        <v>591</v>
      </c>
      <c r="F506" s="664" t="s">
        <v>2525</v>
      </c>
      <c r="G506" s="663" t="s">
        <v>609</v>
      </c>
      <c r="H506" s="663" t="s">
        <v>940</v>
      </c>
      <c r="I506" s="663" t="s">
        <v>941</v>
      </c>
      <c r="J506" s="663" t="s">
        <v>942</v>
      </c>
      <c r="K506" s="663" t="s">
        <v>943</v>
      </c>
      <c r="L506" s="665">
        <v>126.41</v>
      </c>
      <c r="M506" s="665">
        <v>1</v>
      </c>
      <c r="N506" s="666">
        <v>126.41</v>
      </c>
    </row>
    <row r="507" spans="1:14" ht="14.4" customHeight="1" x14ac:dyDescent="0.3">
      <c r="A507" s="661" t="s">
        <v>575</v>
      </c>
      <c r="B507" s="662" t="s">
        <v>576</v>
      </c>
      <c r="C507" s="663" t="s">
        <v>588</v>
      </c>
      <c r="D507" s="664" t="s">
        <v>2524</v>
      </c>
      <c r="E507" s="663" t="s">
        <v>591</v>
      </c>
      <c r="F507" s="664" t="s">
        <v>2525</v>
      </c>
      <c r="G507" s="663" t="s">
        <v>609</v>
      </c>
      <c r="H507" s="663" t="s">
        <v>944</v>
      </c>
      <c r="I507" s="663" t="s">
        <v>945</v>
      </c>
      <c r="J507" s="663" t="s">
        <v>946</v>
      </c>
      <c r="K507" s="663" t="s">
        <v>947</v>
      </c>
      <c r="L507" s="665">
        <v>179.97499999999999</v>
      </c>
      <c r="M507" s="665">
        <v>1</v>
      </c>
      <c r="N507" s="666">
        <v>179.97499999999999</v>
      </c>
    </row>
    <row r="508" spans="1:14" ht="14.4" customHeight="1" x14ac:dyDescent="0.3">
      <c r="A508" s="661" t="s">
        <v>575</v>
      </c>
      <c r="B508" s="662" t="s">
        <v>576</v>
      </c>
      <c r="C508" s="663" t="s">
        <v>588</v>
      </c>
      <c r="D508" s="664" t="s">
        <v>2524</v>
      </c>
      <c r="E508" s="663" t="s">
        <v>591</v>
      </c>
      <c r="F508" s="664" t="s">
        <v>2525</v>
      </c>
      <c r="G508" s="663" t="s">
        <v>609</v>
      </c>
      <c r="H508" s="663" t="s">
        <v>948</v>
      </c>
      <c r="I508" s="663" t="s">
        <v>949</v>
      </c>
      <c r="J508" s="663" t="s">
        <v>950</v>
      </c>
      <c r="K508" s="663"/>
      <c r="L508" s="665">
        <v>496.25944927573829</v>
      </c>
      <c r="M508" s="665">
        <v>3</v>
      </c>
      <c r="N508" s="666">
        <v>1488.7783478272149</v>
      </c>
    </row>
    <row r="509" spans="1:14" ht="14.4" customHeight="1" x14ac:dyDescent="0.3">
      <c r="A509" s="661" t="s">
        <v>575</v>
      </c>
      <c r="B509" s="662" t="s">
        <v>576</v>
      </c>
      <c r="C509" s="663" t="s">
        <v>588</v>
      </c>
      <c r="D509" s="664" t="s">
        <v>2524</v>
      </c>
      <c r="E509" s="663" t="s">
        <v>591</v>
      </c>
      <c r="F509" s="664" t="s">
        <v>2525</v>
      </c>
      <c r="G509" s="663" t="s">
        <v>609</v>
      </c>
      <c r="H509" s="663" t="s">
        <v>951</v>
      </c>
      <c r="I509" s="663" t="s">
        <v>215</v>
      </c>
      <c r="J509" s="663" t="s">
        <v>952</v>
      </c>
      <c r="K509" s="663"/>
      <c r="L509" s="665">
        <v>191.13072016649622</v>
      </c>
      <c r="M509" s="665">
        <v>14</v>
      </c>
      <c r="N509" s="666">
        <v>2675.8300823309469</v>
      </c>
    </row>
    <row r="510" spans="1:14" ht="14.4" customHeight="1" x14ac:dyDescent="0.3">
      <c r="A510" s="661" t="s">
        <v>575</v>
      </c>
      <c r="B510" s="662" t="s">
        <v>576</v>
      </c>
      <c r="C510" s="663" t="s">
        <v>588</v>
      </c>
      <c r="D510" s="664" t="s">
        <v>2524</v>
      </c>
      <c r="E510" s="663" t="s">
        <v>591</v>
      </c>
      <c r="F510" s="664" t="s">
        <v>2525</v>
      </c>
      <c r="G510" s="663" t="s">
        <v>609</v>
      </c>
      <c r="H510" s="663" t="s">
        <v>953</v>
      </c>
      <c r="I510" s="663" t="s">
        <v>215</v>
      </c>
      <c r="J510" s="663" t="s">
        <v>954</v>
      </c>
      <c r="K510" s="663"/>
      <c r="L510" s="665">
        <v>160.42554124119701</v>
      </c>
      <c r="M510" s="665">
        <v>31</v>
      </c>
      <c r="N510" s="666">
        <v>4973.1917784771076</v>
      </c>
    </row>
    <row r="511" spans="1:14" ht="14.4" customHeight="1" x14ac:dyDescent="0.3">
      <c r="A511" s="661" t="s">
        <v>575</v>
      </c>
      <c r="B511" s="662" t="s">
        <v>576</v>
      </c>
      <c r="C511" s="663" t="s">
        <v>588</v>
      </c>
      <c r="D511" s="664" t="s">
        <v>2524</v>
      </c>
      <c r="E511" s="663" t="s">
        <v>591</v>
      </c>
      <c r="F511" s="664" t="s">
        <v>2525</v>
      </c>
      <c r="G511" s="663" t="s">
        <v>609</v>
      </c>
      <c r="H511" s="663" t="s">
        <v>955</v>
      </c>
      <c r="I511" s="663" t="s">
        <v>215</v>
      </c>
      <c r="J511" s="663" t="s">
        <v>956</v>
      </c>
      <c r="K511" s="663"/>
      <c r="L511" s="665">
        <v>99.739582344486266</v>
      </c>
      <c r="M511" s="665">
        <v>2</v>
      </c>
      <c r="N511" s="666">
        <v>199.47916468897253</v>
      </c>
    </row>
    <row r="512" spans="1:14" ht="14.4" customHeight="1" x14ac:dyDescent="0.3">
      <c r="A512" s="661" t="s">
        <v>575</v>
      </c>
      <c r="B512" s="662" t="s">
        <v>576</v>
      </c>
      <c r="C512" s="663" t="s">
        <v>588</v>
      </c>
      <c r="D512" s="664" t="s">
        <v>2524</v>
      </c>
      <c r="E512" s="663" t="s">
        <v>591</v>
      </c>
      <c r="F512" s="664" t="s">
        <v>2525</v>
      </c>
      <c r="G512" s="663" t="s">
        <v>609</v>
      </c>
      <c r="H512" s="663" t="s">
        <v>2047</v>
      </c>
      <c r="I512" s="663" t="s">
        <v>2047</v>
      </c>
      <c r="J512" s="663" t="s">
        <v>611</v>
      </c>
      <c r="K512" s="663" t="s">
        <v>2048</v>
      </c>
      <c r="L512" s="665">
        <v>192.5</v>
      </c>
      <c r="M512" s="665">
        <v>9</v>
      </c>
      <c r="N512" s="666">
        <v>1732.5</v>
      </c>
    </row>
    <row r="513" spans="1:14" ht="14.4" customHeight="1" x14ac:dyDescent="0.3">
      <c r="A513" s="661" t="s">
        <v>575</v>
      </c>
      <c r="B513" s="662" t="s">
        <v>576</v>
      </c>
      <c r="C513" s="663" t="s">
        <v>588</v>
      </c>
      <c r="D513" s="664" t="s">
        <v>2524</v>
      </c>
      <c r="E513" s="663" t="s">
        <v>591</v>
      </c>
      <c r="F513" s="664" t="s">
        <v>2525</v>
      </c>
      <c r="G513" s="663" t="s">
        <v>609</v>
      </c>
      <c r="H513" s="663" t="s">
        <v>2049</v>
      </c>
      <c r="I513" s="663" t="s">
        <v>2049</v>
      </c>
      <c r="J513" s="663" t="s">
        <v>2050</v>
      </c>
      <c r="K513" s="663" t="s">
        <v>2051</v>
      </c>
      <c r="L513" s="665">
        <v>94.439999999999955</v>
      </c>
      <c r="M513" s="665">
        <v>1</v>
      </c>
      <c r="N513" s="666">
        <v>94.439999999999955</v>
      </c>
    </row>
    <row r="514" spans="1:14" ht="14.4" customHeight="1" x14ac:dyDescent="0.3">
      <c r="A514" s="661" t="s">
        <v>575</v>
      </c>
      <c r="B514" s="662" t="s">
        <v>576</v>
      </c>
      <c r="C514" s="663" t="s">
        <v>588</v>
      </c>
      <c r="D514" s="664" t="s">
        <v>2524</v>
      </c>
      <c r="E514" s="663" t="s">
        <v>591</v>
      </c>
      <c r="F514" s="664" t="s">
        <v>2525</v>
      </c>
      <c r="G514" s="663" t="s">
        <v>609</v>
      </c>
      <c r="H514" s="663" t="s">
        <v>961</v>
      </c>
      <c r="I514" s="663" t="s">
        <v>962</v>
      </c>
      <c r="J514" s="663" t="s">
        <v>648</v>
      </c>
      <c r="K514" s="663" t="s">
        <v>963</v>
      </c>
      <c r="L514" s="665">
        <v>42.169932894738309</v>
      </c>
      <c r="M514" s="665">
        <v>4</v>
      </c>
      <c r="N514" s="666">
        <v>168.67973157895324</v>
      </c>
    </row>
    <row r="515" spans="1:14" ht="14.4" customHeight="1" x14ac:dyDescent="0.3">
      <c r="A515" s="661" t="s">
        <v>575</v>
      </c>
      <c r="B515" s="662" t="s">
        <v>576</v>
      </c>
      <c r="C515" s="663" t="s">
        <v>588</v>
      </c>
      <c r="D515" s="664" t="s">
        <v>2524</v>
      </c>
      <c r="E515" s="663" t="s">
        <v>591</v>
      </c>
      <c r="F515" s="664" t="s">
        <v>2525</v>
      </c>
      <c r="G515" s="663" t="s">
        <v>609</v>
      </c>
      <c r="H515" s="663" t="s">
        <v>964</v>
      </c>
      <c r="I515" s="663" t="s">
        <v>965</v>
      </c>
      <c r="J515" s="663" t="s">
        <v>966</v>
      </c>
      <c r="K515" s="663" t="s">
        <v>633</v>
      </c>
      <c r="L515" s="665">
        <v>57.129740191949388</v>
      </c>
      <c r="M515" s="665">
        <v>6</v>
      </c>
      <c r="N515" s="666">
        <v>342.77844115169631</v>
      </c>
    </row>
    <row r="516" spans="1:14" ht="14.4" customHeight="1" x14ac:dyDescent="0.3">
      <c r="A516" s="661" t="s">
        <v>575</v>
      </c>
      <c r="B516" s="662" t="s">
        <v>576</v>
      </c>
      <c r="C516" s="663" t="s">
        <v>588</v>
      </c>
      <c r="D516" s="664" t="s">
        <v>2524</v>
      </c>
      <c r="E516" s="663" t="s">
        <v>591</v>
      </c>
      <c r="F516" s="664" t="s">
        <v>2525</v>
      </c>
      <c r="G516" s="663" t="s">
        <v>609</v>
      </c>
      <c r="H516" s="663" t="s">
        <v>967</v>
      </c>
      <c r="I516" s="663" t="s">
        <v>968</v>
      </c>
      <c r="J516" s="663" t="s">
        <v>969</v>
      </c>
      <c r="K516" s="663" t="s">
        <v>629</v>
      </c>
      <c r="L516" s="665">
        <v>124.33762102855151</v>
      </c>
      <c r="M516" s="665">
        <v>35</v>
      </c>
      <c r="N516" s="666">
        <v>4351.8167359993031</v>
      </c>
    </row>
    <row r="517" spans="1:14" ht="14.4" customHeight="1" x14ac:dyDescent="0.3">
      <c r="A517" s="661" t="s">
        <v>575</v>
      </c>
      <c r="B517" s="662" t="s">
        <v>576</v>
      </c>
      <c r="C517" s="663" t="s">
        <v>588</v>
      </c>
      <c r="D517" s="664" t="s">
        <v>2524</v>
      </c>
      <c r="E517" s="663" t="s">
        <v>591</v>
      </c>
      <c r="F517" s="664" t="s">
        <v>2525</v>
      </c>
      <c r="G517" s="663" t="s">
        <v>609</v>
      </c>
      <c r="H517" s="663" t="s">
        <v>970</v>
      </c>
      <c r="I517" s="663" t="s">
        <v>971</v>
      </c>
      <c r="J517" s="663" t="s">
        <v>972</v>
      </c>
      <c r="K517" s="663" t="s">
        <v>973</v>
      </c>
      <c r="L517" s="665">
        <v>60.27989947872242</v>
      </c>
      <c r="M517" s="665">
        <v>6</v>
      </c>
      <c r="N517" s="666">
        <v>361.67939687233451</v>
      </c>
    </row>
    <row r="518" spans="1:14" ht="14.4" customHeight="1" x14ac:dyDescent="0.3">
      <c r="A518" s="661" t="s">
        <v>575</v>
      </c>
      <c r="B518" s="662" t="s">
        <v>576</v>
      </c>
      <c r="C518" s="663" t="s">
        <v>588</v>
      </c>
      <c r="D518" s="664" t="s">
        <v>2524</v>
      </c>
      <c r="E518" s="663" t="s">
        <v>591</v>
      </c>
      <c r="F518" s="664" t="s">
        <v>2525</v>
      </c>
      <c r="G518" s="663" t="s">
        <v>609</v>
      </c>
      <c r="H518" s="663" t="s">
        <v>974</v>
      </c>
      <c r="I518" s="663" t="s">
        <v>975</v>
      </c>
      <c r="J518" s="663" t="s">
        <v>976</v>
      </c>
      <c r="K518" s="663" t="s">
        <v>977</v>
      </c>
      <c r="L518" s="665">
        <v>107.70087754375626</v>
      </c>
      <c r="M518" s="665">
        <v>1</v>
      </c>
      <c r="N518" s="666">
        <v>107.70087754375626</v>
      </c>
    </row>
    <row r="519" spans="1:14" ht="14.4" customHeight="1" x14ac:dyDescent="0.3">
      <c r="A519" s="661" t="s">
        <v>575</v>
      </c>
      <c r="B519" s="662" t="s">
        <v>576</v>
      </c>
      <c r="C519" s="663" t="s">
        <v>588</v>
      </c>
      <c r="D519" s="664" t="s">
        <v>2524</v>
      </c>
      <c r="E519" s="663" t="s">
        <v>591</v>
      </c>
      <c r="F519" s="664" t="s">
        <v>2525</v>
      </c>
      <c r="G519" s="663" t="s">
        <v>609</v>
      </c>
      <c r="H519" s="663" t="s">
        <v>2052</v>
      </c>
      <c r="I519" s="663" t="s">
        <v>2053</v>
      </c>
      <c r="J519" s="663" t="s">
        <v>2054</v>
      </c>
      <c r="K519" s="663" t="s">
        <v>1731</v>
      </c>
      <c r="L519" s="665">
        <v>358.67651526809703</v>
      </c>
      <c r="M519" s="665">
        <v>1</v>
      </c>
      <c r="N519" s="666">
        <v>358.67651526809703</v>
      </c>
    </row>
    <row r="520" spans="1:14" ht="14.4" customHeight="1" x14ac:dyDescent="0.3">
      <c r="A520" s="661" t="s">
        <v>575</v>
      </c>
      <c r="B520" s="662" t="s">
        <v>576</v>
      </c>
      <c r="C520" s="663" t="s">
        <v>588</v>
      </c>
      <c r="D520" s="664" t="s">
        <v>2524</v>
      </c>
      <c r="E520" s="663" t="s">
        <v>591</v>
      </c>
      <c r="F520" s="664" t="s">
        <v>2525</v>
      </c>
      <c r="G520" s="663" t="s">
        <v>609</v>
      </c>
      <c r="H520" s="663" t="s">
        <v>978</v>
      </c>
      <c r="I520" s="663" t="s">
        <v>979</v>
      </c>
      <c r="J520" s="663" t="s">
        <v>980</v>
      </c>
      <c r="K520" s="663" t="s">
        <v>981</v>
      </c>
      <c r="L520" s="665">
        <v>682.40790154428589</v>
      </c>
      <c r="M520" s="665">
        <v>5</v>
      </c>
      <c r="N520" s="666">
        <v>3412.0395077214293</v>
      </c>
    </row>
    <row r="521" spans="1:14" ht="14.4" customHeight="1" x14ac:dyDescent="0.3">
      <c r="A521" s="661" t="s">
        <v>575</v>
      </c>
      <c r="B521" s="662" t="s">
        <v>576</v>
      </c>
      <c r="C521" s="663" t="s">
        <v>588</v>
      </c>
      <c r="D521" s="664" t="s">
        <v>2524</v>
      </c>
      <c r="E521" s="663" t="s">
        <v>591</v>
      </c>
      <c r="F521" s="664" t="s">
        <v>2525</v>
      </c>
      <c r="G521" s="663" t="s">
        <v>609</v>
      </c>
      <c r="H521" s="663" t="s">
        <v>985</v>
      </c>
      <c r="I521" s="663" t="s">
        <v>986</v>
      </c>
      <c r="J521" s="663" t="s">
        <v>987</v>
      </c>
      <c r="K521" s="663" t="s">
        <v>988</v>
      </c>
      <c r="L521" s="665">
        <v>1592.8</v>
      </c>
      <c r="M521" s="665">
        <v>2</v>
      </c>
      <c r="N521" s="666">
        <v>3185.6</v>
      </c>
    </row>
    <row r="522" spans="1:14" ht="14.4" customHeight="1" x14ac:dyDescent="0.3">
      <c r="A522" s="661" t="s">
        <v>575</v>
      </c>
      <c r="B522" s="662" t="s">
        <v>576</v>
      </c>
      <c r="C522" s="663" t="s">
        <v>588</v>
      </c>
      <c r="D522" s="664" t="s">
        <v>2524</v>
      </c>
      <c r="E522" s="663" t="s">
        <v>591</v>
      </c>
      <c r="F522" s="664" t="s">
        <v>2525</v>
      </c>
      <c r="G522" s="663" t="s">
        <v>609</v>
      </c>
      <c r="H522" s="663" t="s">
        <v>989</v>
      </c>
      <c r="I522" s="663" t="s">
        <v>990</v>
      </c>
      <c r="J522" s="663" t="s">
        <v>991</v>
      </c>
      <c r="K522" s="663" t="s">
        <v>992</v>
      </c>
      <c r="L522" s="665">
        <v>114.60333333333335</v>
      </c>
      <c r="M522" s="665">
        <v>3</v>
      </c>
      <c r="N522" s="666">
        <v>343.81000000000006</v>
      </c>
    </row>
    <row r="523" spans="1:14" ht="14.4" customHeight="1" x14ac:dyDescent="0.3">
      <c r="A523" s="661" t="s">
        <v>575</v>
      </c>
      <c r="B523" s="662" t="s">
        <v>576</v>
      </c>
      <c r="C523" s="663" t="s">
        <v>588</v>
      </c>
      <c r="D523" s="664" t="s">
        <v>2524</v>
      </c>
      <c r="E523" s="663" t="s">
        <v>591</v>
      </c>
      <c r="F523" s="664" t="s">
        <v>2525</v>
      </c>
      <c r="G523" s="663" t="s">
        <v>609</v>
      </c>
      <c r="H523" s="663" t="s">
        <v>2055</v>
      </c>
      <c r="I523" s="663" t="s">
        <v>2056</v>
      </c>
      <c r="J523" s="663" t="s">
        <v>2057</v>
      </c>
      <c r="K523" s="663" t="s">
        <v>2058</v>
      </c>
      <c r="L523" s="665">
        <v>75.009177992348299</v>
      </c>
      <c r="M523" s="665">
        <v>19</v>
      </c>
      <c r="N523" s="666">
        <v>1425.1743818546176</v>
      </c>
    </row>
    <row r="524" spans="1:14" ht="14.4" customHeight="1" x14ac:dyDescent="0.3">
      <c r="A524" s="661" t="s">
        <v>575</v>
      </c>
      <c r="B524" s="662" t="s">
        <v>576</v>
      </c>
      <c r="C524" s="663" t="s">
        <v>588</v>
      </c>
      <c r="D524" s="664" t="s">
        <v>2524</v>
      </c>
      <c r="E524" s="663" t="s">
        <v>591</v>
      </c>
      <c r="F524" s="664" t="s">
        <v>2525</v>
      </c>
      <c r="G524" s="663" t="s">
        <v>609</v>
      </c>
      <c r="H524" s="663" t="s">
        <v>993</v>
      </c>
      <c r="I524" s="663" t="s">
        <v>994</v>
      </c>
      <c r="J524" s="663" t="s">
        <v>995</v>
      </c>
      <c r="K524" s="663" t="s">
        <v>996</v>
      </c>
      <c r="L524" s="665">
        <v>62.730000000000004</v>
      </c>
      <c r="M524" s="665">
        <v>2</v>
      </c>
      <c r="N524" s="666">
        <v>125.46000000000001</v>
      </c>
    </row>
    <row r="525" spans="1:14" ht="14.4" customHeight="1" x14ac:dyDescent="0.3">
      <c r="A525" s="661" t="s">
        <v>575</v>
      </c>
      <c r="B525" s="662" t="s">
        <v>576</v>
      </c>
      <c r="C525" s="663" t="s">
        <v>588</v>
      </c>
      <c r="D525" s="664" t="s">
        <v>2524</v>
      </c>
      <c r="E525" s="663" t="s">
        <v>591</v>
      </c>
      <c r="F525" s="664" t="s">
        <v>2525</v>
      </c>
      <c r="G525" s="663" t="s">
        <v>609</v>
      </c>
      <c r="H525" s="663" t="s">
        <v>1005</v>
      </c>
      <c r="I525" s="663" t="s">
        <v>1006</v>
      </c>
      <c r="J525" s="663" t="s">
        <v>1007</v>
      </c>
      <c r="K525" s="663" t="s">
        <v>1008</v>
      </c>
      <c r="L525" s="665">
        <v>242</v>
      </c>
      <c r="M525" s="665">
        <v>48</v>
      </c>
      <c r="N525" s="666">
        <v>11616</v>
      </c>
    </row>
    <row r="526" spans="1:14" ht="14.4" customHeight="1" x14ac:dyDescent="0.3">
      <c r="A526" s="661" t="s">
        <v>575</v>
      </c>
      <c r="B526" s="662" t="s">
        <v>576</v>
      </c>
      <c r="C526" s="663" t="s">
        <v>588</v>
      </c>
      <c r="D526" s="664" t="s">
        <v>2524</v>
      </c>
      <c r="E526" s="663" t="s">
        <v>591</v>
      </c>
      <c r="F526" s="664" t="s">
        <v>2525</v>
      </c>
      <c r="G526" s="663" t="s">
        <v>609</v>
      </c>
      <c r="H526" s="663" t="s">
        <v>1021</v>
      </c>
      <c r="I526" s="663" t="s">
        <v>1022</v>
      </c>
      <c r="J526" s="663" t="s">
        <v>1023</v>
      </c>
      <c r="K526" s="663" t="s">
        <v>1024</v>
      </c>
      <c r="L526" s="665">
        <v>80.809999999999988</v>
      </c>
      <c r="M526" s="665">
        <v>2</v>
      </c>
      <c r="N526" s="666">
        <v>161.61999999999998</v>
      </c>
    </row>
    <row r="527" spans="1:14" ht="14.4" customHeight="1" x14ac:dyDescent="0.3">
      <c r="A527" s="661" t="s">
        <v>575</v>
      </c>
      <c r="B527" s="662" t="s">
        <v>576</v>
      </c>
      <c r="C527" s="663" t="s">
        <v>588</v>
      </c>
      <c r="D527" s="664" t="s">
        <v>2524</v>
      </c>
      <c r="E527" s="663" t="s">
        <v>591</v>
      </c>
      <c r="F527" s="664" t="s">
        <v>2525</v>
      </c>
      <c r="G527" s="663" t="s">
        <v>609</v>
      </c>
      <c r="H527" s="663" t="s">
        <v>1025</v>
      </c>
      <c r="I527" s="663" t="s">
        <v>1026</v>
      </c>
      <c r="J527" s="663" t="s">
        <v>1027</v>
      </c>
      <c r="K527" s="663" t="s">
        <v>1028</v>
      </c>
      <c r="L527" s="665">
        <v>1704.56</v>
      </c>
      <c r="M527" s="665">
        <v>2</v>
      </c>
      <c r="N527" s="666">
        <v>3409.12</v>
      </c>
    </row>
    <row r="528" spans="1:14" ht="14.4" customHeight="1" x14ac:dyDescent="0.3">
      <c r="A528" s="661" t="s">
        <v>575</v>
      </c>
      <c r="B528" s="662" t="s">
        <v>576</v>
      </c>
      <c r="C528" s="663" t="s">
        <v>588</v>
      </c>
      <c r="D528" s="664" t="s">
        <v>2524</v>
      </c>
      <c r="E528" s="663" t="s">
        <v>591</v>
      </c>
      <c r="F528" s="664" t="s">
        <v>2525</v>
      </c>
      <c r="G528" s="663" t="s">
        <v>609</v>
      </c>
      <c r="H528" s="663" t="s">
        <v>1029</v>
      </c>
      <c r="I528" s="663" t="s">
        <v>1030</v>
      </c>
      <c r="J528" s="663" t="s">
        <v>1023</v>
      </c>
      <c r="K528" s="663" t="s">
        <v>1031</v>
      </c>
      <c r="L528" s="665">
        <v>137.9</v>
      </c>
      <c r="M528" s="665">
        <v>1</v>
      </c>
      <c r="N528" s="666">
        <v>137.9</v>
      </c>
    </row>
    <row r="529" spans="1:14" ht="14.4" customHeight="1" x14ac:dyDescent="0.3">
      <c r="A529" s="661" t="s">
        <v>575</v>
      </c>
      <c r="B529" s="662" t="s">
        <v>576</v>
      </c>
      <c r="C529" s="663" t="s">
        <v>588</v>
      </c>
      <c r="D529" s="664" t="s">
        <v>2524</v>
      </c>
      <c r="E529" s="663" t="s">
        <v>591</v>
      </c>
      <c r="F529" s="664" t="s">
        <v>2525</v>
      </c>
      <c r="G529" s="663" t="s">
        <v>609</v>
      </c>
      <c r="H529" s="663" t="s">
        <v>1032</v>
      </c>
      <c r="I529" s="663" t="s">
        <v>1033</v>
      </c>
      <c r="J529" s="663" t="s">
        <v>1034</v>
      </c>
      <c r="K529" s="663" t="s">
        <v>1035</v>
      </c>
      <c r="L529" s="665">
        <v>132.90999999999994</v>
      </c>
      <c r="M529" s="665">
        <v>1</v>
      </c>
      <c r="N529" s="666">
        <v>132.90999999999994</v>
      </c>
    </row>
    <row r="530" spans="1:14" ht="14.4" customHeight="1" x14ac:dyDescent="0.3">
      <c r="A530" s="661" t="s">
        <v>575</v>
      </c>
      <c r="B530" s="662" t="s">
        <v>576</v>
      </c>
      <c r="C530" s="663" t="s">
        <v>588</v>
      </c>
      <c r="D530" s="664" t="s">
        <v>2524</v>
      </c>
      <c r="E530" s="663" t="s">
        <v>591</v>
      </c>
      <c r="F530" s="664" t="s">
        <v>2525</v>
      </c>
      <c r="G530" s="663" t="s">
        <v>609</v>
      </c>
      <c r="H530" s="663" t="s">
        <v>1036</v>
      </c>
      <c r="I530" s="663" t="s">
        <v>1037</v>
      </c>
      <c r="J530" s="663" t="s">
        <v>694</v>
      </c>
      <c r="K530" s="663" t="s">
        <v>1038</v>
      </c>
      <c r="L530" s="665">
        <v>57.403068506020269</v>
      </c>
      <c r="M530" s="665">
        <v>13</v>
      </c>
      <c r="N530" s="666">
        <v>746.2398905782635</v>
      </c>
    </row>
    <row r="531" spans="1:14" ht="14.4" customHeight="1" x14ac:dyDescent="0.3">
      <c r="A531" s="661" t="s">
        <v>575</v>
      </c>
      <c r="B531" s="662" t="s">
        <v>576</v>
      </c>
      <c r="C531" s="663" t="s">
        <v>588</v>
      </c>
      <c r="D531" s="664" t="s">
        <v>2524</v>
      </c>
      <c r="E531" s="663" t="s">
        <v>591</v>
      </c>
      <c r="F531" s="664" t="s">
        <v>2525</v>
      </c>
      <c r="G531" s="663" t="s">
        <v>609</v>
      </c>
      <c r="H531" s="663" t="s">
        <v>2059</v>
      </c>
      <c r="I531" s="663" t="s">
        <v>2060</v>
      </c>
      <c r="J531" s="663" t="s">
        <v>2061</v>
      </c>
      <c r="K531" s="663" t="s">
        <v>2062</v>
      </c>
      <c r="L531" s="665">
        <v>63.199999999999996</v>
      </c>
      <c r="M531" s="665">
        <v>1</v>
      </c>
      <c r="N531" s="666">
        <v>63.199999999999996</v>
      </c>
    </row>
    <row r="532" spans="1:14" ht="14.4" customHeight="1" x14ac:dyDescent="0.3">
      <c r="A532" s="661" t="s">
        <v>575</v>
      </c>
      <c r="B532" s="662" t="s">
        <v>576</v>
      </c>
      <c r="C532" s="663" t="s">
        <v>588</v>
      </c>
      <c r="D532" s="664" t="s">
        <v>2524</v>
      </c>
      <c r="E532" s="663" t="s">
        <v>591</v>
      </c>
      <c r="F532" s="664" t="s">
        <v>2525</v>
      </c>
      <c r="G532" s="663" t="s">
        <v>609</v>
      </c>
      <c r="H532" s="663" t="s">
        <v>2063</v>
      </c>
      <c r="I532" s="663" t="s">
        <v>2064</v>
      </c>
      <c r="J532" s="663" t="s">
        <v>2065</v>
      </c>
      <c r="K532" s="663" t="s">
        <v>2066</v>
      </c>
      <c r="L532" s="665">
        <v>1072.5581840583977</v>
      </c>
      <c r="M532" s="665">
        <v>1</v>
      </c>
      <c r="N532" s="666">
        <v>1072.5581840583977</v>
      </c>
    </row>
    <row r="533" spans="1:14" ht="14.4" customHeight="1" x14ac:dyDescent="0.3">
      <c r="A533" s="661" t="s">
        <v>575</v>
      </c>
      <c r="B533" s="662" t="s">
        <v>576</v>
      </c>
      <c r="C533" s="663" t="s">
        <v>588</v>
      </c>
      <c r="D533" s="664" t="s">
        <v>2524</v>
      </c>
      <c r="E533" s="663" t="s">
        <v>591</v>
      </c>
      <c r="F533" s="664" t="s">
        <v>2525</v>
      </c>
      <c r="G533" s="663" t="s">
        <v>609</v>
      </c>
      <c r="H533" s="663" t="s">
        <v>2067</v>
      </c>
      <c r="I533" s="663" t="s">
        <v>2068</v>
      </c>
      <c r="J533" s="663" t="s">
        <v>1194</v>
      </c>
      <c r="K533" s="663" t="s">
        <v>2069</v>
      </c>
      <c r="L533" s="665">
        <v>190.59800000000001</v>
      </c>
      <c r="M533" s="665">
        <v>5</v>
      </c>
      <c r="N533" s="666">
        <v>952.99</v>
      </c>
    </row>
    <row r="534" spans="1:14" ht="14.4" customHeight="1" x14ac:dyDescent="0.3">
      <c r="A534" s="661" t="s">
        <v>575</v>
      </c>
      <c r="B534" s="662" t="s">
        <v>576</v>
      </c>
      <c r="C534" s="663" t="s">
        <v>588</v>
      </c>
      <c r="D534" s="664" t="s">
        <v>2524</v>
      </c>
      <c r="E534" s="663" t="s">
        <v>591</v>
      </c>
      <c r="F534" s="664" t="s">
        <v>2525</v>
      </c>
      <c r="G534" s="663" t="s">
        <v>609</v>
      </c>
      <c r="H534" s="663" t="s">
        <v>2070</v>
      </c>
      <c r="I534" s="663" t="s">
        <v>2071</v>
      </c>
      <c r="J534" s="663" t="s">
        <v>2072</v>
      </c>
      <c r="K534" s="663" t="s">
        <v>2073</v>
      </c>
      <c r="L534" s="665">
        <v>102.75922346400405</v>
      </c>
      <c r="M534" s="665">
        <v>1</v>
      </c>
      <c r="N534" s="666">
        <v>102.75922346400405</v>
      </c>
    </row>
    <row r="535" spans="1:14" ht="14.4" customHeight="1" x14ac:dyDescent="0.3">
      <c r="A535" s="661" t="s">
        <v>575</v>
      </c>
      <c r="B535" s="662" t="s">
        <v>576</v>
      </c>
      <c r="C535" s="663" t="s">
        <v>588</v>
      </c>
      <c r="D535" s="664" t="s">
        <v>2524</v>
      </c>
      <c r="E535" s="663" t="s">
        <v>591</v>
      </c>
      <c r="F535" s="664" t="s">
        <v>2525</v>
      </c>
      <c r="G535" s="663" t="s">
        <v>609</v>
      </c>
      <c r="H535" s="663" t="s">
        <v>2074</v>
      </c>
      <c r="I535" s="663" t="s">
        <v>2075</v>
      </c>
      <c r="J535" s="663" t="s">
        <v>2076</v>
      </c>
      <c r="K535" s="663" t="s">
        <v>2077</v>
      </c>
      <c r="L535" s="665">
        <v>328.06899586517318</v>
      </c>
      <c r="M535" s="665">
        <v>4</v>
      </c>
      <c r="N535" s="666">
        <v>1312.2759834606927</v>
      </c>
    </row>
    <row r="536" spans="1:14" ht="14.4" customHeight="1" x14ac:dyDescent="0.3">
      <c r="A536" s="661" t="s">
        <v>575</v>
      </c>
      <c r="B536" s="662" t="s">
        <v>576</v>
      </c>
      <c r="C536" s="663" t="s">
        <v>588</v>
      </c>
      <c r="D536" s="664" t="s">
        <v>2524</v>
      </c>
      <c r="E536" s="663" t="s">
        <v>591</v>
      </c>
      <c r="F536" s="664" t="s">
        <v>2525</v>
      </c>
      <c r="G536" s="663" t="s">
        <v>609</v>
      </c>
      <c r="H536" s="663" t="s">
        <v>2078</v>
      </c>
      <c r="I536" s="663" t="s">
        <v>2079</v>
      </c>
      <c r="J536" s="663" t="s">
        <v>2080</v>
      </c>
      <c r="K536" s="663" t="s">
        <v>2081</v>
      </c>
      <c r="L536" s="665">
        <v>76.358875680683312</v>
      </c>
      <c r="M536" s="665">
        <v>1</v>
      </c>
      <c r="N536" s="666">
        <v>76.358875680683312</v>
      </c>
    </row>
    <row r="537" spans="1:14" ht="14.4" customHeight="1" x14ac:dyDescent="0.3">
      <c r="A537" s="661" t="s">
        <v>575</v>
      </c>
      <c r="B537" s="662" t="s">
        <v>576</v>
      </c>
      <c r="C537" s="663" t="s">
        <v>588</v>
      </c>
      <c r="D537" s="664" t="s">
        <v>2524</v>
      </c>
      <c r="E537" s="663" t="s">
        <v>591</v>
      </c>
      <c r="F537" s="664" t="s">
        <v>2525</v>
      </c>
      <c r="G537" s="663" t="s">
        <v>609</v>
      </c>
      <c r="H537" s="663" t="s">
        <v>2082</v>
      </c>
      <c r="I537" s="663" t="s">
        <v>2083</v>
      </c>
      <c r="J537" s="663" t="s">
        <v>2084</v>
      </c>
      <c r="K537" s="663" t="s">
        <v>2085</v>
      </c>
      <c r="L537" s="665">
        <v>566.45962929504242</v>
      </c>
      <c r="M537" s="665">
        <v>3</v>
      </c>
      <c r="N537" s="666">
        <v>1699.3788878851274</v>
      </c>
    </row>
    <row r="538" spans="1:14" ht="14.4" customHeight="1" x14ac:dyDescent="0.3">
      <c r="A538" s="661" t="s">
        <v>575</v>
      </c>
      <c r="B538" s="662" t="s">
        <v>576</v>
      </c>
      <c r="C538" s="663" t="s">
        <v>588</v>
      </c>
      <c r="D538" s="664" t="s">
        <v>2524</v>
      </c>
      <c r="E538" s="663" t="s">
        <v>591</v>
      </c>
      <c r="F538" s="664" t="s">
        <v>2525</v>
      </c>
      <c r="G538" s="663" t="s">
        <v>609</v>
      </c>
      <c r="H538" s="663" t="s">
        <v>2086</v>
      </c>
      <c r="I538" s="663" t="s">
        <v>2087</v>
      </c>
      <c r="J538" s="663" t="s">
        <v>818</v>
      </c>
      <c r="K538" s="663" t="s">
        <v>2088</v>
      </c>
      <c r="L538" s="665">
        <v>74.449999999999989</v>
      </c>
      <c r="M538" s="665">
        <v>2</v>
      </c>
      <c r="N538" s="666">
        <v>148.89999999999998</v>
      </c>
    </row>
    <row r="539" spans="1:14" ht="14.4" customHeight="1" x14ac:dyDescent="0.3">
      <c r="A539" s="661" t="s">
        <v>575</v>
      </c>
      <c r="B539" s="662" t="s">
        <v>576</v>
      </c>
      <c r="C539" s="663" t="s">
        <v>588</v>
      </c>
      <c r="D539" s="664" t="s">
        <v>2524</v>
      </c>
      <c r="E539" s="663" t="s">
        <v>591</v>
      </c>
      <c r="F539" s="664" t="s">
        <v>2525</v>
      </c>
      <c r="G539" s="663" t="s">
        <v>609</v>
      </c>
      <c r="H539" s="663" t="s">
        <v>2089</v>
      </c>
      <c r="I539" s="663" t="s">
        <v>2090</v>
      </c>
      <c r="J539" s="663" t="s">
        <v>2091</v>
      </c>
      <c r="K539" s="663" t="s">
        <v>2092</v>
      </c>
      <c r="L539" s="665">
        <v>68.940000000000012</v>
      </c>
      <c r="M539" s="665">
        <v>1</v>
      </c>
      <c r="N539" s="666">
        <v>68.940000000000012</v>
      </c>
    </row>
    <row r="540" spans="1:14" ht="14.4" customHeight="1" x14ac:dyDescent="0.3">
      <c r="A540" s="661" t="s">
        <v>575</v>
      </c>
      <c r="B540" s="662" t="s">
        <v>576</v>
      </c>
      <c r="C540" s="663" t="s">
        <v>588</v>
      </c>
      <c r="D540" s="664" t="s">
        <v>2524</v>
      </c>
      <c r="E540" s="663" t="s">
        <v>591</v>
      </c>
      <c r="F540" s="664" t="s">
        <v>2525</v>
      </c>
      <c r="G540" s="663" t="s">
        <v>609</v>
      </c>
      <c r="H540" s="663" t="s">
        <v>1043</v>
      </c>
      <c r="I540" s="663" t="s">
        <v>1044</v>
      </c>
      <c r="J540" s="663" t="s">
        <v>1045</v>
      </c>
      <c r="K540" s="663" t="s">
        <v>1046</v>
      </c>
      <c r="L540" s="665">
        <v>44.667499999999997</v>
      </c>
      <c r="M540" s="665">
        <v>4</v>
      </c>
      <c r="N540" s="666">
        <v>178.67</v>
      </c>
    </row>
    <row r="541" spans="1:14" ht="14.4" customHeight="1" x14ac:dyDescent="0.3">
      <c r="A541" s="661" t="s">
        <v>575</v>
      </c>
      <c r="B541" s="662" t="s">
        <v>576</v>
      </c>
      <c r="C541" s="663" t="s">
        <v>588</v>
      </c>
      <c r="D541" s="664" t="s">
        <v>2524</v>
      </c>
      <c r="E541" s="663" t="s">
        <v>591</v>
      </c>
      <c r="F541" s="664" t="s">
        <v>2525</v>
      </c>
      <c r="G541" s="663" t="s">
        <v>609</v>
      </c>
      <c r="H541" s="663" t="s">
        <v>1047</v>
      </c>
      <c r="I541" s="663" t="s">
        <v>1048</v>
      </c>
      <c r="J541" s="663" t="s">
        <v>1049</v>
      </c>
      <c r="K541" s="663" t="s">
        <v>1050</v>
      </c>
      <c r="L541" s="665">
        <v>36.520000000000017</v>
      </c>
      <c r="M541" s="665">
        <v>2</v>
      </c>
      <c r="N541" s="666">
        <v>73.040000000000035</v>
      </c>
    </row>
    <row r="542" spans="1:14" ht="14.4" customHeight="1" x14ac:dyDescent="0.3">
      <c r="A542" s="661" t="s">
        <v>575</v>
      </c>
      <c r="B542" s="662" t="s">
        <v>576</v>
      </c>
      <c r="C542" s="663" t="s">
        <v>588</v>
      </c>
      <c r="D542" s="664" t="s">
        <v>2524</v>
      </c>
      <c r="E542" s="663" t="s">
        <v>591</v>
      </c>
      <c r="F542" s="664" t="s">
        <v>2525</v>
      </c>
      <c r="G542" s="663" t="s">
        <v>609</v>
      </c>
      <c r="H542" s="663" t="s">
        <v>1051</v>
      </c>
      <c r="I542" s="663" t="s">
        <v>1052</v>
      </c>
      <c r="J542" s="663" t="s">
        <v>1049</v>
      </c>
      <c r="K542" s="663" t="s">
        <v>1053</v>
      </c>
      <c r="L542" s="665">
        <v>66.113320815653978</v>
      </c>
      <c r="M542" s="665">
        <v>6</v>
      </c>
      <c r="N542" s="666">
        <v>396.67992489392384</v>
      </c>
    </row>
    <row r="543" spans="1:14" ht="14.4" customHeight="1" x14ac:dyDescent="0.3">
      <c r="A543" s="661" t="s">
        <v>575</v>
      </c>
      <c r="B543" s="662" t="s">
        <v>576</v>
      </c>
      <c r="C543" s="663" t="s">
        <v>588</v>
      </c>
      <c r="D543" s="664" t="s">
        <v>2524</v>
      </c>
      <c r="E543" s="663" t="s">
        <v>591</v>
      </c>
      <c r="F543" s="664" t="s">
        <v>2525</v>
      </c>
      <c r="G543" s="663" t="s">
        <v>609</v>
      </c>
      <c r="H543" s="663" t="s">
        <v>2093</v>
      </c>
      <c r="I543" s="663" t="s">
        <v>2094</v>
      </c>
      <c r="J543" s="663" t="s">
        <v>2095</v>
      </c>
      <c r="K543" s="663" t="s">
        <v>2096</v>
      </c>
      <c r="L543" s="665">
        <v>52.045622580120884</v>
      </c>
      <c r="M543" s="665">
        <v>7</v>
      </c>
      <c r="N543" s="666">
        <v>364.31935806084618</v>
      </c>
    </row>
    <row r="544" spans="1:14" ht="14.4" customHeight="1" x14ac:dyDescent="0.3">
      <c r="A544" s="661" t="s">
        <v>575</v>
      </c>
      <c r="B544" s="662" t="s">
        <v>576</v>
      </c>
      <c r="C544" s="663" t="s">
        <v>588</v>
      </c>
      <c r="D544" s="664" t="s">
        <v>2524</v>
      </c>
      <c r="E544" s="663" t="s">
        <v>591</v>
      </c>
      <c r="F544" s="664" t="s">
        <v>2525</v>
      </c>
      <c r="G544" s="663" t="s">
        <v>609</v>
      </c>
      <c r="H544" s="663" t="s">
        <v>2097</v>
      </c>
      <c r="I544" s="663" t="s">
        <v>215</v>
      </c>
      <c r="J544" s="663" t="s">
        <v>2098</v>
      </c>
      <c r="K544" s="663"/>
      <c r="L544" s="665">
        <v>113.40935690204502</v>
      </c>
      <c r="M544" s="665">
        <v>2</v>
      </c>
      <c r="N544" s="666">
        <v>226.81871380409004</v>
      </c>
    </row>
    <row r="545" spans="1:14" ht="14.4" customHeight="1" x14ac:dyDescent="0.3">
      <c r="A545" s="661" t="s">
        <v>575</v>
      </c>
      <c r="B545" s="662" t="s">
        <v>576</v>
      </c>
      <c r="C545" s="663" t="s">
        <v>588</v>
      </c>
      <c r="D545" s="664" t="s">
        <v>2524</v>
      </c>
      <c r="E545" s="663" t="s">
        <v>591</v>
      </c>
      <c r="F545" s="664" t="s">
        <v>2525</v>
      </c>
      <c r="G545" s="663" t="s">
        <v>609</v>
      </c>
      <c r="H545" s="663" t="s">
        <v>1060</v>
      </c>
      <c r="I545" s="663" t="s">
        <v>215</v>
      </c>
      <c r="J545" s="663" t="s">
        <v>1061</v>
      </c>
      <c r="K545" s="663"/>
      <c r="L545" s="665">
        <v>137.89000014822895</v>
      </c>
      <c r="M545" s="665">
        <v>7</v>
      </c>
      <c r="N545" s="666">
        <v>965.23000103760273</v>
      </c>
    </row>
    <row r="546" spans="1:14" ht="14.4" customHeight="1" x14ac:dyDescent="0.3">
      <c r="A546" s="661" t="s">
        <v>575</v>
      </c>
      <c r="B546" s="662" t="s">
        <v>576</v>
      </c>
      <c r="C546" s="663" t="s">
        <v>588</v>
      </c>
      <c r="D546" s="664" t="s">
        <v>2524</v>
      </c>
      <c r="E546" s="663" t="s">
        <v>591</v>
      </c>
      <c r="F546" s="664" t="s">
        <v>2525</v>
      </c>
      <c r="G546" s="663" t="s">
        <v>609</v>
      </c>
      <c r="H546" s="663" t="s">
        <v>1068</v>
      </c>
      <c r="I546" s="663" t="s">
        <v>1069</v>
      </c>
      <c r="J546" s="663" t="s">
        <v>1070</v>
      </c>
      <c r="K546" s="663" t="s">
        <v>1071</v>
      </c>
      <c r="L546" s="665">
        <v>164.84000000000012</v>
      </c>
      <c r="M546" s="665">
        <v>1</v>
      </c>
      <c r="N546" s="666">
        <v>164.84000000000012</v>
      </c>
    </row>
    <row r="547" spans="1:14" ht="14.4" customHeight="1" x14ac:dyDescent="0.3">
      <c r="A547" s="661" t="s">
        <v>575</v>
      </c>
      <c r="B547" s="662" t="s">
        <v>576</v>
      </c>
      <c r="C547" s="663" t="s">
        <v>588</v>
      </c>
      <c r="D547" s="664" t="s">
        <v>2524</v>
      </c>
      <c r="E547" s="663" t="s">
        <v>591</v>
      </c>
      <c r="F547" s="664" t="s">
        <v>2525</v>
      </c>
      <c r="G547" s="663" t="s">
        <v>609</v>
      </c>
      <c r="H547" s="663" t="s">
        <v>1075</v>
      </c>
      <c r="I547" s="663" t="s">
        <v>1076</v>
      </c>
      <c r="J547" s="663" t="s">
        <v>1077</v>
      </c>
      <c r="K547" s="663" t="s">
        <v>1078</v>
      </c>
      <c r="L547" s="665">
        <v>169.79</v>
      </c>
      <c r="M547" s="665">
        <v>1</v>
      </c>
      <c r="N547" s="666">
        <v>169.79</v>
      </c>
    </row>
    <row r="548" spans="1:14" ht="14.4" customHeight="1" x14ac:dyDescent="0.3">
      <c r="A548" s="661" t="s">
        <v>575</v>
      </c>
      <c r="B548" s="662" t="s">
        <v>576</v>
      </c>
      <c r="C548" s="663" t="s">
        <v>588</v>
      </c>
      <c r="D548" s="664" t="s">
        <v>2524</v>
      </c>
      <c r="E548" s="663" t="s">
        <v>591</v>
      </c>
      <c r="F548" s="664" t="s">
        <v>2525</v>
      </c>
      <c r="G548" s="663" t="s">
        <v>609</v>
      </c>
      <c r="H548" s="663" t="s">
        <v>1082</v>
      </c>
      <c r="I548" s="663" t="s">
        <v>1083</v>
      </c>
      <c r="J548" s="663" t="s">
        <v>1084</v>
      </c>
      <c r="K548" s="663" t="s">
        <v>1085</v>
      </c>
      <c r="L548" s="665">
        <v>47.672807566468009</v>
      </c>
      <c r="M548" s="665">
        <v>75</v>
      </c>
      <c r="N548" s="666">
        <v>3575.4605674851009</v>
      </c>
    </row>
    <row r="549" spans="1:14" ht="14.4" customHeight="1" x14ac:dyDescent="0.3">
      <c r="A549" s="661" t="s">
        <v>575</v>
      </c>
      <c r="B549" s="662" t="s">
        <v>576</v>
      </c>
      <c r="C549" s="663" t="s">
        <v>588</v>
      </c>
      <c r="D549" s="664" t="s">
        <v>2524</v>
      </c>
      <c r="E549" s="663" t="s">
        <v>591</v>
      </c>
      <c r="F549" s="664" t="s">
        <v>2525</v>
      </c>
      <c r="G549" s="663" t="s">
        <v>609</v>
      </c>
      <c r="H549" s="663" t="s">
        <v>2099</v>
      </c>
      <c r="I549" s="663" t="s">
        <v>2100</v>
      </c>
      <c r="J549" s="663" t="s">
        <v>2101</v>
      </c>
      <c r="K549" s="663" t="s">
        <v>2102</v>
      </c>
      <c r="L549" s="665">
        <v>51.069999999999993</v>
      </c>
      <c r="M549" s="665">
        <v>1</v>
      </c>
      <c r="N549" s="666">
        <v>51.069999999999993</v>
      </c>
    </row>
    <row r="550" spans="1:14" ht="14.4" customHeight="1" x14ac:dyDescent="0.3">
      <c r="A550" s="661" t="s">
        <v>575</v>
      </c>
      <c r="B550" s="662" t="s">
        <v>576</v>
      </c>
      <c r="C550" s="663" t="s">
        <v>588</v>
      </c>
      <c r="D550" s="664" t="s">
        <v>2524</v>
      </c>
      <c r="E550" s="663" t="s">
        <v>591</v>
      </c>
      <c r="F550" s="664" t="s">
        <v>2525</v>
      </c>
      <c r="G550" s="663" t="s">
        <v>609</v>
      </c>
      <c r="H550" s="663" t="s">
        <v>2103</v>
      </c>
      <c r="I550" s="663" t="s">
        <v>2104</v>
      </c>
      <c r="J550" s="663" t="s">
        <v>2105</v>
      </c>
      <c r="K550" s="663" t="s">
        <v>2106</v>
      </c>
      <c r="L550" s="665">
        <v>242.17</v>
      </c>
      <c r="M550" s="665">
        <v>1</v>
      </c>
      <c r="N550" s="666">
        <v>242.17</v>
      </c>
    </row>
    <row r="551" spans="1:14" ht="14.4" customHeight="1" x14ac:dyDescent="0.3">
      <c r="A551" s="661" t="s">
        <v>575</v>
      </c>
      <c r="B551" s="662" t="s">
        <v>576</v>
      </c>
      <c r="C551" s="663" t="s">
        <v>588</v>
      </c>
      <c r="D551" s="664" t="s">
        <v>2524</v>
      </c>
      <c r="E551" s="663" t="s">
        <v>591</v>
      </c>
      <c r="F551" s="664" t="s">
        <v>2525</v>
      </c>
      <c r="G551" s="663" t="s">
        <v>609</v>
      </c>
      <c r="H551" s="663" t="s">
        <v>2107</v>
      </c>
      <c r="I551" s="663" t="s">
        <v>2108</v>
      </c>
      <c r="J551" s="663" t="s">
        <v>2109</v>
      </c>
      <c r="K551" s="663" t="s">
        <v>633</v>
      </c>
      <c r="L551" s="665">
        <v>71.009824518554581</v>
      </c>
      <c r="M551" s="665">
        <v>4</v>
      </c>
      <c r="N551" s="666">
        <v>284.03929807421832</v>
      </c>
    </row>
    <row r="552" spans="1:14" ht="14.4" customHeight="1" x14ac:dyDescent="0.3">
      <c r="A552" s="661" t="s">
        <v>575</v>
      </c>
      <c r="B552" s="662" t="s">
        <v>576</v>
      </c>
      <c r="C552" s="663" t="s">
        <v>588</v>
      </c>
      <c r="D552" s="664" t="s">
        <v>2524</v>
      </c>
      <c r="E552" s="663" t="s">
        <v>591</v>
      </c>
      <c r="F552" s="664" t="s">
        <v>2525</v>
      </c>
      <c r="G552" s="663" t="s">
        <v>609</v>
      </c>
      <c r="H552" s="663" t="s">
        <v>2110</v>
      </c>
      <c r="I552" s="663" t="s">
        <v>2111</v>
      </c>
      <c r="J552" s="663" t="s">
        <v>2112</v>
      </c>
      <c r="K552" s="663" t="s">
        <v>2113</v>
      </c>
      <c r="L552" s="665">
        <v>98.82</v>
      </c>
      <c r="M552" s="665">
        <v>1</v>
      </c>
      <c r="N552" s="666">
        <v>98.82</v>
      </c>
    </row>
    <row r="553" spans="1:14" ht="14.4" customHeight="1" x14ac:dyDescent="0.3">
      <c r="A553" s="661" t="s">
        <v>575</v>
      </c>
      <c r="B553" s="662" t="s">
        <v>576</v>
      </c>
      <c r="C553" s="663" t="s">
        <v>588</v>
      </c>
      <c r="D553" s="664" t="s">
        <v>2524</v>
      </c>
      <c r="E553" s="663" t="s">
        <v>591</v>
      </c>
      <c r="F553" s="664" t="s">
        <v>2525</v>
      </c>
      <c r="G553" s="663" t="s">
        <v>609</v>
      </c>
      <c r="H553" s="663" t="s">
        <v>2114</v>
      </c>
      <c r="I553" s="663" t="s">
        <v>2115</v>
      </c>
      <c r="J553" s="663" t="s">
        <v>1890</v>
      </c>
      <c r="K553" s="663" t="s">
        <v>2116</v>
      </c>
      <c r="L553" s="665">
        <v>256.2</v>
      </c>
      <c r="M553" s="665">
        <v>19</v>
      </c>
      <c r="N553" s="666">
        <v>4867.8</v>
      </c>
    </row>
    <row r="554" spans="1:14" ht="14.4" customHeight="1" x14ac:dyDescent="0.3">
      <c r="A554" s="661" t="s">
        <v>575</v>
      </c>
      <c r="B554" s="662" t="s">
        <v>576</v>
      </c>
      <c r="C554" s="663" t="s">
        <v>588</v>
      </c>
      <c r="D554" s="664" t="s">
        <v>2524</v>
      </c>
      <c r="E554" s="663" t="s">
        <v>591</v>
      </c>
      <c r="F554" s="664" t="s">
        <v>2525</v>
      </c>
      <c r="G554" s="663" t="s">
        <v>609</v>
      </c>
      <c r="H554" s="663" t="s">
        <v>2117</v>
      </c>
      <c r="I554" s="663" t="s">
        <v>2118</v>
      </c>
      <c r="J554" s="663" t="s">
        <v>2119</v>
      </c>
      <c r="K554" s="663" t="s">
        <v>2120</v>
      </c>
      <c r="L554" s="665">
        <v>390.04410320001261</v>
      </c>
      <c r="M554" s="665">
        <v>5</v>
      </c>
      <c r="N554" s="666">
        <v>1950.2205160000631</v>
      </c>
    </row>
    <row r="555" spans="1:14" ht="14.4" customHeight="1" x14ac:dyDescent="0.3">
      <c r="A555" s="661" t="s">
        <v>575</v>
      </c>
      <c r="B555" s="662" t="s">
        <v>576</v>
      </c>
      <c r="C555" s="663" t="s">
        <v>588</v>
      </c>
      <c r="D555" s="664" t="s">
        <v>2524</v>
      </c>
      <c r="E555" s="663" t="s">
        <v>591</v>
      </c>
      <c r="F555" s="664" t="s">
        <v>2525</v>
      </c>
      <c r="G555" s="663" t="s">
        <v>609</v>
      </c>
      <c r="H555" s="663" t="s">
        <v>2121</v>
      </c>
      <c r="I555" s="663" t="s">
        <v>2122</v>
      </c>
      <c r="J555" s="663" t="s">
        <v>2123</v>
      </c>
      <c r="K555" s="663" t="s">
        <v>2124</v>
      </c>
      <c r="L555" s="665">
        <v>256.55145785013889</v>
      </c>
      <c r="M555" s="665">
        <v>13</v>
      </c>
      <c r="N555" s="666">
        <v>3335.1689520518057</v>
      </c>
    </row>
    <row r="556" spans="1:14" ht="14.4" customHeight="1" x14ac:dyDescent="0.3">
      <c r="A556" s="661" t="s">
        <v>575</v>
      </c>
      <c r="B556" s="662" t="s">
        <v>576</v>
      </c>
      <c r="C556" s="663" t="s">
        <v>588</v>
      </c>
      <c r="D556" s="664" t="s">
        <v>2524</v>
      </c>
      <c r="E556" s="663" t="s">
        <v>591</v>
      </c>
      <c r="F556" s="664" t="s">
        <v>2525</v>
      </c>
      <c r="G556" s="663" t="s">
        <v>609</v>
      </c>
      <c r="H556" s="663" t="s">
        <v>2125</v>
      </c>
      <c r="I556" s="663" t="s">
        <v>2126</v>
      </c>
      <c r="J556" s="663" t="s">
        <v>2123</v>
      </c>
      <c r="K556" s="663" t="s">
        <v>2127</v>
      </c>
      <c r="L556" s="665">
        <v>851.3979153974326</v>
      </c>
      <c r="M556" s="665">
        <v>1</v>
      </c>
      <c r="N556" s="666">
        <v>851.3979153974326</v>
      </c>
    </row>
    <row r="557" spans="1:14" ht="14.4" customHeight="1" x14ac:dyDescent="0.3">
      <c r="A557" s="661" t="s">
        <v>575</v>
      </c>
      <c r="B557" s="662" t="s">
        <v>576</v>
      </c>
      <c r="C557" s="663" t="s">
        <v>588</v>
      </c>
      <c r="D557" s="664" t="s">
        <v>2524</v>
      </c>
      <c r="E557" s="663" t="s">
        <v>591</v>
      </c>
      <c r="F557" s="664" t="s">
        <v>2525</v>
      </c>
      <c r="G557" s="663" t="s">
        <v>609</v>
      </c>
      <c r="H557" s="663" t="s">
        <v>1093</v>
      </c>
      <c r="I557" s="663" t="s">
        <v>1094</v>
      </c>
      <c r="J557" s="663" t="s">
        <v>1095</v>
      </c>
      <c r="K557" s="663" t="s">
        <v>1096</v>
      </c>
      <c r="L557" s="665">
        <v>800.58950875580445</v>
      </c>
      <c r="M557" s="665">
        <v>2</v>
      </c>
      <c r="N557" s="666">
        <v>1601.1790175116089</v>
      </c>
    </row>
    <row r="558" spans="1:14" ht="14.4" customHeight="1" x14ac:dyDescent="0.3">
      <c r="A558" s="661" t="s">
        <v>575</v>
      </c>
      <c r="B558" s="662" t="s">
        <v>576</v>
      </c>
      <c r="C558" s="663" t="s">
        <v>588</v>
      </c>
      <c r="D558" s="664" t="s">
        <v>2524</v>
      </c>
      <c r="E558" s="663" t="s">
        <v>591</v>
      </c>
      <c r="F558" s="664" t="s">
        <v>2525</v>
      </c>
      <c r="G558" s="663" t="s">
        <v>609</v>
      </c>
      <c r="H558" s="663" t="s">
        <v>2128</v>
      </c>
      <c r="I558" s="663" t="s">
        <v>2129</v>
      </c>
      <c r="J558" s="663" t="s">
        <v>2130</v>
      </c>
      <c r="K558" s="663" t="s">
        <v>2131</v>
      </c>
      <c r="L558" s="665">
        <v>220.72925696781212</v>
      </c>
      <c r="M558" s="665">
        <v>1</v>
      </c>
      <c r="N558" s="666">
        <v>220.72925696781212</v>
      </c>
    </row>
    <row r="559" spans="1:14" ht="14.4" customHeight="1" x14ac:dyDescent="0.3">
      <c r="A559" s="661" t="s">
        <v>575</v>
      </c>
      <c r="B559" s="662" t="s">
        <v>576</v>
      </c>
      <c r="C559" s="663" t="s">
        <v>588</v>
      </c>
      <c r="D559" s="664" t="s">
        <v>2524</v>
      </c>
      <c r="E559" s="663" t="s">
        <v>591</v>
      </c>
      <c r="F559" s="664" t="s">
        <v>2525</v>
      </c>
      <c r="G559" s="663" t="s">
        <v>609</v>
      </c>
      <c r="H559" s="663" t="s">
        <v>2132</v>
      </c>
      <c r="I559" s="663" t="s">
        <v>2133</v>
      </c>
      <c r="J559" s="663" t="s">
        <v>2134</v>
      </c>
      <c r="K559" s="663" t="s">
        <v>2135</v>
      </c>
      <c r="L559" s="665">
        <v>536.7483692896011</v>
      </c>
      <c r="M559" s="665">
        <v>2</v>
      </c>
      <c r="N559" s="666">
        <v>1073.4967385792022</v>
      </c>
    </row>
    <row r="560" spans="1:14" ht="14.4" customHeight="1" x14ac:dyDescent="0.3">
      <c r="A560" s="661" t="s">
        <v>575</v>
      </c>
      <c r="B560" s="662" t="s">
        <v>576</v>
      </c>
      <c r="C560" s="663" t="s">
        <v>588</v>
      </c>
      <c r="D560" s="664" t="s">
        <v>2524</v>
      </c>
      <c r="E560" s="663" t="s">
        <v>591</v>
      </c>
      <c r="F560" s="664" t="s">
        <v>2525</v>
      </c>
      <c r="G560" s="663" t="s">
        <v>609</v>
      </c>
      <c r="H560" s="663" t="s">
        <v>2136</v>
      </c>
      <c r="I560" s="663" t="s">
        <v>2137</v>
      </c>
      <c r="J560" s="663" t="s">
        <v>2138</v>
      </c>
      <c r="K560" s="663" t="s">
        <v>2139</v>
      </c>
      <c r="L560" s="665">
        <v>1050.06</v>
      </c>
      <c r="M560" s="665">
        <v>1</v>
      </c>
      <c r="N560" s="666">
        <v>1050.06</v>
      </c>
    </row>
    <row r="561" spans="1:14" ht="14.4" customHeight="1" x14ac:dyDescent="0.3">
      <c r="A561" s="661" t="s">
        <v>575</v>
      </c>
      <c r="B561" s="662" t="s">
        <v>576</v>
      </c>
      <c r="C561" s="663" t="s">
        <v>588</v>
      </c>
      <c r="D561" s="664" t="s">
        <v>2524</v>
      </c>
      <c r="E561" s="663" t="s">
        <v>591</v>
      </c>
      <c r="F561" s="664" t="s">
        <v>2525</v>
      </c>
      <c r="G561" s="663" t="s">
        <v>609</v>
      </c>
      <c r="H561" s="663" t="s">
        <v>1101</v>
      </c>
      <c r="I561" s="663" t="s">
        <v>1102</v>
      </c>
      <c r="J561" s="663" t="s">
        <v>1045</v>
      </c>
      <c r="K561" s="663" t="s">
        <v>1103</v>
      </c>
      <c r="L561" s="665">
        <v>86.279060853527241</v>
      </c>
      <c r="M561" s="665">
        <v>60</v>
      </c>
      <c r="N561" s="666">
        <v>5176.7436512116346</v>
      </c>
    </row>
    <row r="562" spans="1:14" ht="14.4" customHeight="1" x14ac:dyDescent="0.3">
      <c r="A562" s="661" t="s">
        <v>575</v>
      </c>
      <c r="B562" s="662" t="s">
        <v>576</v>
      </c>
      <c r="C562" s="663" t="s">
        <v>588</v>
      </c>
      <c r="D562" s="664" t="s">
        <v>2524</v>
      </c>
      <c r="E562" s="663" t="s">
        <v>591</v>
      </c>
      <c r="F562" s="664" t="s">
        <v>2525</v>
      </c>
      <c r="G562" s="663" t="s">
        <v>609</v>
      </c>
      <c r="H562" s="663" t="s">
        <v>2140</v>
      </c>
      <c r="I562" s="663" t="s">
        <v>2141</v>
      </c>
      <c r="J562" s="663" t="s">
        <v>786</v>
      </c>
      <c r="K562" s="663" t="s">
        <v>2142</v>
      </c>
      <c r="L562" s="665">
        <v>424.34999999999997</v>
      </c>
      <c r="M562" s="665">
        <v>1</v>
      </c>
      <c r="N562" s="666">
        <v>424.34999999999997</v>
      </c>
    </row>
    <row r="563" spans="1:14" ht="14.4" customHeight="1" x14ac:dyDescent="0.3">
      <c r="A563" s="661" t="s">
        <v>575</v>
      </c>
      <c r="B563" s="662" t="s">
        <v>576</v>
      </c>
      <c r="C563" s="663" t="s">
        <v>588</v>
      </c>
      <c r="D563" s="664" t="s">
        <v>2524</v>
      </c>
      <c r="E563" s="663" t="s">
        <v>591</v>
      </c>
      <c r="F563" s="664" t="s">
        <v>2525</v>
      </c>
      <c r="G563" s="663" t="s">
        <v>609</v>
      </c>
      <c r="H563" s="663" t="s">
        <v>2143</v>
      </c>
      <c r="I563" s="663" t="s">
        <v>2144</v>
      </c>
      <c r="J563" s="663" t="s">
        <v>2145</v>
      </c>
      <c r="K563" s="663" t="s">
        <v>2146</v>
      </c>
      <c r="L563" s="665">
        <v>1050.1683413897367</v>
      </c>
      <c r="M563" s="665">
        <v>1</v>
      </c>
      <c r="N563" s="666">
        <v>1050.1683413897367</v>
      </c>
    </row>
    <row r="564" spans="1:14" ht="14.4" customHeight="1" x14ac:dyDescent="0.3">
      <c r="A564" s="661" t="s">
        <v>575</v>
      </c>
      <c r="B564" s="662" t="s">
        <v>576</v>
      </c>
      <c r="C564" s="663" t="s">
        <v>588</v>
      </c>
      <c r="D564" s="664" t="s">
        <v>2524</v>
      </c>
      <c r="E564" s="663" t="s">
        <v>591</v>
      </c>
      <c r="F564" s="664" t="s">
        <v>2525</v>
      </c>
      <c r="G564" s="663" t="s">
        <v>609</v>
      </c>
      <c r="H564" s="663" t="s">
        <v>2147</v>
      </c>
      <c r="I564" s="663" t="s">
        <v>2148</v>
      </c>
      <c r="J564" s="663" t="s">
        <v>2149</v>
      </c>
      <c r="K564" s="663" t="s">
        <v>2150</v>
      </c>
      <c r="L564" s="665">
        <v>59.65</v>
      </c>
      <c r="M564" s="665">
        <v>2</v>
      </c>
      <c r="N564" s="666">
        <v>119.3</v>
      </c>
    </row>
    <row r="565" spans="1:14" ht="14.4" customHeight="1" x14ac:dyDescent="0.3">
      <c r="A565" s="661" t="s">
        <v>575</v>
      </c>
      <c r="B565" s="662" t="s">
        <v>576</v>
      </c>
      <c r="C565" s="663" t="s">
        <v>588</v>
      </c>
      <c r="D565" s="664" t="s">
        <v>2524</v>
      </c>
      <c r="E565" s="663" t="s">
        <v>591</v>
      </c>
      <c r="F565" s="664" t="s">
        <v>2525</v>
      </c>
      <c r="G565" s="663" t="s">
        <v>609</v>
      </c>
      <c r="H565" s="663" t="s">
        <v>1113</v>
      </c>
      <c r="I565" s="663" t="s">
        <v>215</v>
      </c>
      <c r="J565" s="663" t="s">
        <v>1114</v>
      </c>
      <c r="K565" s="663"/>
      <c r="L565" s="665">
        <v>408.98050405126486</v>
      </c>
      <c r="M565" s="665">
        <v>3</v>
      </c>
      <c r="N565" s="666">
        <v>1226.9415121537945</v>
      </c>
    </row>
    <row r="566" spans="1:14" ht="14.4" customHeight="1" x14ac:dyDescent="0.3">
      <c r="A566" s="661" t="s">
        <v>575</v>
      </c>
      <c r="B566" s="662" t="s">
        <v>576</v>
      </c>
      <c r="C566" s="663" t="s">
        <v>588</v>
      </c>
      <c r="D566" s="664" t="s">
        <v>2524</v>
      </c>
      <c r="E566" s="663" t="s">
        <v>591</v>
      </c>
      <c r="F566" s="664" t="s">
        <v>2525</v>
      </c>
      <c r="G566" s="663" t="s">
        <v>609</v>
      </c>
      <c r="H566" s="663" t="s">
        <v>2151</v>
      </c>
      <c r="I566" s="663" t="s">
        <v>2152</v>
      </c>
      <c r="J566" s="663" t="s">
        <v>2153</v>
      </c>
      <c r="K566" s="663" t="s">
        <v>2154</v>
      </c>
      <c r="L566" s="665">
        <v>28.360000000000003</v>
      </c>
      <c r="M566" s="665">
        <v>1</v>
      </c>
      <c r="N566" s="666">
        <v>28.360000000000003</v>
      </c>
    </row>
    <row r="567" spans="1:14" ht="14.4" customHeight="1" x14ac:dyDescent="0.3">
      <c r="A567" s="661" t="s">
        <v>575</v>
      </c>
      <c r="B567" s="662" t="s">
        <v>576</v>
      </c>
      <c r="C567" s="663" t="s">
        <v>588</v>
      </c>
      <c r="D567" s="664" t="s">
        <v>2524</v>
      </c>
      <c r="E567" s="663" t="s">
        <v>591</v>
      </c>
      <c r="F567" s="664" t="s">
        <v>2525</v>
      </c>
      <c r="G567" s="663" t="s">
        <v>609</v>
      </c>
      <c r="H567" s="663" t="s">
        <v>2155</v>
      </c>
      <c r="I567" s="663" t="s">
        <v>2156</v>
      </c>
      <c r="J567" s="663" t="s">
        <v>2157</v>
      </c>
      <c r="K567" s="663" t="s">
        <v>2158</v>
      </c>
      <c r="L567" s="665">
        <v>128.16999999999987</v>
      </c>
      <c r="M567" s="665">
        <v>1</v>
      </c>
      <c r="N567" s="666">
        <v>128.16999999999987</v>
      </c>
    </row>
    <row r="568" spans="1:14" ht="14.4" customHeight="1" x14ac:dyDescent="0.3">
      <c r="A568" s="661" t="s">
        <v>575</v>
      </c>
      <c r="B568" s="662" t="s">
        <v>576</v>
      </c>
      <c r="C568" s="663" t="s">
        <v>588</v>
      </c>
      <c r="D568" s="664" t="s">
        <v>2524</v>
      </c>
      <c r="E568" s="663" t="s">
        <v>591</v>
      </c>
      <c r="F568" s="664" t="s">
        <v>2525</v>
      </c>
      <c r="G568" s="663" t="s">
        <v>609</v>
      </c>
      <c r="H568" s="663" t="s">
        <v>1131</v>
      </c>
      <c r="I568" s="663" t="s">
        <v>1132</v>
      </c>
      <c r="J568" s="663" t="s">
        <v>1133</v>
      </c>
      <c r="K568" s="663" t="s">
        <v>1134</v>
      </c>
      <c r="L568" s="665">
        <v>103.92054261902483</v>
      </c>
      <c r="M568" s="665">
        <v>24</v>
      </c>
      <c r="N568" s="666">
        <v>2494.0930228565958</v>
      </c>
    </row>
    <row r="569" spans="1:14" ht="14.4" customHeight="1" x14ac:dyDescent="0.3">
      <c r="A569" s="661" t="s">
        <v>575</v>
      </c>
      <c r="B569" s="662" t="s">
        <v>576</v>
      </c>
      <c r="C569" s="663" t="s">
        <v>588</v>
      </c>
      <c r="D569" s="664" t="s">
        <v>2524</v>
      </c>
      <c r="E569" s="663" t="s">
        <v>591</v>
      </c>
      <c r="F569" s="664" t="s">
        <v>2525</v>
      </c>
      <c r="G569" s="663" t="s">
        <v>609</v>
      </c>
      <c r="H569" s="663" t="s">
        <v>2159</v>
      </c>
      <c r="I569" s="663" t="s">
        <v>2160</v>
      </c>
      <c r="J569" s="663" t="s">
        <v>2161</v>
      </c>
      <c r="K569" s="663" t="s">
        <v>1179</v>
      </c>
      <c r="L569" s="665">
        <v>47.770000000000024</v>
      </c>
      <c r="M569" s="665">
        <v>1</v>
      </c>
      <c r="N569" s="666">
        <v>47.770000000000024</v>
      </c>
    </row>
    <row r="570" spans="1:14" ht="14.4" customHeight="1" x14ac:dyDescent="0.3">
      <c r="A570" s="661" t="s">
        <v>575</v>
      </c>
      <c r="B570" s="662" t="s">
        <v>576</v>
      </c>
      <c r="C570" s="663" t="s">
        <v>588</v>
      </c>
      <c r="D570" s="664" t="s">
        <v>2524</v>
      </c>
      <c r="E570" s="663" t="s">
        <v>591</v>
      </c>
      <c r="F570" s="664" t="s">
        <v>2525</v>
      </c>
      <c r="G570" s="663" t="s">
        <v>609</v>
      </c>
      <c r="H570" s="663" t="s">
        <v>1138</v>
      </c>
      <c r="I570" s="663" t="s">
        <v>1139</v>
      </c>
      <c r="J570" s="663" t="s">
        <v>1140</v>
      </c>
      <c r="K570" s="663" t="s">
        <v>1141</v>
      </c>
      <c r="L570" s="665">
        <v>54.173586217606662</v>
      </c>
      <c r="M570" s="665">
        <v>113</v>
      </c>
      <c r="N570" s="666">
        <v>6121.6152425895525</v>
      </c>
    </row>
    <row r="571" spans="1:14" ht="14.4" customHeight="1" x14ac:dyDescent="0.3">
      <c r="A571" s="661" t="s">
        <v>575</v>
      </c>
      <c r="B571" s="662" t="s">
        <v>576</v>
      </c>
      <c r="C571" s="663" t="s">
        <v>588</v>
      </c>
      <c r="D571" s="664" t="s">
        <v>2524</v>
      </c>
      <c r="E571" s="663" t="s">
        <v>591</v>
      </c>
      <c r="F571" s="664" t="s">
        <v>2525</v>
      </c>
      <c r="G571" s="663" t="s">
        <v>609</v>
      </c>
      <c r="H571" s="663" t="s">
        <v>2162</v>
      </c>
      <c r="I571" s="663" t="s">
        <v>2163</v>
      </c>
      <c r="J571" s="663" t="s">
        <v>714</v>
      </c>
      <c r="K571" s="663" t="s">
        <v>2164</v>
      </c>
      <c r="L571" s="665">
        <v>707.46912220309036</v>
      </c>
      <c r="M571" s="665">
        <v>2</v>
      </c>
      <c r="N571" s="666">
        <v>1414.9382444061807</v>
      </c>
    </row>
    <row r="572" spans="1:14" ht="14.4" customHeight="1" x14ac:dyDescent="0.3">
      <c r="A572" s="661" t="s">
        <v>575</v>
      </c>
      <c r="B572" s="662" t="s">
        <v>576</v>
      </c>
      <c r="C572" s="663" t="s">
        <v>588</v>
      </c>
      <c r="D572" s="664" t="s">
        <v>2524</v>
      </c>
      <c r="E572" s="663" t="s">
        <v>591</v>
      </c>
      <c r="F572" s="664" t="s">
        <v>2525</v>
      </c>
      <c r="G572" s="663" t="s">
        <v>609</v>
      </c>
      <c r="H572" s="663" t="s">
        <v>1159</v>
      </c>
      <c r="I572" s="663" t="s">
        <v>215</v>
      </c>
      <c r="J572" s="663" t="s">
        <v>1160</v>
      </c>
      <c r="K572" s="663"/>
      <c r="L572" s="665">
        <v>104.18208918097332</v>
      </c>
      <c r="M572" s="665">
        <v>42</v>
      </c>
      <c r="N572" s="666">
        <v>4375.6477456008797</v>
      </c>
    </row>
    <row r="573" spans="1:14" ht="14.4" customHeight="1" x14ac:dyDescent="0.3">
      <c r="A573" s="661" t="s">
        <v>575</v>
      </c>
      <c r="B573" s="662" t="s">
        <v>576</v>
      </c>
      <c r="C573" s="663" t="s">
        <v>588</v>
      </c>
      <c r="D573" s="664" t="s">
        <v>2524</v>
      </c>
      <c r="E573" s="663" t="s">
        <v>591</v>
      </c>
      <c r="F573" s="664" t="s">
        <v>2525</v>
      </c>
      <c r="G573" s="663" t="s">
        <v>609</v>
      </c>
      <c r="H573" s="663" t="s">
        <v>2165</v>
      </c>
      <c r="I573" s="663" t="s">
        <v>215</v>
      </c>
      <c r="J573" s="663" t="s">
        <v>2166</v>
      </c>
      <c r="K573" s="663"/>
      <c r="L573" s="665">
        <v>147.5</v>
      </c>
      <c r="M573" s="665">
        <v>1</v>
      </c>
      <c r="N573" s="666">
        <v>147.5</v>
      </c>
    </row>
    <row r="574" spans="1:14" ht="14.4" customHeight="1" x14ac:dyDescent="0.3">
      <c r="A574" s="661" t="s">
        <v>575</v>
      </c>
      <c r="B574" s="662" t="s">
        <v>576</v>
      </c>
      <c r="C574" s="663" t="s">
        <v>588</v>
      </c>
      <c r="D574" s="664" t="s">
        <v>2524</v>
      </c>
      <c r="E574" s="663" t="s">
        <v>591</v>
      </c>
      <c r="F574" s="664" t="s">
        <v>2525</v>
      </c>
      <c r="G574" s="663" t="s">
        <v>609</v>
      </c>
      <c r="H574" s="663" t="s">
        <v>2167</v>
      </c>
      <c r="I574" s="663" t="s">
        <v>215</v>
      </c>
      <c r="J574" s="663" t="s">
        <v>2168</v>
      </c>
      <c r="K574" s="663"/>
      <c r="L574" s="665">
        <v>216.84007837178669</v>
      </c>
      <c r="M574" s="665">
        <v>1</v>
      </c>
      <c r="N574" s="666">
        <v>216.84007837178669</v>
      </c>
    </row>
    <row r="575" spans="1:14" ht="14.4" customHeight="1" x14ac:dyDescent="0.3">
      <c r="A575" s="661" t="s">
        <v>575</v>
      </c>
      <c r="B575" s="662" t="s">
        <v>576</v>
      </c>
      <c r="C575" s="663" t="s">
        <v>588</v>
      </c>
      <c r="D575" s="664" t="s">
        <v>2524</v>
      </c>
      <c r="E575" s="663" t="s">
        <v>591</v>
      </c>
      <c r="F575" s="664" t="s">
        <v>2525</v>
      </c>
      <c r="G575" s="663" t="s">
        <v>609</v>
      </c>
      <c r="H575" s="663" t="s">
        <v>2169</v>
      </c>
      <c r="I575" s="663" t="s">
        <v>215</v>
      </c>
      <c r="J575" s="663" t="s">
        <v>2170</v>
      </c>
      <c r="K575" s="663"/>
      <c r="L575" s="665">
        <v>76.23</v>
      </c>
      <c r="M575" s="665">
        <v>1</v>
      </c>
      <c r="N575" s="666">
        <v>76.23</v>
      </c>
    </row>
    <row r="576" spans="1:14" ht="14.4" customHeight="1" x14ac:dyDescent="0.3">
      <c r="A576" s="661" t="s">
        <v>575</v>
      </c>
      <c r="B576" s="662" t="s">
        <v>576</v>
      </c>
      <c r="C576" s="663" t="s">
        <v>588</v>
      </c>
      <c r="D576" s="664" t="s">
        <v>2524</v>
      </c>
      <c r="E576" s="663" t="s">
        <v>591</v>
      </c>
      <c r="F576" s="664" t="s">
        <v>2525</v>
      </c>
      <c r="G576" s="663" t="s">
        <v>609</v>
      </c>
      <c r="H576" s="663" t="s">
        <v>2171</v>
      </c>
      <c r="I576" s="663" t="s">
        <v>2172</v>
      </c>
      <c r="J576" s="663" t="s">
        <v>2173</v>
      </c>
      <c r="K576" s="663" t="s">
        <v>2174</v>
      </c>
      <c r="L576" s="665">
        <v>276.77661858583161</v>
      </c>
      <c r="M576" s="665">
        <v>1</v>
      </c>
      <c r="N576" s="666">
        <v>276.77661858583161</v>
      </c>
    </row>
    <row r="577" spans="1:14" ht="14.4" customHeight="1" x14ac:dyDescent="0.3">
      <c r="A577" s="661" t="s">
        <v>575</v>
      </c>
      <c r="B577" s="662" t="s">
        <v>576</v>
      </c>
      <c r="C577" s="663" t="s">
        <v>588</v>
      </c>
      <c r="D577" s="664" t="s">
        <v>2524</v>
      </c>
      <c r="E577" s="663" t="s">
        <v>591</v>
      </c>
      <c r="F577" s="664" t="s">
        <v>2525</v>
      </c>
      <c r="G577" s="663" t="s">
        <v>609</v>
      </c>
      <c r="H577" s="663" t="s">
        <v>1161</v>
      </c>
      <c r="I577" s="663" t="s">
        <v>1162</v>
      </c>
      <c r="J577" s="663" t="s">
        <v>1163</v>
      </c>
      <c r="K577" s="663" t="s">
        <v>1164</v>
      </c>
      <c r="L577" s="665">
        <v>46.369706203779067</v>
      </c>
      <c r="M577" s="665">
        <v>1</v>
      </c>
      <c r="N577" s="666">
        <v>46.369706203779067</v>
      </c>
    </row>
    <row r="578" spans="1:14" ht="14.4" customHeight="1" x14ac:dyDescent="0.3">
      <c r="A578" s="661" t="s">
        <v>575</v>
      </c>
      <c r="B578" s="662" t="s">
        <v>576</v>
      </c>
      <c r="C578" s="663" t="s">
        <v>588</v>
      </c>
      <c r="D578" s="664" t="s">
        <v>2524</v>
      </c>
      <c r="E578" s="663" t="s">
        <v>591</v>
      </c>
      <c r="F578" s="664" t="s">
        <v>2525</v>
      </c>
      <c r="G578" s="663" t="s">
        <v>609</v>
      </c>
      <c r="H578" s="663" t="s">
        <v>2175</v>
      </c>
      <c r="I578" s="663" t="s">
        <v>2176</v>
      </c>
      <c r="J578" s="663" t="s">
        <v>2177</v>
      </c>
      <c r="K578" s="663" t="s">
        <v>2178</v>
      </c>
      <c r="L578" s="665">
        <v>42.869897687593443</v>
      </c>
      <c r="M578" s="665">
        <v>1</v>
      </c>
      <c r="N578" s="666">
        <v>42.869897687593443</v>
      </c>
    </row>
    <row r="579" spans="1:14" ht="14.4" customHeight="1" x14ac:dyDescent="0.3">
      <c r="A579" s="661" t="s">
        <v>575</v>
      </c>
      <c r="B579" s="662" t="s">
        <v>576</v>
      </c>
      <c r="C579" s="663" t="s">
        <v>588</v>
      </c>
      <c r="D579" s="664" t="s">
        <v>2524</v>
      </c>
      <c r="E579" s="663" t="s">
        <v>591</v>
      </c>
      <c r="F579" s="664" t="s">
        <v>2525</v>
      </c>
      <c r="G579" s="663" t="s">
        <v>609</v>
      </c>
      <c r="H579" s="663" t="s">
        <v>2179</v>
      </c>
      <c r="I579" s="663" t="s">
        <v>2180</v>
      </c>
      <c r="J579" s="663" t="s">
        <v>2181</v>
      </c>
      <c r="K579" s="663" t="s">
        <v>2182</v>
      </c>
      <c r="L579" s="665">
        <v>42.959981213980882</v>
      </c>
      <c r="M579" s="665">
        <v>1</v>
      </c>
      <c r="N579" s="666">
        <v>42.959981213980882</v>
      </c>
    </row>
    <row r="580" spans="1:14" ht="14.4" customHeight="1" x14ac:dyDescent="0.3">
      <c r="A580" s="661" t="s">
        <v>575</v>
      </c>
      <c r="B580" s="662" t="s">
        <v>576</v>
      </c>
      <c r="C580" s="663" t="s">
        <v>588</v>
      </c>
      <c r="D580" s="664" t="s">
        <v>2524</v>
      </c>
      <c r="E580" s="663" t="s">
        <v>591</v>
      </c>
      <c r="F580" s="664" t="s">
        <v>2525</v>
      </c>
      <c r="G580" s="663" t="s">
        <v>609</v>
      </c>
      <c r="H580" s="663" t="s">
        <v>1169</v>
      </c>
      <c r="I580" s="663" t="s">
        <v>1170</v>
      </c>
      <c r="J580" s="663" t="s">
        <v>1171</v>
      </c>
      <c r="K580" s="663" t="s">
        <v>791</v>
      </c>
      <c r="L580" s="665">
        <v>43.99</v>
      </c>
      <c r="M580" s="665">
        <v>1</v>
      </c>
      <c r="N580" s="666">
        <v>43.99</v>
      </c>
    </row>
    <row r="581" spans="1:14" ht="14.4" customHeight="1" x14ac:dyDescent="0.3">
      <c r="A581" s="661" t="s">
        <v>575</v>
      </c>
      <c r="B581" s="662" t="s">
        <v>576</v>
      </c>
      <c r="C581" s="663" t="s">
        <v>588</v>
      </c>
      <c r="D581" s="664" t="s">
        <v>2524</v>
      </c>
      <c r="E581" s="663" t="s">
        <v>591</v>
      </c>
      <c r="F581" s="664" t="s">
        <v>2525</v>
      </c>
      <c r="G581" s="663" t="s">
        <v>609</v>
      </c>
      <c r="H581" s="663" t="s">
        <v>1172</v>
      </c>
      <c r="I581" s="663" t="s">
        <v>1173</v>
      </c>
      <c r="J581" s="663" t="s">
        <v>1174</v>
      </c>
      <c r="K581" s="663" t="s">
        <v>1175</v>
      </c>
      <c r="L581" s="665">
        <v>112.96903159246867</v>
      </c>
      <c r="M581" s="665">
        <v>88</v>
      </c>
      <c r="N581" s="666">
        <v>9941.2747801372425</v>
      </c>
    </row>
    <row r="582" spans="1:14" ht="14.4" customHeight="1" x14ac:dyDescent="0.3">
      <c r="A582" s="661" t="s">
        <v>575</v>
      </c>
      <c r="B582" s="662" t="s">
        <v>576</v>
      </c>
      <c r="C582" s="663" t="s">
        <v>588</v>
      </c>
      <c r="D582" s="664" t="s">
        <v>2524</v>
      </c>
      <c r="E582" s="663" t="s">
        <v>591</v>
      </c>
      <c r="F582" s="664" t="s">
        <v>2525</v>
      </c>
      <c r="G582" s="663" t="s">
        <v>609</v>
      </c>
      <c r="H582" s="663" t="s">
        <v>2183</v>
      </c>
      <c r="I582" s="663" t="s">
        <v>2184</v>
      </c>
      <c r="J582" s="663" t="s">
        <v>1921</v>
      </c>
      <c r="K582" s="663" t="s">
        <v>2185</v>
      </c>
      <c r="L582" s="665">
        <v>108.07999999999998</v>
      </c>
      <c r="M582" s="665">
        <v>3</v>
      </c>
      <c r="N582" s="666">
        <v>324.23999999999995</v>
      </c>
    </row>
    <row r="583" spans="1:14" ht="14.4" customHeight="1" x14ac:dyDescent="0.3">
      <c r="A583" s="661" t="s">
        <v>575</v>
      </c>
      <c r="B583" s="662" t="s">
        <v>576</v>
      </c>
      <c r="C583" s="663" t="s">
        <v>588</v>
      </c>
      <c r="D583" s="664" t="s">
        <v>2524</v>
      </c>
      <c r="E583" s="663" t="s">
        <v>591</v>
      </c>
      <c r="F583" s="664" t="s">
        <v>2525</v>
      </c>
      <c r="G583" s="663" t="s">
        <v>609</v>
      </c>
      <c r="H583" s="663" t="s">
        <v>1176</v>
      </c>
      <c r="I583" s="663" t="s">
        <v>1177</v>
      </c>
      <c r="J583" s="663" t="s">
        <v>1178</v>
      </c>
      <c r="K583" s="663" t="s">
        <v>1179</v>
      </c>
      <c r="L583" s="665">
        <v>111.8</v>
      </c>
      <c r="M583" s="665">
        <v>2</v>
      </c>
      <c r="N583" s="666">
        <v>223.6</v>
      </c>
    </row>
    <row r="584" spans="1:14" ht="14.4" customHeight="1" x14ac:dyDescent="0.3">
      <c r="A584" s="661" t="s">
        <v>575</v>
      </c>
      <c r="B584" s="662" t="s">
        <v>576</v>
      </c>
      <c r="C584" s="663" t="s">
        <v>588</v>
      </c>
      <c r="D584" s="664" t="s">
        <v>2524</v>
      </c>
      <c r="E584" s="663" t="s">
        <v>591</v>
      </c>
      <c r="F584" s="664" t="s">
        <v>2525</v>
      </c>
      <c r="G584" s="663" t="s">
        <v>609</v>
      </c>
      <c r="H584" s="663" t="s">
        <v>1192</v>
      </c>
      <c r="I584" s="663" t="s">
        <v>1193</v>
      </c>
      <c r="J584" s="663" t="s">
        <v>1194</v>
      </c>
      <c r="K584" s="663" t="s">
        <v>1195</v>
      </c>
      <c r="L584" s="665">
        <v>326.32</v>
      </c>
      <c r="M584" s="665">
        <v>4</v>
      </c>
      <c r="N584" s="666">
        <v>1305.28</v>
      </c>
    </row>
    <row r="585" spans="1:14" ht="14.4" customHeight="1" x14ac:dyDescent="0.3">
      <c r="A585" s="661" t="s">
        <v>575</v>
      </c>
      <c r="B585" s="662" t="s">
        <v>576</v>
      </c>
      <c r="C585" s="663" t="s">
        <v>588</v>
      </c>
      <c r="D585" s="664" t="s">
        <v>2524</v>
      </c>
      <c r="E585" s="663" t="s">
        <v>591</v>
      </c>
      <c r="F585" s="664" t="s">
        <v>2525</v>
      </c>
      <c r="G585" s="663" t="s">
        <v>609</v>
      </c>
      <c r="H585" s="663" t="s">
        <v>2186</v>
      </c>
      <c r="I585" s="663" t="s">
        <v>2187</v>
      </c>
      <c r="J585" s="663" t="s">
        <v>2188</v>
      </c>
      <c r="K585" s="663" t="s">
        <v>2189</v>
      </c>
      <c r="L585" s="665">
        <v>62.690000000000012</v>
      </c>
      <c r="M585" s="665">
        <v>1</v>
      </c>
      <c r="N585" s="666">
        <v>62.690000000000012</v>
      </c>
    </row>
    <row r="586" spans="1:14" ht="14.4" customHeight="1" x14ac:dyDescent="0.3">
      <c r="A586" s="661" t="s">
        <v>575</v>
      </c>
      <c r="B586" s="662" t="s">
        <v>576</v>
      </c>
      <c r="C586" s="663" t="s">
        <v>588</v>
      </c>
      <c r="D586" s="664" t="s">
        <v>2524</v>
      </c>
      <c r="E586" s="663" t="s">
        <v>591</v>
      </c>
      <c r="F586" s="664" t="s">
        <v>2525</v>
      </c>
      <c r="G586" s="663" t="s">
        <v>609</v>
      </c>
      <c r="H586" s="663" t="s">
        <v>1196</v>
      </c>
      <c r="I586" s="663" t="s">
        <v>1197</v>
      </c>
      <c r="J586" s="663" t="s">
        <v>1198</v>
      </c>
      <c r="K586" s="663" t="s">
        <v>1199</v>
      </c>
      <c r="L586" s="665">
        <v>36.93</v>
      </c>
      <c r="M586" s="665">
        <v>1</v>
      </c>
      <c r="N586" s="666">
        <v>36.93</v>
      </c>
    </row>
    <row r="587" spans="1:14" ht="14.4" customHeight="1" x14ac:dyDescent="0.3">
      <c r="A587" s="661" t="s">
        <v>575</v>
      </c>
      <c r="B587" s="662" t="s">
        <v>576</v>
      </c>
      <c r="C587" s="663" t="s">
        <v>588</v>
      </c>
      <c r="D587" s="664" t="s">
        <v>2524</v>
      </c>
      <c r="E587" s="663" t="s">
        <v>591</v>
      </c>
      <c r="F587" s="664" t="s">
        <v>2525</v>
      </c>
      <c r="G587" s="663" t="s">
        <v>609</v>
      </c>
      <c r="H587" s="663" t="s">
        <v>2190</v>
      </c>
      <c r="I587" s="663" t="s">
        <v>2191</v>
      </c>
      <c r="J587" s="663" t="s">
        <v>2192</v>
      </c>
      <c r="K587" s="663" t="s">
        <v>2193</v>
      </c>
      <c r="L587" s="665">
        <v>77.419999999999987</v>
      </c>
      <c r="M587" s="665">
        <v>1</v>
      </c>
      <c r="N587" s="666">
        <v>77.419999999999987</v>
      </c>
    </row>
    <row r="588" spans="1:14" ht="14.4" customHeight="1" x14ac:dyDescent="0.3">
      <c r="A588" s="661" t="s">
        <v>575</v>
      </c>
      <c r="B588" s="662" t="s">
        <v>576</v>
      </c>
      <c r="C588" s="663" t="s">
        <v>588</v>
      </c>
      <c r="D588" s="664" t="s">
        <v>2524</v>
      </c>
      <c r="E588" s="663" t="s">
        <v>591</v>
      </c>
      <c r="F588" s="664" t="s">
        <v>2525</v>
      </c>
      <c r="G588" s="663" t="s">
        <v>609</v>
      </c>
      <c r="H588" s="663" t="s">
        <v>2194</v>
      </c>
      <c r="I588" s="663" t="s">
        <v>2195</v>
      </c>
      <c r="J588" s="663" t="s">
        <v>2196</v>
      </c>
      <c r="K588" s="663" t="s">
        <v>2197</v>
      </c>
      <c r="L588" s="665">
        <v>0</v>
      </c>
      <c r="M588" s="665">
        <v>0</v>
      </c>
      <c r="N588" s="666">
        <v>0</v>
      </c>
    </row>
    <row r="589" spans="1:14" ht="14.4" customHeight="1" x14ac:dyDescent="0.3">
      <c r="A589" s="661" t="s">
        <v>575</v>
      </c>
      <c r="B589" s="662" t="s">
        <v>576</v>
      </c>
      <c r="C589" s="663" t="s">
        <v>588</v>
      </c>
      <c r="D589" s="664" t="s">
        <v>2524</v>
      </c>
      <c r="E589" s="663" t="s">
        <v>591</v>
      </c>
      <c r="F589" s="664" t="s">
        <v>2525</v>
      </c>
      <c r="G589" s="663" t="s">
        <v>609</v>
      </c>
      <c r="H589" s="663" t="s">
        <v>2198</v>
      </c>
      <c r="I589" s="663" t="s">
        <v>2198</v>
      </c>
      <c r="J589" s="663" t="s">
        <v>2199</v>
      </c>
      <c r="K589" s="663" t="s">
        <v>2200</v>
      </c>
      <c r="L589" s="665">
        <v>92</v>
      </c>
      <c r="M589" s="665">
        <v>3</v>
      </c>
      <c r="N589" s="666">
        <v>276</v>
      </c>
    </row>
    <row r="590" spans="1:14" ht="14.4" customHeight="1" x14ac:dyDescent="0.3">
      <c r="A590" s="661" t="s">
        <v>575</v>
      </c>
      <c r="B590" s="662" t="s">
        <v>576</v>
      </c>
      <c r="C590" s="663" t="s">
        <v>588</v>
      </c>
      <c r="D590" s="664" t="s">
        <v>2524</v>
      </c>
      <c r="E590" s="663" t="s">
        <v>591</v>
      </c>
      <c r="F590" s="664" t="s">
        <v>2525</v>
      </c>
      <c r="G590" s="663" t="s">
        <v>609</v>
      </c>
      <c r="H590" s="663" t="s">
        <v>2201</v>
      </c>
      <c r="I590" s="663" t="s">
        <v>215</v>
      </c>
      <c r="J590" s="663" t="s">
        <v>2202</v>
      </c>
      <c r="K590" s="663" t="s">
        <v>2203</v>
      </c>
      <c r="L590" s="665">
        <v>186.29</v>
      </c>
      <c r="M590" s="665">
        <v>1</v>
      </c>
      <c r="N590" s="666">
        <v>186.29</v>
      </c>
    </row>
    <row r="591" spans="1:14" ht="14.4" customHeight="1" x14ac:dyDescent="0.3">
      <c r="A591" s="661" t="s">
        <v>575</v>
      </c>
      <c r="B591" s="662" t="s">
        <v>576</v>
      </c>
      <c r="C591" s="663" t="s">
        <v>588</v>
      </c>
      <c r="D591" s="664" t="s">
        <v>2524</v>
      </c>
      <c r="E591" s="663" t="s">
        <v>591</v>
      </c>
      <c r="F591" s="664" t="s">
        <v>2525</v>
      </c>
      <c r="G591" s="663" t="s">
        <v>609</v>
      </c>
      <c r="H591" s="663" t="s">
        <v>2204</v>
      </c>
      <c r="I591" s="663" t="s">
        <v>2205</v>
      </c>
      <c r="J591" s="663" t="s">
        <v>2206</v>
      </c>
      <c r="K591" s="663" t="s">
        <v>2207</v>
      </c>
      <c r="L591" s="665">
        <v>991.74000000000012</v>
      </c>
      <c r="M591" s="665">
        <v>10</v>
      </c>
      <c r="N591" s="666">
        <v>9917.4000000000015</v>
      </c>
    </row>
    <row r="592" spans="1:14" ht="14.4" customHeight="1" x14ac:dyDescent="0.3">
      <c r="A592" s="661" t="s">
        <v>575</v>
      </c>
      <c r="B592" s="662" t="s">
        <v>576</v>
      </c>
      <c r="C592" s="663" t="s">
        <v>588</v>
      </c>
      <c r="D592" s="664" t="s">
        <v>2524</v>
      </c>
      <c r="E592" s="663" t="s">
        <v>591</v>
      </c>
      <c r="F592" s="664" t="s">
        <v>2525</v>
      </c>
      <c r="G592" s="663" t="s">
        <v>609</v>
      </c>
      <c r="H592" s="663" t="s">
        <v>2208</v>
      </c>
      <c r="I592" s="663" t="s">
        <v>2209</v>
      </c>
      <c r="J592" s="663" t="s">
        <v>2210</v>
      </c>
      <c r="K592" s="663" t="s">
        <v>2211</v>
      </c>
      <c r="L592" s="665">
        <v>141.21877853558345</v>
      </c>
      <c r="M592" s="665">
        <v>1</v>
      </c>
      <c r="N592" s="666">
        <v>141.21877853558345</v>
      </c>
    </row>
    <row r="593" spans="1:14" ht="14.4" customHeight="1" x14ac:dyDescent="0.3">
      <c r="A593" s="661" t="s">
        <v>575</v>
      </c>
      <c r="B593" s="662" t="s">
        <v>576</v>
      </c>
      <c r="C593" s="663" t="s">
        <v>588</v>
      </c>
      <c r="D593" s="664" t="s">
        <v>2524</v>
      </c>
      <c r="E593" s="663" t="s">
        <v>591</v>
      </c>
      <c r="F593" s="664" t="s">
        <v>2525</v>
      </c>
      <c r="G593" s="663" t="s">
        <v>609</v>
      </c>
      <c r="H593" s="663" t="s">
        <v>1205</v>
      </c>
      <c r="I593" s="663" t="s">
        <v>1206</v>
      </c>
      <c r="J593" s="663" t="s">
        <v>1207</v>
      </c>
      <c r="K593" s="663" t="s">
        <v>1208</v>
      </c>
      <c r="L593" s="665">
        <v>39.529516598457548</v>
      </c>
      <c r="M593" s="665">
        <v>1</v>
      </c>
      <c r="N593" s="666">
        <v>39.529516598457548</v>
      </c>
    </row>
    <row r="594" spans="1:14" ht="14.4" customHeight="1" x14ac:dyDescent="0.3">
      <c r="A594" s="661" t="s">
        <v>575</v>
      </c>
      <c r="B594" s="662" t="s">
        <v>576</v>
      </c>
      <c r="C594" s="663" t="s">
        <v>588</v>
      </c>
      <c r="D594" s="664" t="s">
        <v>2524</v>
      </c>
      <c r="E594" s="663" t="s">
        <v>591</v>
      </c>
      <c r="F594" s="664" t="s">
        <v>2525</v>
      </c>
      <c r="G594" s="663" t="s">
        <v>609</v>
      </c>
      <c r="H594" s="663" t="s">
        <v>2212</v>
      </c>
      <c r="I594" s="663" t="s">
        <v>2213</v>
      </c>
      <c r="J594" s="663" t="s">
        <v>2214</v>
      </c>
      <c r="K594" s="663" t="s">
        <v>2215</v>
      </c>
      <c r="L594" s="665">
        <v>44.020109983158328</v>
      </c>
      <c r="M594" s="665">
        <v>1</v>
      </c>
      <c r="N594" s="666">
        <v>44.020109983158328</v>
      </c>
    </row>
    <row r="595" spans="1:14" ht="14.4" customHeight="1" x14ac:dyDescent="0.3">
      <c r="A595" s="661" t="s">
        <v>575</v>
      </c>
      <c r="B595" s="662" t="s">
        <v>576</v>
      </c>
      <c r="C595" s="663" t="s">
        <v>588</v>
      </c>
      <c r="D595" s="664" t="s">
        <v>2524</v>
      </c>
      <c r="E595" s="663" t="s">
        <v>591</v>
      </c>
      <c r="F595" s="664" t="s">
        <v>2525</v>
      </c>
      <c r="G595" s="663" t="s">
        <v>609</v>
      </c>
      <c r="H595" s="663" t="s">
        <v>2216</v>
      </c>
      <c r="I595" s="663" t="s">
        <v>2217</v>
      </c>
      <c r="J595" s="663" t="s">
        <v>2218</v>
      </c>
      <c r="K595" s="663" t="s">
        <v>2219</v>
      </c>
      <c r="L595" s="665">
        <v>1307.31</v>
      </c>
      <c r="M595" s="665">
        <v>1</v>
      </c>
      <c r="N595" s="666">
        <v>1307.31</v>
      </c>
    </row>
    <row r="596" spans="1:14" ht="14.4" customHeight="1" x14ac:dyDescent="0.3">
      <c r="A596" s="661" t="s">
        <v>575</v>
      </c>
      <c r="B596" s="662" t="s">
        <v>576</v>
      </c>
      <c r="C596" s="663" t="s">
        <v>588</v>
      </c>
      <c r="D596" s="664" t="s">
        <v>2524</v>
      </c>
      <c r="E596" s="663" t="s">
        <v>591</v>
      </c>
      <c r="F596" s="664" t="s">
        <v>2525</v>
      </c>
      <c r="G596" s="663" t="s">
        <v>609</v>
      </c>
      <c r="H596" s="663" t="s">
        <v>2220</v>
      </c>
      <c r="I596" s="663" t="s">
        <v>2221</v>
      </c>
      <c r="J596" s="663" t="s">
        <v>2222</v>
      </c>
      <c r="K596" s="663" t="s">
        <v>2223</v>
      </c>
      <c r="L596" s="665">
        <v>199.75000000000006</v>
      </c>
      <c r="M596" s="665">
        <v>1</v>
      </c>
      <c r="N596" s="666">
        <v>199.75000000000006</v>
      </c>
    </row>
    <row r="597" spans="1:14" ht="14.4" customHeight="1" x14ac:dyDescent="0.3">
      <c r="A597" s="661" t="s">
        <v>575</v>
      </c>
      <c r="B597" s="662" t="s">
        <v>576</v>
      </c>
      <c r="C597" s="663" t="s">
        <v>588</v>
      </c>
      <c r="D597" s="664" t="s">
        <v>2524</v>
      </c>
      <c r="E597" s="663" t="s">
        <v>591</v>
      </c>
      <c r="F597" s="664" t="s">
        <v>2525</v>
      </c>
      <c r="G597" s="663" t="s">
        <v>609</v>
      </c>
      <c r="H597" s="663" t="s">
        <v>2224</v>
      </c>
      <c r="I597" s="663" t="s">
        <v>2225</v>
      </c>
      <c r="J597" s="663" t="s">
        <v>2226</v>
      </c>
      <c r="K597" s="663" t="s">
        <v>2227</v>
      </c>
      <c r="L597" s="665">
        <v>82.44</v>
      </c>
      <c r="M597" s="665">
        <v>1</v>
      </c>
      <c r="N597" s="666">
        <v>82.44</v>
      </c>
    </row>
    <row r="598" spans="1:14" ht="14.4" customHeight="1" x14ac:dyDescent="0.3">
      <c r="A598" s="661" t="s">
        <v>575</v>
      </c>
      <c r="B598" s="662" t="s">
        <v>576</v>
      </c>
      <c r="C598" s="663" t="s">
        <v>588</v>
      </c>
      <c r="D598" s="664" t="s">
        <v>2524</v>
      </c>
      <c r="E598" s="663" t="s">
        <v>591</v>
      </c>
      <c r="F598" s="664" t="s">
        <v>2525</v>
      </c>
      <c r="G598" s="663" t="s">
        <v>609</v>
      </c>
      <c r="H598" s="663" t="s">
        <v>2228</v>
      </c>
      <c r="I598" s="663" t="s">
        <v>2229</v>
      </c>
      <c r="J598" s="663" t="s">
        <v>2230</v>
      </c>
      <c r="K598" s="663" t="s">
        <v>2231</v>
      </c>
      <c r="L598" s="665">
        <v>41.809999999999995</v>
      </c>
      <c r="M598" s="665">
        <v>1</v>
      </c>
      <c r="N598" s="666">
        <v>41.809999999999995</v>
      </c>
    </row>
    <row r="599" spans="1:14" ht="14.4" customHeight="1" x14ac:dyDescent="0.3">
      <c r="A599" s="661" t="s">
        <v>575</v>
      </c>
      <c r="B599" s="662" t="s">
        <v>576</v>
      </c>
      <c r="C599" s="663" t="s">
        <v>588</v>
      </c>
      <c r="D599" s="664" t="s">
        <v>2524</v>
      </c>
      <c r="E599" s="663" t="s">
        <v>591</v>
      </c>
      <c r="F599" s="664" t="s">
        <v>2525</v>
      </c>
      <c r="G599" s="663" t="s">
        <v>609</v>
      </c>
      <c r="H599" s="663" t="s">
        <v>1227</v>
      </c>
      <c r="I599" s="663" t="s">
        <v>1228</v>
      </c>
      <c r="J599" s="663" t="s">
        <v>1229</v>
      </c>
      <c r="K599" s="663" t="s">
        <v>1230</v>
      </c>
      <c r="L599" s="665">
        <v>23.929763454668972</v>
      </c>
      <c r="M599" s="665">
        <v>2</v>
      </c>
      <c r="N599" s="666">
        <v>47.859526909337944</v>
      </c>
    </row>
    <row r="600" spans="1:14" ht="14.4" customHeight="1" x14ac:dyDescent="0.3">
      <c r="A600" s="661" t="s">
        <v>575</v>
      </c>
      <c r="B600" s="662" t="s">
        <v>576</v>
      </c>
      <c r="C600" s="663" t="s">
        <v>588</v>
      </c>
      <c r="D600" s="664" t="s">
        <v>2524</v>
      </c>
      <c r="E600" s="663" t="s">
        <v>591</v>
      </c>
      <c r="F600" s="664" t="s">
        <v>2525</v>
      </c>
      <c r="G600" s="663" t="s">
        <v>609</v>
      </c>
      <c r="H600" s="663" t="s">
        <v>2232</v>
      </c>
      <c r="I600" s="663" t="s">
        <v>2232</v>
      </c>
      <c r="J600" s="663" t="s">
        <v>2233</v>
      </c>
      <c r="K600" s="663" t="s">
        <v>2234</v>
      </c>
      <c r="L600" s="665">
        <v>320.22000000000003</v>
      </c>
      <c r="M600" s="665">
        <v>2</v>
      </c>
      <c r="N600" s="666">
        <v>640.44000000000005</v>
      </c>
    </row>
    <row r="601" spans="1:14" ht="14.4" customHeight="1" x14ac:dyDescent="0.3">
      <c r="A601" s="661" t="s">
        <v>575</v>
      </c>
      <c r="B601" s="662" t="s">
        <v>576</v>
      </c>
      <c r="C601" s="663" t="s">
        <v>588</v>
      </c>
      <c r="D601" s="664" t="s">
        <v>2524</v>
      </c>
      <c r="E601" s="663" t="s">
        <v>591</v>
      </c>
      <c r="F601" s="664" t="s">
        <v>2525</v>
      </c>
      <c r="G601" s="663" t="s">
        <v>609</v>
      </c>
      <c r="H601" s="663" t="s">
        <v>2235</v>
      </c>
      <c r="I601" s="663" t="s">
        <v>2236</v>
      </c>
      <c r="J601" s="663" t="s">
        <v>2237</v>
      </c>
      <c r="K601" s="663" t="s">
        <v>2238</v>
      </c>
      <c r="L601" s="665">
        <v>76.789999999999992</v>
      </c>
      <c r="M601" s="665">
        <v>2</v>
      </c>
      <c r="N601" s="666">
        <v>153.57999999999998</v>
      </c>
    </row>
    <row r="602" spans="1:14" ht="14.4" customHeight="1" x14ac:dyDescent="0.3">
      <c r="A602" s="661" t="s">
        <v>575</v>
      </c>
      <c r="B602" s="662" t="s">
        <v>576</v>
      </c>
      <c r="C602" s="663" t="s">
        <v>588</v>
      </c>
      <c r="D602" s="664" t="s">
        <v>2524</v>
      </c>
      <c r="E602" s="663" t="s">
        <v>591</v>
      </c>
      <c r="F602" s="664" t="s">
        <v>2525</v>
      </c>
      <c r="G602" s="663" t="s">
        <v>609</v>
      </c>
      <c r="H602" s="663" t="s">
        <v>2239</v>
      </c>
      <c r="I602" s="663" t="s">
        <v>215</v>
      </c>
      <c r="J602" s="663" t="s">
        <v>2240</v>
      </c>
      <c r="K602" s="663"/>
      <c r="L602" s="665">
        <v>125.77930733253875</v>
      </c>
      <c r="M602" s="665">
        <v>1</v>
      </c>
      <c r="N602" s="666">
        <v>125.77930733253875</v>
      </c>
    </row>
    <row r="603" spans="1:14" ht="14.4" customHeight="1" x14ac:dyDescent="0.3">
      <c r="A603" s="661" t="s">
        <v>575</v>
      </c>
      <c r="B603" s="662" t="s">
        <v>576</v>
      </c>
      <c r="C603" s="663" t="s">
        <v>588</v>
      </c>
      <c r="D603" s="664" t="s">
        <v>2524</v>
      </c>
      <c r="E603" s="663" t="s">
        <v>591</v>
      </c>
      <c r="F603" s="664" t="s">
        <v>2525</v>
      </c>
      <c r="G603" s="663" t="s">
        <v>609</v>
      </c>
      <c r="H603" s="663" t="s">
        <v>2241</v>
      </c>
      <c r="I603" s="663" t="s">
        <v>2242</v>
      </c>
      <c r="J603" s="663" t="s">
        <v>737</v>
      </c>
      <c r="K603" s="663" t="s">
        <v>2243</v>
      </c>
      <c r="L603" s="665">
        <v>63.456666666666656</v>
      </c>
      <c r="M603" s="665">
        <v>3</v>
      </c>
      <c r="N603" s="666">
        <v>190.36999999999998</v>
      </c>
    </row>
    <row r="604" spans="1:14" ht="14.4" customHeight="1" x14ac:dyDescent="0.3">
      <c r="A604" s="661" t="s">
        <v>575</v>
      </c>
      <c r="B604" s="662" t="s">
        <v>576</v>
      </c>
      <c r="C604" s="663" t="s">
        <v>588</v>
      </c>
      <c r="D604" s="664" t="s">
        <v>2524</v>
      </c>
      <c r="E604" s="663" t="s">
        <v>591</v>
      </c>
      <c r="F604" s="664" t="s">
        <v>2525</v>
      </c>
      <c r="G604" s="663" t="s">
        <v>609</v>
      </c>
      <c r="H604" s="663" t="s">
        <v>2244</v>
      </c>
      <c r="I604" s="663" t="s">
        <v>215</v>
      </c>
      <c r="J604" s="663" t="s">
        <v>2245</v>
      </c>
      <c r="K604" s="663" t="s">
        <v>2246</v>
      </c>
      <c r="L604" s="665">
        <v>74.390884686177628</v>
      </c>
      <c r="M604" s="665">
        <v>6</v>
      </c>
      <c r="N604" s="666">
        <v>446.34530811706577</v>
      </c>
    </row>
    <row r="605" spans="1:14" ht="14.4" customHeight="1" x14ac:dyDescent="0.3">
      <c r="A605" s="661" t="s">
        <v>575</v>
      </c>
      <c r="B605" s="662" t="s">
        <v>576</v>
      </c>
      <c r="C605" s="663" t="s">
        <v>588</v>
      </c>
      <c r="D605" s="664" t="s">
        <v>2524</v>
      </c>
      <c r="E605" s="663" t="s">
        <v>591</v>
      </c>
      <c r="F605" s="664" t="s">
        <v>2525</v>
      </c>
      <c r="G605" s="663" t="s">
        <v>609</v>
      </c>
      <c r="H605" s="663" t="s">
        <v>1261</v>
      </c>
      <c r="I605" s="663" t="s">
        <v>1262</v>
      </c>
      <c r="J605" s="663" t="s">
        <v>1263</v>
      </c>
      <c r="K605" s="663" t="s">
        <v>1264</v>
      </c>
      <c r="L605" s="665">
        <v>326.99901055993649</v>
      </c>
      <c r="M605" s="665">
        <v>275</v>
      </c>
      <c r="N605" s="666">
        <v>89924.727903982537</v>
      </c>
    </row>
    <row r="606" spans="1:14" ht="14.4" customHeight="1" x14ac:dyDescent="0.3">
      <c r="A606" s="661" t="s">
        <v>575</v>
      </c>
      <c r="B606" s="662" t="s">
        <v>576</v>
      </c>
      <c r="C606" s="663" t="s">
        <v>588</v>
      </c>
      <c r="D606" s="664" t="s">
        <v>2524</v>
      </c>
      <c r="E606" s="663" t="s">
        <v>591</v>
      </c>
      <c r="F606" s="664" t="s">
        <v>2525</v>
      </c>
      <c r="G606" s="663" t="s">
        <v>609</v>
      </c>
      <c r="H606" s="663" t="s">
        <v>1271</v>
      </c>
      <c r="I606" s="663" t="s">
        <v>1272</v>
      </c>
      <c r="J606" s="663" t="s">
        <v>1273</v>
      </c>
      <c r="K606" s="663" t="s">
        <v>1274</v>
      </c>
      <c r="L606" s="665">
        <v>278.33833507978159</v>
      </c>
      <c r="M606" s="665">
        <v>11</v>
      </c>
      <c r="N606" s="666">
        <v>3061.7216858775973</v>
      </c>
    </row>
    <row r="607" spans="1:14" ht="14.4" customHeight="1" x14ac:dyDescent="0.3">
      <c r="A607" s="661" t="s">
        <v>575</v>
      </c>
      <c r="B607" s="662" t="s">
        <v>576</v>
      </c>
      <c r="C607" s="663" t="s">
        <v>588</v>
      </c>
      <c r="D607" s="664" t="s">
        <v>2524</v>
      </c>
      <c r="E607" s="663" t="s">
        <v>591</v>
      </c>
      <c r="F607" s="664" t="s">
        <v>2525</v>
      </c>
      <c r="G607" s="663" t="s">
        <v>609</v>
      </c>
      <c r="H607" s="663" t="s">
        <v>2247</v>
      </c>
      <c r="I607" s="663" t="s">
        <v>2248</v>
      </c>
      <c r="J607" s="663" t="s">
        <v>2249</v>
      </c>
      <c r="K607" s="663" t="s">
        <v>2250</v>
      </c>
      <c r="L607" s="665">
        <v>70.720000000000013</v>
      </c>
      <c r="M607" s="665">
        <v>1</v>
      </c>
      <c r="N607" s="666">
        <v>70.720000000000013</v>
      </c>
    </row>
    <row r="608" spans="1:14" ht="14.4" customHeight="1" x14ac:dyDescent="0.3">
      <c r="A608" s="661" t="s">
        <v>575</v>
      </c>
      <c r="B608" s="662" t="s">
        <v>576</v>
      </c>
      <c r="C608" s="663" t="s">
        <v>588</v>
      </c>
      <c r="D608" s="664" t="s">
        <v>2524</v>
      </c>
      <c r="E608" s="663" t="s">
        <v>591</v>
      </c>
      <c r="F608" s="664" t="s">
        <v>2525</v>
      </c>
      <c r="G608" s="663" t="s">
        <v>609</v>
      </c>
      <c r="H608" s="663" t="s">
        <v>2251</v>
      </c>
      <c r="I608" s="663" t="s">
        <v>2252</v>
      </c>
      <c r="J608" s="663" t="s">
        <v>2253</v>
      </c>
      <c r="K608" s="663" t="s">
        <v>2254</v>
      </c>
      <c r="L608" s="665">
        <v>32.20000000000001</v>
      </c>
      <c r="M608" s="665">
        <v>2</v>
      </c>
      <c r="N608" s="666">
        <v>64.40000000000002</v>
      </c>
    </row>
    <row r="609" spans="1:14" ht="14.4" customHeight="1" x14ac:dyDescent="0.3">
      <c r="A609" s="661" t="s">
        <v>575</v>
      </c>
      <c r="B609" s="662" t="s">
        <v>576</v>
      </c>
      <c r="C609" s="663" t="s">
        <v>588</v>
      </c>
      <c r="D609" s="664" t="s">
        <v>2524</v>
      </c>
      <c r="E609" s="663" t="s">
        <v>591</v>
      </c>
      <c r="F609" s="664" t="s">
        <v>2525</v>
      </c>
      <c r="G609" s="663" t="s">
        <v>609</v>
      </c>
      <c r="H609" s="663" t="s">
        <v>2255</v>
      </c>
      <c r="I609" s="663" t="s">
        <v>2256</v>
      </c>
      <c r="J609" s="663" t="s">
        <v>2257</v>
      </c>
      <c r="K609" s="663" t="s">
        <v>2258</v>
      </c>
      <c r="L609" s="665">
        <v>926.04012559149885</v>
      </c>
      <c r="M609" s="665">
        <v>1</v>
      </c>
      <c r="N609" s="666">
        <v>926.04012559149885</v>
      </c>
    </row>
    <row r="610" spans="1:14" ht="14.4" customHeight="1" x14ac:dyDescent="0.3">
      <c r="A610" s="661" t="s">
        <v>575</v>
      </c>
      <c r="B610" s="662" t="s">
        <v>576</v>
      </c>
      <c r="C610" s="663" t="s">
        <v>588</v>
      </c>
      <c r="D610" s="664" t="s">
        <v>2524</v>
      </c>
      <c r="E610" s="663" t="s">
        <v>591</v>
      </c>
      <c r="F610" s="664" t="s">
        <v>2525</v>
      </c>
      <c r="G610" s="663" t="s">
        <v>609</v>
      </c>
      <c r="H610" s="663" t="s">
        <v>2259</v>
      </c>
      <c r="I610" s="663" t="s">
        <v>215</v>
      </c>
      <c r="J610" s="663" t="s">
        <v>2260</v>
      </c>
      <c r="K610" s="663"/>
      <c r="L610" s="665">
        <v>157.89250000000001</v>
      </c>
      <c r="M610" s="665">
        <v>8</v>
      </c>
      <c r="N610" s="666">
        <v>1263.1400000000001</v>
      </c>
    </row>
    <row r="611" spans="1:14" ht="14.4" customHeight="1" x14ac:dyDescent="0.3">
      <c r="A611" s="661" t="s">
        <v>575</v>
      </c>
      <c r="B611" s="662" t="s">
        <v>576</v>
      </c>
      <c r="C611" s="663" t="s">
        <v>588</v>
      </c>
      <c r="D611" s="664" t="s">
        <v>2524</v>
      </c>
      <c r="E611" s="663" t="s">
        <v>591</v>
      </c>
      <c r="F611" s="664" t="s">
        <v>2525</v>
      </c>
      <c r="G611" s="663" t="s">
        <v>609</v>
      </c>
      <c r="H611" s="663" t="s">
        <v>2261</v>
      </c>
      <c r="I611" s="663" t="s">
        <v>2261</v>
      </c>
      <c r="J611" s="663" t="s">
        <v>1225</v>
      </c>
      <c r="K611" s="663" t="s">
        <v>2262</v>
      </c>
      <c r="L611" s="665">
        <v>74.54000000000002</v>
      </c>
      <c r="M611" s="665">
        <v>1</v>
      </c>
      <c r="N611" s="666">
        <v>74.54000000000002</v>
      </c>
    </row>
    <row r="612" spans="1:14" ht="14.4" customHeight="1" x14ac:dyDescent="0.3">
      <c r="A612" s="661" t="s">
        <v>575</v>
      </c>
      <c r="B612" s="662" t="s">
        <v>576</v>
      </c>
      <c r="C612" s="663" t="s">
        <v>588</v>
      </c>
      <c r="D612" s="664" t="s">
        <v>2524</v>
      </c>
      <c r="E612" s="663" t="s">
        <v>591</v>
      </c>
      <c r="F612" s="664" t="s">
        <v>2525</v>
      </c>
      <c r="G612" s="663" t="s">
        <v>609</v>
      </c>
      <c r="H612" s="663" t="s">
        <v>2263</v>
      </c>
      <c r="I612" s="663" t="s">
        <v>2264</v>
      </c>
      <c r="J612" s="663" t="s">
        <v>2265</v>
      </c>
      <c r="K612" s="663" t="s">
        <v>2234</v>
      </c>
      <c r="L612" s="665">
        <v>3905</v>
      </c>
      <c r="M612" s="665">
        <v>1</v>
      </c>
      <c r="N612" s="666">
        <v>3905</v>
      </c>
    </row>
    <row r="613" spans="1:14" ht="14.4" customHeight="1" x14ac:dyDescent="0.3">
      <c r="A613" s="661" t="s">
        <v>575</v>
      </c>
      <c r="B613" s="662" t="s">
        <v>576</v>
      </c>
      <c r="C613" s="663" t="s">
        <v>588</v>
      </c>
      <c r="D613" s="664" t="s">
        <v>2524</v>
      </c>
      <c r="E613" s="663" t="s">
        <v>591</v>
      </c>
      <c r="F613" s="664" t="s">
        <v>2525</v>
      </c>
      <c r="G613" s="663" t="s">
        <v>609</v>
      </c>
      <c r="H613" s="663" t="s">
        <v>2266</v>
      </c>
      <c r="I613" s="663" t="s">
        <v>2266</v>
      </c>
      <c r="J613" s="663" t="s">
        <v>2267</v>
      </c>
      <c r="K613" s="663" t="s">
        <v>2268</v>
      </c>
      <c r="L613" s="665">
        <v>179.80629783445468</v>
      </c>
      <c r="M613" s="665">
        <v>1</v>
      </c>
      <c r="N613" s="666">
        <v>179.80629783445468</v>
      </c>
    </row>
    <row r="614" spans="1:14" ht="14.4" customHeight="1" x14ac:dyDescent="0.3">
      <c r="A614" s="661" t="s">
        <v>575</v>
      </c>
      <c r="B614" s="662" t="s">
        <v>576</v>
      </c>
      <c r="C614" s="663" t="s">
        <v>588</v>
      </c>
      <c r="D614" s="664" t="s">
        <v>2524</v>
      </c>
      <c r="E614" s="663" t="s">
        <v>591</v>
      </c>
      <c r="F614" s="664" t="s">
        <v>2525</v>
      </c>
      <c r="G614" s="663" t="s">
        <v>609</v>
      </c>
      <c r="H614" s="663" t="s">
        <v>1288</v>
      </c>
      <c r="I614" s="663" t="s">
        <v>1289</v>
      </c>
      <c r="J614" s="663" t="s">
        <v>1290</v>
      </c>
      <c r="K614" s="663" t="s">
        <v>1291</v>
      </c>
      <c r="L614" s="665">
        <v>125.86</v>
      </c>
      <c r="M614" s="665">
        <v>3</v>
      </c>
      <c r="N614" s="666">
        <v>377.58</v>
      </c>
    </row>
    <row r="615" spans="1:14" ht="14.4" customHeight="1" x14ac:dyDescent="0.3">
      <c r="A615" s="661" t="s">
        <v>575</v>
      </c>
      <c r="B615" s="662" t="s">
        <v>576</v>
      </c>
      <c r="C615" s="663" t="s">
        <v>588</v>
      </c>
      <c r="D615" s="664" t="s">
        <v>2524</v>
      </c>
      <c r="E615" s="663" t="s">
        <v>591</v>
      </c>
      <c r="F615" s="664" t="s">
        <v>2525</v>
      </c>
      <c r="G615" s="663" t="s">
        <v>609</v>
      </c>
      <c r="H615" s="663" t="s">
        <v>2269</v>
      </c>
      <c r="I615" s="663" t="s">
        <v>2270</v>
      </c>
      <c r="J615" s="663" t="s">
        <v>2271</v>
      </c>
      <c r="K615" s="663" t="s">
        <v>2272</v>
      </c>
      <c r="L615" s="665">
        <v>30.2</v>
      </c>
      <c r="M615" s="665">
        <v>20</v>
      </c>
      <c r="N615" s="666">
        <v>604</v>
      </c>
    </row>
    <row r="616" spans="1:14" ht="14.4" customHeight="1" x14ac:dyDescent="0.3">
      <c r="A616" s="661" t="s">
        <v>575</v>
      </c>
      <c r="B616" s="662" t="s">
        <v>576</v>
      </c>
      <c r="C616" s="663" t="s">
        <v>588</v>
      </c>
      <c r="D616" s="664" t="s">
        <v>2524</v>
      </c>
      <c r="E616" s="663" t="s">
        <v>591</v>
      </c>
      <c r="F616" s="664" t="s">
        <v>2525</v>
      </c>
      <c r="G616" s="663" t="s">
        <v>609</v>
      </c>
      <c r="H616" s="663" t="s">
        <v>2273</v>
      </c>
      <c r="I616" s="663" t="s">
        <v>2273</v>
      </c>
      <c r="J616" s="663" t="s">
        <v>2274</v>
      </c>
      <c r="K616" s="663" t="s">
        <v>2275</v>
      </c>
      <c r="L616" s="665">
        <v>63.97</v>
      </c>
      <c r="M616" s="665">
        <v>1</v>
      </c>
      <c r="N616" s="666">
        <v>63.97</v>
      </c>
    </row>
    <row r="617" spans="1:14" ht="14.4" customHeight="1" x14ac:dyDescent="0.3">
      <c r="A617" s="661" t="s">
        <v>575</v>
      </c>
      <c r="B617" s="662" t="s">
        <v>576</v>
      </c>
      <c r="C617" s="663" t="s">
        <v>588</v>
      </c>
      <c r="D617" s="664" t="s">
        <v>2524</v>
      </c>
      <c r="E617" s="663" t="s">
        <v>591</v>
      </c>
      <c r="F617" s="664" t="s">
        <v>2525</v>
      </c>
      <c r="G617" s="663" t="s">
        <v>609</v>
      </c>
      <c r="H617" s="663" t="s">
        <v>2276</v>
      </c>
      <c r="I617" s="663" t="s">
        <v>2277</v>
      </c>
      <c r="J617" s="663" t="s">
        <v>2278</v>
      </c>
      <c r="K617" s="663" t="s">
        <v>2279</v>
      </c>
      <c r="L617" s="665">
        <v>114.24939386908525</v>
      </c>
      <c r="M617" s="665">
        <v>1</v>
      </c>
      <c r="N617" s="666">
        <v>114.24939386908525</v>
      </c>
    </row>
    <row r="618" spans="1:14" ht="14.4" customHeight="1" x14ac:dyDescent="0.3">
      <c r="A618" s="661" t="s">
        <v>575</v>
      </c>
      <c r="B618" s="662" t="s">
        <v>576</v>
      </c>
      <c r="C618" s="663" t="s">
        <v>588</v>
      </c>
      <c r="D618" s="664" t="s">
        <v>2524</v>
      </c>
      <c r="E618" s="663" t="s">
        <v>591</v>
      </c>
      <c r="F618" s="664" t="s">
        <v>2525</v>
      </c>
      <c r="G618" s="663" t="s">
        <v>609</v>
      </c>
      <c r="H618" s="663" t="s">
        <v>2280</v>
      </c>
      <c r="I618" s="663" t="s">
        <v>2281</v>
      </c>
      <c r="J618" s="663" t="s">
        <v>2282</v>
      </c>
      <c r="K618" s="663" t="s">
        <v>2283</v>
      </c>
      <c r="L618" s="665">
        <v>122.82</v>
      </c>
      <c r="M618" s="665">
        <v>1</v>
      </c>
      <c r="N618" s="666">
        <v>122.82</v>
      </c>
    </row>
    <row r="619" spans="1:14" ht="14.4" customHeight="1" x14ac:dyDescent="0.3">
      <c r="A619" s="661" t="s">
        <v>575</v>
      </c>
      <c r="B619" s="662" t="s">
        <v>576</v>
      </c>
      <c r="C619" s="663" t="s">
        <v>588</v>
      </c>
      <c r="D619" s="664" t="s">
        <v>2524</v>
      </c>
      <c r="E619" s="663" t="s">
        <v>591</v>
      </c>
      <c r="F619" s="664" t="s">
        <v>2525</v>
      </c>
      <c r="G619" s="663" t="s">
        <v>609</v>
      </c>
      <c r="H619" s="663" t="s">
        <v>2284</v>
      </c>
      <c r="I619" s="663" t="s">
        <v>215</v>
      </c>
      <c r="J619" s="663" t="s">
        <v>2285</v>
      </c>
      <c r="K619" s="663"/>
      <c r="L619" s="665">
        <v>852.01</v>
      </c>
      <c r="M619" s="665">
        <v>1</v>
      </c>
      <c r="N619" s="666">
        <v>852.01</v>
      </c>
    </row>
    <row r="620" spans="1:14" ht="14.4" customHeight="1" x14ac:dyDescent="0.3">
      <c r="A620" s="661" t="s">
        <v>575</v>
      </c>
      <c r="B620" s="662" t="s">
        <v>576</v>
      </c>
      <c r="C620" s="663" t="s">
        <v>588</v>
      </c>
      <c r="D620" s="664" t="s">
        <v>2524</v>
      </c>
      <c r="E620" s="663" t="s">
        <v>591</v>
      </c>
      <c r="F620" s="664" t="s">
        <v>2525</v>
      </c>
      <c r="G620" s="663" t="s">
        <v>609</v>
      </c>
      <c r="H620" s="663" t="s">
        <v>1305</v>
      </c>
      <c r="I620" s="663" t="s">
        <v>1306</v>
      </c>
      <c r="J620" s="663" t="s">
        <v>1307</v>
      </c>
      <c r="K620" s="663" t="s">
        <v>1308</v>
      </c>
      <c r="L620" s="665">
        <v>621.59920249367985</v>
      </c>
      <c r="M620" s="665">
        <v>7</v>
      </c>
      <c r="N620" s="666">
        <v>4351.1944174557593</v>
      </c>
    </row>
    <row r="621" spans="1:14" ht="14.4" customHeight="1" x14ac:dyDescent="0.3">
      <c r="A621" s="661" t="s">
        <v>575</v>
      </c>
      <c r="B621" s="662" t="s">
        <v>576</v>
      </c>
      <c r="C621" s="663" t="s">
        <v>588</v>
      </c>
      <c r="D621" s="664" t="s">
        <v>2524</v>
      </c>
      <c r="E621" s="663" t="s">
        <v>591</v>
      </c>
      <c r="F621" s="664" t="s">
        <v>2525</v>
      </c>
      <c r="G621" s="663" t="s">
        <v>609</v>
      </c>
      <c r="H621" s="663" t="s">
        <v>2286</v>
      </c>
      <c r="I621" s="663" t="s">
        <v>2287</v>
      </c>
      <c r="J621" s="663" t="s">
        <v>2288</v>
      </c>
      <c r="K621" s="663" t="s">
        <v>2197</v>
      </c>
      <c r="L621" s="665">
        <v>80.370000000000019</v>
      </c>
      <c r="M621" s="665">
        <v>5</v>
      </c>
      <c r="N621" s="666">
        <v>401.85000000000008</v>
      </c>
    </row>
    <row r="622" spans="1:14" ht="14.4" customHeight="1" x14ac:dyDescent="0.3">
      <c r="A622" s="661" t="s">
        <v>575</v>
      </c>
      <c r="B622" s="662" t="s">
        <v>576</v>
      </c>
      <c r="C622" s="663" t="s">
        <v>588</v>
      </c>
      <c r="D622" s="664" t="s">
        <v>2524</v>
      </c>
      <c r="E622" s="663" t="s">
        <v>591</v>
      </c>
      <c r="F622" s="664" t="s">
        <v>2525</v>
      </c>
      <c r="G622" s="663" t="s">
        <v>609</v>
      </c>
      <c r="H622" s="663" t="s">
        <v>2289</v>
      </c>
      <c r="I622" s="663" t="s">
        <v>2289</v>
      </c>
      <c r="J622" s="663" t="s">
        <v>2290</v>
      </c>
      <c r="K622" s="663" t="s">
        <v>2291</v>
      </c>
      <c r="L622" s="665">
        <v>779.9</v>
      </c>
      <c r="M622" s="665">
        <v>1</v>
      </c>
      <c r="N622" s="666">
        <v>779.9</v>
      </c>
    </row>
    <row r="623" spans="1:14" ht="14.4" customHeight="1" x14ac:dyDescent="0.3">
      <c r="A623" s="661" t="s">
        <v>575</v>
      </c>
      <c r="B623" s="662" t="s">
        <v>576</v>
      </c>
      <c r="C623" s="663" t="s">
        <v>588</v>
      </c>
      <c r="D623" s="664" t="s">
        <v>2524</v>
      </c>
      <c r="E623" s="663" t="s">
        <v>591</v>
      </c>
      <c r="F623" s="664" t="s">
        <v>2525</v>
      </c>
      <c r="G623" s="663" t="s">
        <v>609</v>
      </c>
      <c r="H623" s="663" t="s">
        <v>2292</v>
      </c>
      <c r="I623" s="663" t="s">
        <v>2293</v>
      </c>
      <c r="J623" s="663" t="s">
        <v>2294</v>
      </c>
      <c r="K623" s="663" t="s">
        <v>2295</v>
      </c>
      <c r="L623" s="665">
        <v>84.55</v>
      </c>
      <c r="M623" s="665">
        <v>1</v>
      </c>
      <c r="N623" s="666">
        <v>84.55</v>
      </c>
    </row>
    <row r="624" spans="1:14" ht="14.4" customHeight="1" x14ac:dyDescent="0.3">
      <c r="A624" s="661" t="s">
        <v>575</v>
      </c>
      <c r="B624" s="662" t="s">
        <v>576</v>
      </c>
      <c r="C624" s="663" t="s">
        <v>588</v>
      </c>
      <c r="D624" s="664" t="s">
        <v>2524</v>
      </c>
      <c r="E624" s="663" t="s">
        <v>591</v>
      </c>
      <c r="F624" s="664" t="s">
        <v>2525</v>
      </c>
      <c r="G624" s="663" t="s">
        <v>609</v>
      </c>
      <c r="H624" s="663" t="s">
        <v>2296</v>
      </c>
      <c r="I624" s="663" t="s">
        <v>2297</v>
      </c>
      <c r="J624" s="663" t="s">
        <v>2298</v>
      </c>
      <c r="K624" s="663" t="s">
        <v>2299</v>
      </c>
      <c r="L624" s="665">
        <v>72.88000000000001</v>
      </c>
      <c r="M624" s="665">
        <v>1</v>
      </c>
      <c r="N624" s="666">
        <v>72.88000000000001</v>
      </c>
    </row>
    <row r="625" spans="1:14" ht="14.4" customHeight="1" x14ac:dyDescent="0.3">
      <c r="A625" s="661" t="s">
        <v>575</v>
      </c>
      <c r="B625" s="662" t="s">
        <v>576</v>
      </c>
      <c r="C625" s="663" t="s">
        <v>588</v>
      </c>
      <c r="D625" s="664" t="s">
        <v>2524</v>
      </c>
      <c r="E625" s="663" t="s">
        <v>591</v>
      </c>
      <c r="F625" s="664" t="s">
        <v>2525</v>
      </c>
      <c r="G625" s="663" t="s">
        <v>609</v>
      </c>
      <c r="H625" s="663" t="s">
        <v>1326</v>
      </c>
      <c r="I625" s="663" t="s">
        <v>1327</v>
      </c>
      <c r="J625" s="663" t="s">
        <v>1283</v>
      </c>
      <c r="K625" s="663" t="s">
        <v>1328</v>
      </c>
      <c r="L625" s="665">
        <v>121.68494096932892</v>
      </c>
      <c r="M625" s="665">
        <v>2</v>
      </c>
      <c r="N625" s="666">
        <v>243.36988193865784</v>
      </c>
    </row>
    <row r="626" spans="1:14" ht="14.4" customHeight="1" x14ac:dyDescent="0.3">
      <c r="A626" s="661" t="s">
        <v>575</v>
      </c>
      <c r="B626" s="662" t="s">
        <v>576</v>
      </c>
      <c r="C626" s="663" t="s">
        <v>588</v>
      </c>
      <c r="D626" s="664" t="s">
        <v>2524</v>
      </c>
      <c r="E626" s="663" t="s">
        <v>591</v>
      </c>
      <c r="F626" s="664" t="s">
        <v>2525</v>
      </c>
      <c r="G626" s="663" t="s">
        <v>609</v>
      </c>
      <c r="H626" s="663" t="s">
        <v>2300</v>
      </c>
      <c r="I626" s="663" t="s">
        <v>2301</v>
      </c>
      <c r="J626" s="663" t="s">
        <v>2302</v>
      </c>
      <c r="K626" s="663" t="s">
        <v>2303</v>
      </c>
      <c r="L626" s="665">
        <v>129.41999999999999</v>
      </c>
      <c r="M626" s="665">
        <v>1</v>
      </c>
      <c r="N626" s="666">
        <v>129.41999999999999</v>
      </c>
    </row>
    <row r="627" spans="1:14" ht="14.4" customHeight="1" x14ac:dyDescent="0.3">
      <c r="A627" s="661" t="s">
        <v>575</v>
      </c>
      <c r="B627" s="662" t="s">
        <v>576</v>
      </c>
      <c r="C627" s="663" t="s">
        <v>588</v>
      </c>
      <c r="D627" s="664" t="s">
        <v>2524</v>
      </c>
      <c r="E627" s="663" t="s">
        <v>591</v>
      </c>
      <c r="F627" s="664" t="s">
        <v>2525</v>
      </c>
      <c r="G627" s="663" t="s">
        <v>609</v>
      </c>
      <c r="H627" s="663" t="s">
        <v>2304</v>
      </c>
      <c r="I627" s="663" t="s">
        <v>2305</v>
      </c>
      <c r="J627" s="663" t="s">
        <v>2306</v>
      </c>
      <c r="K627" s="663" t="s">
        <v>2307</v>
      </c>
      <c r="L627" s="665">
        <v>26.83</v>
      </c>
      <c r="M627" s="665">
        <v>1</v>
      </c>
      <c r="N627" s="666">
        <v>26.83</v>
      </c>
    </row>
    <row r="628" spans="1:14" ht="14.4" customHeight="1" x14ac:dyDescent="0.3">
      <c r="A628" s="661" t="s">
        <v>575</v>
      </c>
      <c r="B628" s="662" t="s">
        <v>576</v>
      </c>
      <c r="C628" s="663" t="s">
        <v>588</v>
      </c>
      <c r="D628" s="664" t="s">
        <v>2524</v>
      </c>
      <c r="E628" s="663" t="s">
        <v>591</v>
      </c>
      <c r="F628" s="664" t="s">
        <v>2525</v>
      </c>
      <c r="G628" s="663" t="s">
        <v>609</v>
      </c>
      <c r="H628" s="663" t="s">
        <v>1340</v>
      </c>
      <c r="I628" s="663" t="s">
        <v>1341</v>
      </c>
      <c r="J628" s="663" t="s">
        <v>1342</v>
      </c>
      <c r="K628" s="663" t="s">
        <v>1343</v>
      </c>
      <c r="L628" s="665">
        <v>262.64999999999998</v>
      </c>
      <c r="M628" s="665">
        <v>1</v>
      </c>
      <c r="N628" s="666">
        <v>262.64999999999998</v>
      </c>
    </row>
    <row r="629" spans="1:14" ht="14.4" customHeight="1" x14ac:dyDescent="0.3">
      <c r="A629" s="661" t="s">
        <v>575</v>
      </c>
      <c r="B629" s="662" t="s">
        <v>576</v>
      </c>
      <c r="C629" s="663" t="s">
        <v>588</v>
      </c>
      <c r="D629" s="664" t="s">
        <v>2524</v>
      </c>
      <c r="E629" s="663" t="s">
        <v>591</v>
      </c>
      <c r="F629" s="664" t="s">
        <v>2525</v>
      </c>
      <c r="G629" s="663" t="s">
        <v>609</v>
      </c>
      <c r="H629" s="663" t="s">
        <v>2308</v>
      </c>
      <c r="I629" s="663" t="s">
        <v>215</v>
      </c>
      <c r="J629" s="663" t="s">
        <v>2309</v>
      </c>
      <c r="K629" s="663"/>
      <c r="L629" s="665">
        <v>77.650000000000006</v>
      </c>
      <c r="M629" s="665">
        <v>1</v>
      </c>
      <c r="N629" s="666">
        <v>77.650000000000006</v>
      </c>
    </row>
    <row r="630" spans="1:14" ht="14.4" customHeight="1" x14ac:dyDescent="0.3">
      <c r="A630" s="661" t="s">
        <v>575</v>
      </c>
      <c r="B630" s="662" t="s">
        <v>576</v>
      </c>
      <c r="C630" s="663" t="s">
        <v>588</v>
      </c>
      <c r="D630" s="664" t="s">
        <v>2524</v>
      </c>
      <c r="E630" s="663" t="s">
        <v>591</v>
      </c>
      <c r="F630" s="664" t="s">
        <v>2525</v>
      </c>
      <c r="G630" s="663" t="s">
        <v>609</v>
      </c>
      <c r="H630" s="663" t="s">
        <v>2310</v>
      </c>
      <c r="I630" s="663" t="s">
        <v>2311</v>
      </c>
      <c r="J630" s="663" t="s">
        <v>2312</v>
      </c>
      <c r="K630" s="663" t="s">
        <v>2313</v>
      </c>
      <c r="L630" s="665">
        <v>407.59114485034087</v>
      </c>
      <c r="M630" s="665">
        <v>1</v>
      </c>
      <c r="N630" s="666">
        <v>407.59114485034087</v>
      </c>
    </row>
    <row r="631" spans="1:14" ht="14.4" customHeight="1" x14ac:dyDescent="0.3">
      <c r="A631" s="661" t="s">
        <v>575</v>
      </c>
      <c r="B631" s="662" t="s">
        <v>576</v>
      </c>
      <c r="C631" s="663" t="s">
        <v>588</v>
      </c>
      <c r="D631" s="664" t="s">
        <v>2524</v>
      </c>
      <c r="E631" s="663" t="s">
        <v>591</v>
      </c>
      <c r="F631" s="664" t="s">
        <v>2525</v>
      </c>
      <c r="G631" s="663" t="s">
        <v>609</v>
      </c>
      <c r="H631" s="663" t="s">
        <v>1365</v>
      </c>
      <c r="I631" s="663" t="s">
        <v>1366</v>
      </c>
      <c r="J631" s="663" t="s">
        <v>1367</v>
      </c>
      <c r="K631" s="663" t="s">
        <v>1368</v>
      </c>
      <c r="L631" s="665">
        <v>40.950000000000003</v>
      </c>
      <c r="M631" s="665">
        <v>1</v>
      </c>
      <c r="N631" s="666">
        <v>40.950000000000003</v>
      </c>
    </row>
    <row r="632" spans="1:14" ht="14.4" customHeight="1" x14ac:dyDescent="0.3">
      <c r="A632" s="661" t="s">
        <v>575</v>
      </c>
      <c r="B632" s="662" t="s">
        <v>576</v>
      </c>
      <c r="C632" s="663" t="s">
        <v>588</v>
      </c>
      <c r="D632" s="664" t="s">
        <v>2524</v>
      </c>
      <c r="E632" s="663" t="s">
        <v>591</v>
      </c>
      <c r="F632" s="664" t="s">
        <v>2525</v>
      </c>
      <c r="G632" s="663" t="s">
        <v>609</v>
      </c>
      <c r="H632" s="663" t="s">
        <v>2314</v>
      </c>
      <c r="I632" s="663" t="s">
        <v>2314</v>
      </c>
      <c r="J632" s="663" t="s">
        <v>2315</v>
      </c>
      <c r="K632" s="663" t="s">
        <v>2316</v>
      </c>
      <c r="L632" s="665">
        <v>47.609572418064317</v>
      </c>
      <c r="M632" s="665">
        <v>1</v>
      </c>
      <c r="N632" s="666">
        <v>47.609572418064317</v>
      </c>
    </row>
    <row r="633" spans="1:14" ht="14.4" customHeight="1" x14ac:dyDescent="0.3">
      <c r="A633" s="661" t="s">
        <v>575</v>
      </c>
      <c r="B633" s="662" t="s">
        <v>576</v>
      </c>
      <c r="C633" s="663" t="s">
        <v>588</v>
      </c>
      <c r="D633" s="664" t="s">
        <v>2524</v>
      </c>
      <c r="E633" s="663" t="s">
        <v>591</v>
      </c>
      <c r="F633" s="664" t="s">
        <v>2525</v>
      </c>
      <c r="G633" s="663" t="s">
        <v>609</v>
      </c>
      <c r="H633" s="663" t="s">
        <v>2317</v>
      </c>
      <c r="I633" s="663" t="s">
        <v>2318</v>
      </c>
      <c r="J633" s="663" t="s">
        <v>2319</v>
      </c>
      <c r="K633" s="663" t="s">
        <v>2320</v>
      </c>
      <c r="L633" s="665">
        <v>213.21999999999997</v>
      </c>
      <c r="M633" s="665">
        <v>1</v>
      </c>
      <c r="N633" s="666">
        <v>213.21999999999997</v>
      </c>
    </row>
    <row r="634" spans="1:14" ht="14.4" customHeight="1" x14ac:dyDescent="0.3">
      <c r="A634" s="661" t="s">
        <v>575</v>
      </c>
      <c r="B634" s="662" t="s">
        <v>576</v>
      </c>
      <c r="C634" s="663" t="s">
        <v>588</v>
      </c>
      <c r="D634" s="664" t="s">
        <v>2524</v>
      </c>
      <c r="E634" s="663" t="s">
        <v>591</v>
      </c>
      <c r="F634" s="664" t="s">
        <v>2525</v>
      </c>
      <c r="G634" s="663" t="s">
        <v>609</v>
      </c>
      <c r="H634" s="663" t="s">
        <v>2321</v>
      </c>
      <c r="I634" s="663" t="s">
        <v>2321</v>
      </c>
      <c r="J634" s="663" t="s">
        <v>2322</v>
      </c>
      <c r="K634" s="663" t="s">
        <v>2323</v>
      </c>
      <c r="L634" s="665">
        <v>108.81999999999996</v>
      </c>
      <c r="M634" s="665">
        <v>1</v>
      </c>
      <c r="N634" s="666">
        <v>108.81999999999996</v>
      </c>
    </row>
    <row r="635" spans="1:14" ht="14.4" customHeight="1" x14ac:dyDescent="0.3">
      <c r="A635" s="661" t="s">
        <v>575</v>
      </c>
      <c r="B635" s="662" t="s">
        <v>576</v>
      </c>
      <c r="C635" s="663" t="s">
        <v>588</v>
      </c>
      <c r="D635" s="664" t="s">
        <v>2524</v>
      </c>
      <c r="E635" s="663" t="s">
        <v>591</v>
      </c>
      <c r="F635" s="664" t="s">
        <v>2525</v>
      </c>
      <c r="G635" s="663" t="s">
        <v>609</v>
      </c>
      <c r="H635" s="663" t="s">
        <v>2324</v>
      </c>
      <c r="I635" s="663" t="s">
        <v>215</v>
      </c>
      <c r="J635" s="663" t="s">
        <v>2325</v>
      </c>
      <c r="K635" s="663"/>
      <c r="L635" s="665">
        <v>103.78999999999998</v>
      </c>
      <c r="M635" s="665">
        <v>1</v>
      </c>
      <c r="N635" s="666">
        <v>103.78999999999998</v>
      </c>
    </row>
    <row r="636" spans="1:14" ht="14.4" customHeight="1" x14ac:dyDescent="0.3">
      <c r="A636" s="661" t="s">
        <v>575</v>
      </c>
      <c r="B636" s="662" t="s">
        <v>576</v>
      </c>
      <c r="C636" s="663" t="s">
        <v>588</v>
      </c>
      <c r="D636" s="664" t="s">
        <v>2524</v>
      </c>
      <c r="E636" s="663" t="s">
        <v>591</v>
      </c>
      <c r="F636" s="664" t="s">
        <v>2525</v>
      </c>
      <c r="G636" s="663" t="s">
        <v>609</v>
      </c>
      <c r="H636" s="663" t="s">
        <v>2326</v>
      </c>
      <c r="I636" s="663" t="s">
        <v>2327</v>
      </c>
      <c r="J636" s="663" t="s">
        <v>2328</v>
      </c>
      <c r="K636" s="663" t="s">
        <v>2142</v>
      </c>
      <c r="L636" s="665">
        <v>416.9775608916724</v>
      </c>
      <c r="M636" s="665">
        <v>1</v>
      </c>
      <c r="N636" s="666">
        <v>416.9775608916724</v>
      </c>
    </row>
    <row r="637" spans="1:14" ht="14.4" customHeight="1" x14ac:dyDescent="0.3">
      <c r="A637" s="661" t="s">
        <v>575</v>
      </c>
      <c r="B637" s="662" t="s">
        <v>576</v>
      </c>
      <c r="C637" s="663" t="s">
        <v>588</v>
      </c>
      <c r="D637" s="664" t="s">
        <v>2524</v>
      </c>
      <c r="E637" s="663" t="s">
        <v>591</v>
      </c>
      <c r="F637" s="664" t="s">
        <v>2525</v>
      </c>
      <c r="G637" s="663" t="s">
        <v>609</v>
      </c>
      <c r="H637" s="663" t="s">
        <v>1388</v>
      </c>
      <c r="I637" s="663" t="s">
        <v>1389</v>
      </c>
      <c r="J637" s="663" t="s">
        <v>1390</v>
      </c>
      <c r="K637" s="663" t="s">
        <v>1391</v>
      </c>
      <c r="L637" s="665">
        <v>3357</v>
      </c>
      <c r="M637" s="665">
        <v>1</v>
      </c>
      <c r="N637" s="666">
        <v>3357</v>
      </c>
    </row>
    <row r="638" spans="1:14" ht="14.4" customHeight="1" x14ac:dyDescent="0.3">
      <c r="A638" s="661" t="s">
        <v>575</v>
      </c>
      <c r="B638" s="662" t="s">
        <v>576</v>
      </c>
      <c r="C638" s="663" t="s">
        <v>588</v>
      </c>
      <c r="D638" s="664" t="s">
        <v>2524</v>
      </c>
      <c r="E638" s="663" t="s">
        <v>591</v>
      </c>
      <c r="F638" s="664" t="s">
        <v>2525</v>
      </c>
      <c r="G638" s="663" t="s">
        <v>609</v>
      </c>
      <c r="H638" s="663" t="s">
        <v>2329</v>
      </c>
      <c r="I638" s="663" t="s">
        <v>2329</v>
      </c>
      <c r="J638" s="663" t="s">
        <v>2330</v>
      </c>
      <c r="K638" s="663" t="s">
        <v>2331</v>
      </c>
      <c r="L638" s="665">
        <v>247.49998027856304</v>
      </c>
      <c r="M638" s="665">
        <v>10</v>
      </c>
      <c r="N638" s="666">
        <v>2474.9998027856304</v>
      </c>
    </row>
    <row r="639" spans="1:14" ht="14.4" customHeight="1" x14ac:dyDescent="0.3">
      <c r="A639" s="661" t="s">
        <v>575</v>
      </c>
      <c r="B639" s="662" t="s">
        <v>576</v>
      </c>
      <c r="C639" s="663" t="s">
        <v>588</v>
      </c>
      <c r="D639" s="664" t="s">
        <v>2524</v>
      </c>
      <c r="E639" s="663" t="s">
        <v>591</v>
      </c>
      <c r="F639" s="664" t="s">
        <v>2525</v>
      </c>
      <c r="G639" s="663" t="s">
        <v>609</v>
      </c>
      <c r="H639" s="663" t="s">
        <v>1404</v>
      </c>
      <c r="I639" s="663" t="s">
        <v>1404</v>
      </c>
      <c r="J639" s="663" t="s">
        <v>1405</v>
      </c>
      <c r="K639" s="663" t="s">
        <v>1406</v>
      </c>
      <c r="L639" s="665">
        <v>395.9451509268805</v>
      </c>
      <c r="M639" s="665">
        <v>15</v>
      </c>
      <c r="N639" s="666">
        <v>5939.1772639032079</v>
      </c>
    </row>
    <row r="640" spans="1:14" ht="14.4" customHeight="1" x14ac:dyDescent="0.3">
      <c r="A640" s="661" t="s">
        <v>575</v>
      </c>
      <c r="B640" s="662" t="s">
        <v>576</v>
      </c>
      <c r="C640" s="663" t="s">
        <v>588</v>
      </c>
      <c r="D640" s="664" t="s">
        <v>2524</v>
      </c>
      <c r="E640" s="663" t="s">
        <v>591</v>
      </c>
      <c r="F640" s="664" t="s">
        <v>2525</v>
      </c>
      <c r="G640" s="663" t="s">
        <v>609</v>
      </c>
      <c r="H640" s="663" t="s">
        <v>2332</v>
      </c>
      <c r="I640" s="663" t="s">
        <v>2333</v>
      </c>
      <c r="J640" s="663" t="s">
        <v>2334</v>
      </c>
      <c r="K640" s="663" t="s">
        <v>2335</v>
      </c>
      <c r="L640" s="665">
        <v>227.42427837321975</v>
      </c>
      <c r="M640" s="665">
        <v>6</v>
      </c>
      <c r="N640" s="666">
        <v>1364.5456702393185</v>
      </c>
    </row>
    <row r="641" spans="1:14" ht="14.4" customHeight="1" x14ac:dyDescent="0.3">
      <c r="A641" s="661" t="s">
        <v>575</v>
      </c>
      <c r="B641" s="662" t="s">
        <v>576</v>
      </c>
      <c r="C641" s="663" t="s">
        <v>588</v>
      </c>
      <c r="D641" s="664" t="s">
        <v>2524</v>
      </c>
      <c r="E641" s="663" t="s">
        <v>591</v>
      </c>
      <c r="F641" s="664" t="s">
        <v>2525</v>
      </c>
      <c r="G641" s="663" t="s">
        <v>609</v>
      </c>
      <c r="H641" s="663" t="s">
        <v>1414</v>
      </c>
      <c r="I641" s="663" t="s">
        <v>1414</v>
      </c>
      <c r="J641" s="663" t="s">
        <v>656</v>
      </c>
      <c r="K641" s="663" t="s">
        <v>1415</v>
      </c>
      <c r="L641" s="665">
        <v>58.725760043120601</v>
      </c>
      <c r="M641" s="665">
        <v>5</v>
      </c>
      <c r="N641" s="666">
        <v>293.62880021560301</v>
      </c>
    </row>
    <row r="642" spans="1:14" ht="14.4" customHeight="1" x14ac:dyDescent="0.3">
      <c r="A642" s="661" t="s">
        <v>575</v>
      </c>
      <c r="B642" s="662" t="s">
        <v>576</v>
      </c>
      <c r="C642" s="663" t="s">
        <v>588</v>
      </c>
      <c r="D642" s="664" t="s">
        <v>2524</v>
      </c>
      <c r="E642" s="663" t="s">
        <v>591</v>
      </c>
      <c r="F642" s="664" t="s">
        <v>2525</v>
      </c>
      <c r="G642" s="663" t="s">
        <v>609</v>
      </c>
      <c r="H642" s="663" t="s">
        <v>2336</v>
      </c>
      <c r="I642" s="663" t="s">
        <v>215</v>
      </c>
      <c r="J642" s="663" t="s">
        <v>2337</v>
      </c>
      <c r="K642" s="663"/>
      <c r="L642" s="665">
        <v>117.71488276869765</v>
      </c>
      <c r="M642" s="665">
        <v>4</v>
      </c>
      <c r="N642" s="666">
        <v>470.8595310747906</v>
      </c>
    </row>
    <row r="643" spans="1:14" ht="14.4" customHeight="1" x14ac:dyDescent="0.3">
      <c r="A643" s="661" t="s">
        <v>575</v>
      </c>
      <c r="B643" s="662" t="s">
        <v>576</v>
      </c>
      <c r="C643" s="663" t="s">
        <v>588</v>
      </c>
      <c r="D643" s="664" t="s">
        <v>2524</v>
      </c>
      <c r="E643" s="663" t="s">
        <v>591</v>
      </c>
      <c r="F643" s="664" t="s">
        <v>2525</v>
      </c>
      <c r="G643" s="663" t="s">
        <v>609</v>
      </c>
      <c r="H643" s="663" t="s">
        <v>2338</v>
      </c>
      <c r="I643" s="663" t="s">
        <v>215</v>
      </c>
      <c r="J643" s="663" t="s">
        <v>2339</v>
      </c>
      <c r="K643" s="663"/>
      <c r="L643" s="665">
        <v>33.489473163926213</v>
      </c>
      <c r="M643" s="665">
        <v>3</v>
      </c>
      <c r="N643" s="666">
        <v>100.46841949177863</v>
      </c>
    </row>
    <row r="644" spans="1:14" ht="14.4" customHeight="1" x14ac:dyDescent="0.3">
      <c r="A644" s="661" t="s">
        <v>575</v>
      </c>
      <c r="B644" s="662" t="s">
        <v>576</v>
      </c>
      <c r="C644" s="663" t="s">
        <v>588</v>
      </c>
      <c r="D644" s="664" t="s">
        <v>2524</v>
      </c>
      <c r="E644" s="663" t="s">
        <v>591</v>
      </c>
      <c r="F644" s="664" t="s">
        <v>2525</v>
      </c>
      <c r="G644" s="663" t="s">
        <v>609</v>
      </c>
      <c r="H644" s="663" t="s">
        <v>2340</v>
      </c>
      <c r="I644" s="663" t="s">
        <v>215</v>
      </c>
      <c r="J644" s="663" t="s">
        <v>2341</v>
      </c>
      <c r="K644" s="663" t="s">
        <v>2342</v>
      </c>
      <c r="L644" s="665">
        <v>8.4700000000000024</v>
      </c>
      <c r="M644" s="665">
        <v>960</v>
      </c>
      <c r="N644" s="666">
        <v>8131.2000000000025</v>
      </c>
    </row>
    <row r="645" spans="1:14" ht="14.4" customHeight="1" x14ac:dyDescent="0.3">
      <c r="A645" s="661" t="s">
        <v>575</v>
      </c>
      <c r="B645" s="662" t="s">
        <v>576</v>
      </c>
      <c r="C645" s="663" t="s">
        <v>588</v>
      </c>
      <c r="D645" s="664" t="s">
        <v>2524</v>
      </c>
      <c r="E645" s="663" t="s">
        <v>591</v>
      </c>
      <c r="F645" s="664" t="s">
        <v>2525</v>
      </c>
      <c r="G645" s="663" t="s">
        <v>609</v>
      </c>
      <c r="H645" s="663" t="s">
        <v>2343</v>
      </c>
      <c r="I645" s="663" t="s">
        <v>215</v>
      </c>
      <c r="J645" s="663" t="s">
        <v>2344</v>
      </c>
      <c r="K645" s="663"/>
      <c r="L645" s="665">
        <v>69.259999999999991</v>
      </c>
      <c r="M645" s="665">
        <v>2</v>
      </c>
      <c r="N645" s="666">
        <v>138.51999999999998</v>
      </c>
    </row>
    <row r="646" spans="1:14" ht="14.4" customHeight="1" x14ac:dyDescent="0.3">
      <c r="A646" s="661" t="s">
        <v>575</v>
      </c>
      <c r="B646" s="662" t="s">
        <v>576</v>
      </c>
      <c r="C646" s="663" t="s">
        <v>588</v>
      </c>
      <c r="D646" s="664" t="s">
        <v>2524</v>
      </c>
      <c r="E646" s="663" t="s">
        <v>591</v>
      </c>
      <c r="F646" s="664" t="s">
        <v>2525</v>
      </c>
      <c r="G646" s="663" t="s">
        <v>609</v>
      </c>
      <c r="H646" s="663" t="s">
        <v>2345</v>
      </c>
      <c r="I646" s="663" t="s">
        <v>2345</v>
      </c>
      <c r="J646" s="663" t="s">
        <v>2346</v>
      </c>
      <c r="K646" s="663" t="s">
        <v>2347</v>
      </c>
      <c r="L646" s="665">
        <v>165.5194108305015</v>
      </c>
      <c r="M646" s="665">
        <v>17</v>
      </c>
      <c r="N646" s="666">
        <v>2813.8299841185253</v>
      </c>
    </row>
    <row r="647" spans="1:14" ht="14.4" customHeight="1" x14ac:dyDescent="0.3">
      <c r="A647" s="661" t="s">
        <v>575</v>
      </c>
      <c r="B647" s="662" t="s">
        <v>576</v>
      </c>
      <c r="C647" s="663" t="s">
        <v>588</v>
      </c>
      <c r="D647" s="664" t="s">
        <v>2524</v>
      </c>
      <c r="E647" s="663" t="s">
        <v>591</v>
      </c>
      <c r="F647" s="664" t="s">
        <v>2525</v>
      </c>
      <c r="G647" s="663" t="s">
        <v>609</v>
      </c>
      <c r="H647" s="663" t="s">
        <v>1421</v>
      </c>
      <c r="I647" s="663" t="s">
        <v>1421</v>
      </c>
      <c r="J647" s="663" t="s">
        <v>1422</v>
      </c>
      <c r="K647" s="663" t="s">
        <v>1423</v>
      </c>
      <c r="L647" s="665">
        <v>44</v>
      </c>
      <c r="M647" s="665">
        <v>5</v>
      </c>
      <c r="N647" s="666">
        <v>220</v>
      </c>
    </row>
    <row r="648" spans="1:14" ht="14.4" customHeight="1" x14ac:dyDescent="0.3">
      <c r="A648" s="661" t="s">
        <v>575</v>
      </c>
      <c r="B648" s="662" t="s">
        <v>576</v>
      </c>
      <c r="C648" s="663" t="s">
        <v>588</v>
      </c>
      <c r="D648" s="664" t="s">
        <v>2524</v>
      </c>
      <c r="E648" s="663" t="s">
        <v>591</v>
      </c>
      <c r="F648" s="664" t="s">
        <v>2525</v>
      </c>
      <c r="G648" s="663" t="s">
        <v>609</v>
      </c>
      <c r="H648" s="663" t="s">
        <v>1424</v>
      </c>
      <c r="I648" s="663" t="s">
        <v>215</v>
      </c>
      <c r="J648" s="663" t="s">
        <v>1425</v>
      </c>
      <c r="K648" s="663"/>
      <c r="L648" s="665">
        <v>38.61</v>
      </c>
      <c r="M648" s="665">
        <v>4</v>
      </c>
      <c r="N648" s="666">
        <v>154.44</v>
      </c>
    </row>
    <row r="649" spans="1:14" ht="14.4" customHeight="1" x14ac:dyDescent="0.3">
      <c r="A649" s="661" t="s">
        <v>575</v>
      </c>
      <c r="B649" s="662" t="s">
        <v>576</v>
      </c>
      <c r="C649" s="663" t="s">
        <v>588</v>
      </c>
      <c r="D649" s="664" t="s">
        <v>2524</v>
      </c>
      <c r="E649" s="663" t="s">
        <v>591</v>
      </c>
      <c r="F649" s="664" t="s">
        <v>2525</v>
      </c>
      <c r="G649" s="663" t="s">
        <v>609</v>
      </c>
      <c r="H649" s="663" t="s">
        <v>1428</v>
      </c>
      <c r="I649" s="663" t="s">
        <v>1428</v>
      </c>
      <c r="J649" s="663" t="s">
        <v>976</v>
      </c>
      <c r="K649" s="663" t="s">
        <v>1429</v>
      </c>
      <c r="L649" s="665">
        <v>74.889348261477849</v>
      </c>
      <c r="M649" s="665">
        <v>1</v>
      </c>
      <c r="N649" s="666">
        <v>74.889348261477849</v>
      </c>
    </row>
    <row r="650" spans="1:14" ht="14.4" customHeight="1" x14ac:dyDescent="0.3">
      <c r="A650" s="661" t="s">
        <v>575</v>
      </c>
      <c r="B650" s="662" t="s">
        <v>576</v>
      </c>
      <c r="C650" s="663" t="s">
        <v>588</v>
      </c>
      <c r="D650" s="664" t="s">
        <v>2524</v>
      </c>
      <c r="E650" s="663" t="s">
        <v>591</v>
      </c>
      <c r="F650" s="664" t="s">
        <v>2525</v>
      </c>
      <c r="G650" s="663" t="s">
        <v>609</v>
      </c>
      <c r="H650" s="663" t="s">
        <v>2348</v>
      </c>
      <c r="I650" s="663" t="s">
        <v>2348</v>
      </c>
      <c r="J650" s="663" t="s">
        <v>2349</v>
      </c>
      <c r="K650" s="663" t="s">
        <v>2350</v>
      </c>
      <c r="L650" s="665">
        <v>120.4</v>
      </c>
      <c r="M650" s="665">
        <v>5</v>
      </c>
      <c r="N650" s="666">
        <v>602</v>
      </c>
    </row>
    <row r="651" spans="1:14" ht="14.4" customHeight="1" x14ac:dyDescent="0.3">
      <c r="A651" s="661" t="s">
        <v>575</v>
      </c>
      <c r="B651" s="662" t="s">
        <v>576</v>
      </c>
      <c r="C651" s="663" t="s">
        <v>588</v>
      </c>
      <c r="D651" s="664" t="s">
        <v>2524</v>
      </c>
      <c r="E651" s="663" t="s">
        <v>591</v>
      </c>
      <c r="F651" s="664" t="s">
        <v>2525</v>
      </c>
      <c r="G651" s="663" t="s">
        <v>609</v>
      </c>
      <c r="H651" s="663" t="s">
        <v>2351</v>
      </c>
      <c r="I651" s="663" t="s">
        <v>215</v>
      </c>
      <c r="J651" s="663" t="s">
        <v>2352</v>
      </c>
      <c r="K651" s="663"/>
      <c r="L651" s="665">
        <v>69.878874440775562</v>
      </c>
      <c r="M651" s="665">
        <v>3</v>
      </c>
      <c r="N651" s="666">
        <v>209.63662332232667</v>
      </c>
    </row>
    <row r="652" spans="1:14" ht="14.4" customHeight="1" x14ac:dyDescent="0.3">
      <c r="A652" s="661" t="s">
        <v>575</v>
      </c>
      <c r="B652" s="662" t="s">
        <v>576</v>
      </c>
      <c r="C652" s="663" t="s">
        <v>588</v>
      </c>
      <c r="D652" s="664" t="s">
        <v>2524</v>
      </c>
      <c r="E652" s="663" t="s">
        <v>591</v>
      </c>
      <c r="F652" s="664" t="s">
        <v>2525</v>
      </c>
      <c r="G652" s="663" t="s">
        <v>609</v>
      </c>
      <c r="H652" s="663" t="s">
        <v>2353</v>
      </c>
      <c r="I652" s="663" t="s">
        <v>2353</v>
      </c>
      <c r="J652" s="663" t="s">
        <v>2354</v>
      </c>
      <c r="K652" s="663" t="s">
        <v>2355</v>
      </c>
      <c r="L652" s="665">
        <v>793.32</v>
      </c>
      <c r="M652" s="665">
        <v>3</v>
      </c>
      <c r="N652" s="666">
        <v>2379.96</v>
      </c>
    </row>
    <row r="653" spans="1:14" ht="14.4" customHeight="1" x14ac:dyDescent="0.3">
      <c r="A653" s="661" t="s">
        <v>575</v>
      </c>
      <c r="B653" s="662" t="s">
        <v>576</v>
      </c>
      <c r="C653" s="663" t="s">
        <v>588</v>
      </c>
      <c r="D653" s="664" t="s">
        <v>2524</v>
      </c>
      <c r="E653" s="663" t="s">
        <v>591</v>
      </c>
      <c r="F653" s="664" t="s">
        <v>2525</v>
      </c>
      <c r="G653" s="663" t="s">
        <v>609</v>
      </c>
      <c r="H653" s="663" t="s">
        <v>2356</v>
      </c>
      <c r="I653" s="663" t="s">
        <v>215</v>
      </c>
      <c r="J653" s="663" t="s">
        <v>2357</v>
      </c>
      <c r="K653" s="663"/>
      <c r="L653" s="665">
        <v>231.73499816482845</v>
      </c>
      <c r="M653" s="665">
        <v>2</v>
      </c>
      <c r="N653" s="666">
        <v>463.46999632965691</v>
      </c>
    </row>
    <row r="654" spans="1:14" ht="14.4" customHeight="1" x14ac:dyDescent="0.3">
      <c r="A654" s="661" t="s">
        <v>575</v>
      </c>
      <c r="B654" s="662" t="s">
        <v>576</v>
      </c>
      <c r="C654" s="663" t="s">
        <v>588</v>
      </c>
      <c r="D654" s="664" t="s">
        <v>2524</v>
      </c>
      <c r="E654" s="663" t="s">
        <v>591</v>
      </c>
      <c r="F654" s="664" t="s">
        <v>2525</v>
      </c>
      <c r="G654" s="663" t="s">
        <v>609</v>
      </c>
      <c r="H654" s="663" t="s">
        <v>2358</v>
      </c>
      <c r="I654" s="663" t="s">
        <v>2359</v>
      </c>
      <c r="J654" s="663" t="s">
        <v>2360</v>
      </c>
      <c r="K654" s="663" t="s">
        <v>2361</v>
      </c>
      <c r="L654" s="665">
        <v>108.38999999999996</v>
      </c>
      <c r="M654" s="665">
        <v>1</v>
      </c>
      <c r="N654" s="666">
        <v>108.38999999999996</v>
      </c>
    </row>
    <row r="655" spans="1:14" ht="14.4" customHeight="1" x14ac:dyDescent="0.3">
      <c r="A655" s="661" t="s">
        <v>575</v>
      </c>
      <c r="B655" s="662" t="s">
        <v>576</v>
      </c>
      <c r="C655" s="663" t="s">
        <v>588</v>
      </c>
      <c r="D655" s="664" t="s">
        <v>2524</v>
      </c>
      <c r="E655" s="663" t="s">
        <v>591</v>
      </c>
      <c r="F655" s="664" t="s">
        <v>2525</v>
      </c>
      <c r="G655" s="663" t="s">
        <v>609</v>
      </c>
      <c r="H655" s="663" t="s">
        <v>2362</v>
      </c>
      <c r="I655" s="663" t="s">
        <v>215</v>
      </c>
      <c r="J655" s="663" t="s">
        <v>2363</v>
      </c>
      <c r="K655" s="663"/>
      <c r="L655" s="665">
        <v>329.22766666666666</v>
      </c>
      <c r="M655" s="665">
        <v>1</v>
      </c>
      <c r="N655" s="666">
        <v>329.22766666666666</v>
      </c>
    </row>
    <row r="656" spans="1:14" ht="14.4" customHeight="1" x14ac:dyDescent="0.3">
      <c r="A656" s="661" t="s">
        <v>575</v>
      </c>
      <c r="B656" s="662" t="s">
        <v>576</v>
      </c>
      <c r="C656" s="663" t="s">
        <v>588</v>
      </c>
      <c r="D656" s="664" t="s">
        <v>2524</v>
      </c>
      <c r="E656" s="663" t="s">
        <v>591</v>
      </c>
      <c r="F656" s="664" t="s">
        <v>2525</v>
      </c>
      <c r="G656" s="663" t="s">
        <v>609</v>
      </c>
      <c r="H656" s="663" t="s">
        <v>2364</v>
      </c>
      <c r="I656" s="663" t="s">
        <v>2364</v>
      </c>
      <c r="J656" s="663" t="s">
        <v>1225</v>
      </c>
      <c r="K656" s="663" t="s">
        <v>2365</v>
      </c>
      <c r="L656" s="665">
        <v>112.17</v>
      </c>
      <c r="M656" s="665">
        <v>1</v>
      </c>
      <c r="N656" s="666">
        <v>112.17</v>
      </c>
    </row>
    <row r="657" spans="1:14" ht="14.4" customHeight="1" x14ac:dyDescent="0.3">
      <c r="A657" s="661" t="s">
        <v>575</v>
      </c>
      <c r="B657" s="662" t="s">
        <v>576</v>
      </c>
      <c r="C657" s="663" t="s">
        <v>588</v>
      </c>
      <c r="D657" s="664" t="s">
        <v>2524</v>
      </c>
      <c r="E657" s="663" t="s">
        <v>591</v>
      </c>
      <c r="F657" s="664" t="s">
        <v>2525</v>
      </c>
      <c r="G657" s="663" t="s">
        <v>609</v>
      </c>
      <c r="H657" s="663" t="s">
        <v>1447</v>
      </c>
      <c r="I657" s="663" t="s">
        <v>1447</v>
      </c>
      <c r="J657" s="663" t="s">
        <v>1448</v>
      </c>
      <c r="K657" s="663" t="s">
        <v>1449</v>
      </c>
      <c r="L657" s="665">
        <v>225.93885813254388</v>
      </c>
      <c r="M657" s="665">
        <v>1</v>
      </c>
      <c r="N657" s="666">
        <v>225.93885813254388</v>
      </c>
    </row>
    <row r="658" spans="1:14" ht="14.4" customHeight="1" x14ac:dyDescent="0.3">
      <c r="A658" s="661" t="s">
        <v>575</v>
      </c>
      <c r="B658" s="662" t="s">
        <v>576</v>
      </c>
      <c r="C658" s="663" t="s">
        <v>588</v>
      </c>
      <c r="D658" s="664" t="s">
        <v>2524</v>
      </c>
      <c r="E658" s="663" t="s">
        <v>591</v>
      </c>
      <c r="F658" s="664" t="s">
        <v>2525</v>
      </c>
      <c r="G658" s="663" t="s">
        <v>609</v>
      </c>
      <c r="H658" s="663" t="s">
        <v>2366</v>
      </c>
      <c r="I658" s="663" t="s">
        <v>2366</v>
      </c>
      <c r="J658" s="663" t="s">
        <v>2367</v>
      </c>
      <c r="K658" s="663" t="s">
        <v>2368</v>
      </c>
      <c r="L658" s="665">
        <v>124.2</v>
      </c>
      <c r="M658" s="665">
        <v>1</v>
      </c>
      <c r="N658" s="666">
        <v>124.2</v>
      </c>
    </row>
    <row r="659" spans="1:14" ht="14.4" customHeight="1" x14ac:dyDescent="0.3">
      <c r="A659" s="661" t="s">
        <v>575</v>
      </c>
      <c r="B659" s="662" t="s">
        <v>576</v>
      </c>
      <c r="C659" s="663" t="s">
        <v>588</v>
      </c>
      <c r="D659" s="664" t="s">
        <v>2524</v>
      </c>
      <c r="E659" s="663" t="s">
        <v>591</v>
      </c>
      <c r="F659" s="664" t="s">
        <v>2525</v>
      </c>
      <c r="G659" s="663" t="s">
        <v>609</v>
      </c>
      <c r="H659" s="663" t="s">
        <v>2369</v>
      </c>
      <c r="I659" s="663" t="s">
        <v>2370</v>
      </c>
      <c r="J659" s="663" t="s">
        <v>2371</v>
      </c>
      <c r="K659" s="663" t="s">
        <v>2372</v>
      </c>
      <c r="L659" s="665">
        <v>212.91036583919978</v>
      </c>
      <c r="M659" s="665">
        <v>1</v>
      </c>
      <c r="N659" s="666">
        <v>212.91036583919978</v>
      </c>
    </row>
    <row r="660" spans="1:14" ht="14.4" customHeight="1" x14ac:dyDescent="0.3">
      <c r="A660" s="661" t="s">
        <v>575</v>
      </c>
      <c r="B660" s="662" t="s">
        <v>576</v>
      </c>
      <c r="C660" s="663" t="s">
        <v>588</v>
      </c>
      <c r="D660" s="664" t="s">
        <v>2524</v>
      </c>
      <c r="E660" s="663" t="s">
        <v>591</v>
      </c>
      <c r="F660" s="664" t="s">
        <v>2525</v>
      </c>
      <c r="G660" s="663" t="s">
        <v>609</v>
      </c>
      <c r="H660" s="663" t="s">
        <v>2373</v>
      </c>
      <c r="I660" s="663" t="s">
        <v>2373</v>
      </c>
      <c r="J660" s="663" t="s">
        <v>2374</v>
      </c>
      <c r="K660" s="663" t="s">
        <v>2375</v>
      </c>
      <c r="L660" s="665">
        <v>423.19220604180583</v>
      </c>
      <c r="M660" s="665">
        <v>1</v>
      </c>
      <c r="N660" s="666">
        <v>423.19220604180583</v>
      </c>
    </row>
    <row r="661" spans="1:14" ht="14.4" customHeight="1" x14ac:dyDescent="0.3">
      <c r="A661" s="661" t="s">
        <v>575</v>
      </c>
      <c r="B661" s="662" t="s">
        <v>576</v>
      </c>
      <c r="C661" s="663" t="s">
        <v>588</v>
      </c>
      <c r="D661" s="664" t="s">
        <v>2524</v>
      </c>
      <c r="E661" s="663" t="s">
        <v>591</v>
      </c>
      <c r="F661" s="664" t="s">
        <v>2525</v>
      </c>
      <c r="G661" s="663" t="s">
        <v>609</v>
      </c>
      <c r="H661" s="663" t="s">
        <v>2376</v>
      </c>
      <c r="I661" s="663" t="s">
        <v>2376</v>
      </c>
      <c r="J661" s="663" t="s">
        <v>737</v>
      </c>
      <c r="K661" s="663" t="s">
        <v>1954</v>
      </c>
      <c r="L661" s="665">
        <v>227.70999999999998</v>
      </c>
      <c r="M661" s="665">
        <v>2</v>
      </c>
      <c r="N661" s="666">
        <v>455.41999999999996</v>
      </c>
    </row>
    <row r="662" spans="1:14" ht="14.4" customHeight="1" x14ac:dyDescent="0.3">
      <c r="A662" s="661" t="s">
        <v>575</v>
      </c>
      <c r="B662" s="662" t="s">
        <v>576</v>
      </c>
      <c r="C662" s="663" t="s">
        <v>588</v>
      </c>
      <c r="D662" s="664" t="s">
        <v>2524</v>
      </c>
      <c r="E662" s="663" t="s">
        <v>591</v>
      </c>
      <c r="F662" s="664" t="s">
        <v>2525</v>
      </c>
      <c r="G662" s="663" t="s">
        <v>1456</v>
      </c>
      <c r="H662" s="663" t="s">
        <v>2377</v>
      </c>
      <c r="I662" s="663" t="s">
        <v>2377</v>
      </c>
      <c r="J662" s="663" t="s">
        <v>2378</v>
      </c>
      <c r="K662" s="663" t="s">
        <v>2379</v>
      </c>
      <c r="L662" s="665">
        <v>7.7999128402661162</v>
      </c>
      <c r="M662" s="665">
        <v>1</v>
      </c>
      <c r="N662" s="666">
        <v>7.7999128402661162</v>
      </c>
    </row>
    <row r="663" spans="1:14" ht="14.4" customHeight="1" x14ac:dyDescent="0.3">
      <c r="A663" s="661" t="s">
        <v>575</v>
      </c>
      <c r="B663" s="662" t="s">
        <v>576</v>
      </c>
      <c r="C663" s="663" t="s">
        <v>588</v>
      </c>
      <c r="D663" s="664" t="s">
        <v>2524</v>
      </c>
      <c r="E663" s="663" t="s">
        <v>591</v>
      </c>
      <c r="F663" s="664" t="s">
        <v>2525</v>
      </c>
      <c r="G663" s="663" t="s">
        <v>1456</v>
      </c>
      <c r="H663" s="663" t="s">
        <v>2380</v>
      </c>
      <c r="I663" s="663" t="s">
        <v>2380</v>
      </c>
      <c r="J663" s="663" t="s">
        <v>2381</v>
      </c>
      <c r="K663" s="663" t="s">
        <v>2382</v>
      </c>
      <c r="L663" s="665">
        <v>12.059964930229244</v>
      </c>
      <c r="M663" s="665">
        <v>2</v>
      </c>
      <c r="N663" s="666">
        <v>24.119929860458488</v>
      </c>
    </row>
    <row r="664" spans="1:14" ht="14.4" customHeight="1" x14ac:dyDescent="0.3">
      <c r="A664" s="661" t="s">
        <v>575</v>
      </c>
      <c r="B664" s="662" t="s">
        <v>576</v>
      </c>
      <c r="C664" s="663" t="s">
        <v>588</v>
      </c>
      <c r="D664" s="664" t="s">
        <v>2524</v>
      </c>
      <c r="E664" s="663" t="s">
        <v>591</v>
      </c>
      <c r="F664" s="664" t="s">
        <v>2525</v>
      </c>
      <c r="G664" s="663" t="s">
        <v>1456</v>
      </c>
      <c r="H664" s="663" t="s">
        <v>1471</v>
      </c>
      <c r="I664" s="663" t="s">
        <v>1472</v>
      </c>
      <c r="J664" s="663" t="s">
        <v>1473</v>
      </c>
      <c r="K664" s="663" t="s">
        <v>1474</v>
      </c>
      <c r="L664" s="665">
        <v>45.19985099890107</v>
      </c>
      <c r="M664" s="665">
        <v>9</v>
      </c>
      <c r="N664" s="666">
        <v>406.79865899010963</v>
      </c>
    </row>
    <row r="665" spans="1:14" ht="14.4" customHeight="1" x14ac:dyDescent="0.3">
      <c r="A665" s="661" t="s">
        <v>575</v>
      </c>
      <c r="B665" s="662" t="s">
        <v>576</v>
      </c>
      <c r="C665" s="663" t="s">
        <v>588</v>
      </c>
      <c r="D665" s="664" t="s">
        <v>2524</v>
      </c>
      <c r="E665" s="663" t="s">
        <v>591</v>
      </c>
      <c r="F665" s="664" t="s">
        <v>2525</v>
      </c>
      <c r="G665" s="663" t="s">
        <v>1456</v>
      </c>
      <c r="H665" s="663" t="s">
        <v>1475</v>
      </c>
      <c r="I665" s="663" t="s">
        <v>1476</v>
      </c>
      <c r="J665" s="663" t="s">
        <v>1477</v>
      </c>
      <c r="K665" s="663" t="s">
        <v>1478</v>
      </c>
      <c r="L665" s="665">
        <v>98.599834593699327</v>
      </c>
      <c r="M665" s="665">
        <v>1</v>
      </c>
      <c r="N665" s="666">
        <v>98.599834593699327</v>
      </c>
    </row>
    <row r="666" spans="1:14" ht="14.4" customHeight="1" x14ac:dyDescent="0.3">
      <c r="A666" s="661" t="s">
        <v>575</v>
      </c>
      <c r="B666" s="662" t="s">
        <v>576</v>
      </c>
      <c r="C666" s="663" t="s">
        <v>588</v>
      </c>
      <c r="D666" s="664" t="s">
        <v>2524</v>
      </c>
      <c r="E666" s="663" t="s">
        <v>591</v>
      </c>
      <c r="F666" s="664" t="s">
        <v>2525</v>
      </c>
      <c r="G666" s="663" t="s">
        <v>1456</v>
      </c>
      <c r="H666" s="663" t="s">
        <v>1479</v>
      </c>
      <c r="I666" s="663" t="s">
        <v>1480</v>
      </c>
      <c r="J666" s="663" t="s">
        <v>1481</v>
      </c>
      <c r="K666" s="663" t="s">
        <v>943</v>
      </c>
      <c r="L666" s="665">
        <v>47.499797991377889</v>
      </c>
      <c r="M666" s="665">
        <v>2</v>
      </c>
      <c r="N666" s="666">
        <v>94.999595982755778</v>
      </c>
    </row>
    <row r="667" spans="1:14" ht="14.4" customHeight="1" x14ac:dyDescent="0.3">
      <c r="A667" s="661" t="s">
        <v>575</v>
      </c>
      <c r="B667" s="662" t="s">
        <v>576</v>
      </c>
      <c r="C667" s="663" t="s">
        <v>588</v>
      </c>
      <c r="D667" s="664" t="s">
        <v>2524</v>
      </c>
      <c r="E667" s="663" t="s">
        <v>591</v>
      </c>
      <c r="F667" s="664" t="s">
        <v>2525</v>
      </c>
      <c r="G667" s="663" t="s">
        <v>1456</v>
      </c>
      <c r="H667" s="663" t="s">
        <v>1482</v>
      </c>
      <c r="I667" s="663" t="s">
        <v>1483</v>
      </c>
      <c r="J667" s="663" t="s">
        <v>1484</v>
      </c>
      <c r="K667" s="663" t="s">
        <v>1468</v>
      </c>
      <c r="L667" s="665">
        <v>75.8</v>
      </c>
      <c r="M667" s="665">
        <v>1</v>
      </c>
      <c r="N667" s="666">
        <v>75.8</v>
      </c>
    </row>
    <row r="668" spans="1:14" ht="14.4" customHeight="1" x14ac:dyDescent="0.3">
      <c r="A668" s="661" t="s">
        <v>575</v>
      </c>
      <c r="B668" s="662" t="s">
        <v>576</v>
      </c>
      <c r="C668" s="663" t="s">
        <v>588</v>
      </c>
      <c r="D668" s="664" t="s">
        <v>2524</v>
      </c>
      <c r="E668" s="663" t="s">
        <v>591</v>
      </c>
      <c r="F668" s="664" t="s">
        <v>2525</v>
      </c>
      <c r="G668" s="663" t="s">
        <v>1456</v>
      </c>
      <c r="H668" s="663" t="s">
        <v>1489</v>
      </c>
      <c r="I668" s="663" t="s">
        <v>1490</v>
      </c>
      <c r="J668" s="663" t="s">
        <v>1491</v>
      </c>
      <c r="K668" s="663" t="s">
        <v>1492</v>
      </c>
      <c r="L668" s="665">
        <v>49.846564491301585</v>
      </c>
      <c r="M668" s="665">
        <v>3</v>
      </c>
      <c r="N668" s="666">
        <v>149.53969347390475</v>
      </c>
    </row>
    <row r="669" spans="1:14" ht="14.4" customHeight="1" x14ac:dyDescent="0.3">
      <c r="A669" s="661" t="s">
        <v>575</v>
      </c>
      <c r="B669" s="662" t="s">
        <v>576</v>
      </c>
      <c r="C669" s="663" t="s">
        <v>588</v>
      </c>
      <c r="D669" s="664" t="s">
        <v>2524</v>
      </c>
      <c r="E669" s="663" t="s">
        <v>591</v>
      </c>
      <c r="F669" s="664" t="s">
        <v>2525</v>
      </c>
      <c r="G669" s="663" t="s">
        <v>1456</v>
      </c>
      <c r="H669" s="663" t="s">
        <v>1493</v>
      </c>
      <c r="I669" s="663" t="s">
        <v>1494</v>
      </c>
      <c r="J669" s="663" t="s">
        <v>1495</v>
      </c>
      <c r="K669" s="663" t="s">
        <v>1496</v>
      </c>
      <c r="L669" s="665">
        <v>56.209720039449486</v>
      </c>
      <c r="M669" s="665">
        <v>3</v>
      </c>
      <c r="N669" s="666">
        <v>168.62916011834847</v>
      </c>
    </row>
    <row r="670" spans="1:14" ht="14.4" customHeight="1" x14ac:dyDescent="0.3">
      <c r="A670" s="661" t="s">
        <v>575</v>
      </c>
      <c r="B670" s="662" t="s">
        <v>576</v>
      </c>
      <c r="C670" s="663" t="s">
        <v>588</v>
      </c>
      <c r="D670" s="664" t="s">
        <v>2524</v>
      </c>
      <c r="E670" s="663" t="s">
        <v>591</v>
      </c>
      <c r="F670" s="664" t="s">
        <v>2525</v>
      </c>
      <c r="G670" s="663" t="s">
        <v>1456</v>
      </c>
      <c r="H670" s="663" t="s">
        <v>1497</v>
      </c>
      <c r="I670" s="663" t="s">
        <v>1498</v>
      </c>
      <c r="J670" s="663" t="s">
        <v>1499</v>
      </c>
      <c r="K670" s="663" t="s">
        <v>1500</v>
      </c>
      <c r="L670" s="665">
        <v>116.07989384103013</v>
      </c>
      <c r="M670" s="665">
        <v>3</v>
      </c>
      <c r="N670" s="666">
        <v>348.23968152309038</v>
      </c>
    </row>
    <row r="671" spans="1:14" ht="14.4" customHeight="1" x14ac:dyDescent="0.3">
      <c r="A671" s="661" t="s">
        <v>575</v>
      </c>
      <c r="B671" s="662" t="s">
        <v>576</v>
      </c>
      <c r="C671" s="663" t="s">
        <v>588</v>
      </c>
      <c r="D671" s="664" t="s">
        <v>2524</v>
      </c>
      <c r="E671" s="663" t="s">
        <v>591</v>
      </c>
      <c r="F671" s="664" t="s">
        <v>2525</v>
      </c>
      <c r="G671" s="663" t="s">
        <v>1456</v>
      </c>
      <c r="H671" s="663" t="s">
        <v>2383</v>
      </c>
      <c r="I671" s="663" t="s">
        <v>2384</v>
      </c>
      <c r="J671" s="663" t="s">
        <v>2385</v>
      </c>
      <c r="K671" s="663" t="s">
        <v>2386</v>
      </c>
      <c r="L671" s="665">
        <v>59.359999999999992</v>
      </c>
      <c r="M671" s="665">
        <v>1</v>
      </c>
      <c r="N671" s="666">
        <v>59.359999999999992</v>
      </c>
    </row>
    <row r="672" spans="1:14" ht="14.4" customHeight="1" x14ac:dyDescent="0.3">
      <c r="A672" s="661" t="s">
        <v>575</v>
      </c>
      <c r="B672" s="662" t="s">
        <v>576</v>
      </c>
      <c r="C672" s="663" t="s">
        <v>588</v>
      </c>
      <c r="D672" s="664" t="s">
        <v>2524</v>
      </c>
      <c r="E672" s="663" t="s">
        <v>591</v>
      </c>
      <c r="F672" s="664" t="s">
        <v>2525</v>
      </c>
      <c r="G672" s="663" t="s">
        <v>1456</v>
      </c>
      <c r="H672" s="663" t="s">
        <v>1501</v>
      </c>
      <c r="I672" s="663" t="s">
        <v>1502</v>
      </c>
      <c r="J672" s="663" t="s">
        <v>1503</v>
      </c>
      <c r="K672" s="663" t="s">
        <v>1144</v>
      </c>
      <c r="L672" s="665">
        <v>46.284700946503392</v>
      </c>
      <c r="M672" s="665">
        <v>2</v>
      </c>
      <c r="N672" s="666">
        <v>92.569401893006784</v>
      </c>
    </row>
    <row r="673" spans="1:14" ht="14.4" customHeight="1" x14ac:dyDescent="0.3">
      <c r="A673" s="661" t="s">
        <v>575</v>
      </c>
      <c r="B673" s="662" t="s">
        <v>576</v>
      </c>
      <c r="C673" s="663" t="s">
        <v>588</v>
      </c>
      <c r="D673" s="664" t="s">
        <v>2524</v>
      </c>
      <c r="E673" s="663" t="s">
        <v>591</v>
      </c>
      <c r="F673" s="664" t="s">
        <v>2525</v>
      </c>
      <c r="G673" s="663" t="s">
        <v>1456</v>
      </c>
      <c r="H673" s="663" t="s">
        <v>2387</v>
      </c>
      <c r="I673" s="663" t="s">
        <v>2388</v>
      </c>
      <c r="J673" s="663" t="s">
        <v>2389</v>
      </c>
      <c r="K673" s="663" t="s">
        <v>1603</v>
      </c>
      <c r="L673" s="665">
        <v>52.683221025816856</v>
      </c>
      <c r="M673" s="665">
        <v>3</v>
      </c>
      <c r="N673" s="666">
        <v>158.04966307745056</v>
      </c>
    </row>
    <row r="674" spans="1:14" ht="14.4" customHeight="1" x14ac:dyDescent="0.3">
      <c r="A674" s="661" t="s">
        <v>575</v>
      </c>
      <c r="B674" s="662" t="s">
        <v>576</v>
      </c>
      <c r="C674" s="663" t="s">
        <v>588</v>
      </c>
      <c r="D674" s="664" t="s">
        <v>2524</v>
      </c>
      <c r="E674" s="663" t="s">
        <v>591</v>
      </c>
      <c r="F674" s="664" t="s">
        <v>2525</v>
      </c>
      <c r="G674" s="663" t="s">
        <v>1456</v>
      </c>
      <c r="H674" s="663" t="s">
        <v>1508</v>
      </c>
      <c r="I674" s="663" t="s">
        <v>1509</v>
      </c>
      <c r="J674" s="663" t="s">
        <v>1510</v>
      </c>
      <c r="K674" s="663" t="s">
        <v>1511</v>
      </c>
      <c r="L674" s="665">
        <v>120.24987237213064</v>
      </c>
      <c r="M674" s="665">
        <v>1</v>
      </c>
      <c r="N674" s="666">
        <v>120.24987237213064</v>
      </c>
    </row>
    <row r="675" spans="1:14" ht="14.4" customHeight="1" x14ac:dyDescent="0.3">
      <c r="A675" s="661" t="s">
        <v>575</v>
      </c>
      <c r="B675" s="662" t="s">
        <v>576</v>
      </c>
      <c r="C675" s="663" t="s">
        <v>588</v>
      </c>
      <c r="D675" s="664" t="s">
        <v>2524</v>
      </c>
      <c r="E675" s="663" t="s">
        <v>591</v>
      </c>
      <c r="F675" s="664" t="s">
        <v>2525</v>
      </c>
      <c r="G675" s="663" t="s">
        <v>1456</v>
      </c>
      <c r="H675" s="663" t="s">
        <v>1512</v>
      </c>
      <c r="I675" s="663" t="s">
        <v>1513</v>
      </c>
      <c r="J675" s="663" t="s">
        <v>1514</v>
      </c>
      <c r="K675" s="663" t="s">
        <v>1515</v>
      </c>
      <c r="L675" s="665">
        <v>3359.9999999999986</v>
      </c>
      <c r="M675" s="665">
        <v>5</v>
      </c>
      <c r="N675" s="666">
        <v>16799.999999999993</v>
      </c>
    </row>
    <row r="676" spans="1:14" ht="14.4" customHeight="1" x14ac:dyDescent="0.3">
      <c r="A676" s="661" t="s">
        <v>575</v>
      </c>
      <c r="B676" s="662" t="s">
        <v>576</v>
      </c>
      <c r="C676" s="663" t="s">
        <v>588</v>
      </c>
      <c r="D676" s="664" t="s">
        <v>2524</v>
      </c>
      <c r="E676" s="663" t="s">
        <v>591</v>
      </c>
      <c r="F676" s="664" t="s">
        <v>2525</v>
      </c>
      <c r="G676" s="663" t="s">
        <v>1456</v>
      </c>
      <c r="H676" s="663" t="s">
        <v>2390</v>
      </c>
      <c r="I676" s="663" t="s">
        <v>2391</v>
      </c>
      <c r="J676" s="663" t="s">
        <v>2392</v>
      </c>
      <c r="K676" s="663" t="s">
        <v>2393</v>
      </c>
      <c r="L676" s="665">
        <v>64.740111241509524</v>
      </c>
      <c r="M676" s="665">
        <v>1</v>
      </c>
      <c r="N676" s="666">
        <v>64.740111241509524</v>
      </c>
    </row>
    <row r="677" spans="1:14" ht="14.4" customHeight="1" x14ac:dyDescent="0.3">
      <c r="A677" s="661" t="s">
        <v>575</v>
      </c>
      <c r="B677" s="662" t="s">
        <v>576</v>
      </c>
      <c r="C677" s="663" t="s">
        <v>588</v>
      </c>
      <c r="D677" s="664" t="s">
        <v>2524</v>
      </c>
      <c r="E677" s="663" t="s">
        <v>591</v>
      </c>
      <c r="F677" s="664" t="s">
        <v>2525</v>
      </c>
      <c r="G677" s="663" t="s">
        <v>1456</v>
      </c>
      <c r="H677" s="663" t="s">
        <v>2394</v>
      </c>
      <c r="I677" s="663" t="s">
        <v>2395</v>
      </c>
      <c r="J677" s="663" t="s">
        <v>2396</v>
      </c>
      <c r="K677" s="663" t="s">
        <v>2397</v>
      </c>
      <c r="L677" s="665">
        <v>49.320015801629992</v>
      </c>
      <c r="M677" s="665">
        <v>1</v>
      </c>
      <c r="N677" s="666">
        <v>49.320015801629992</v>
      </c>
    </row>
    <row r="678" spans="1:14" ht="14.4" customHeight="1" x14ac:dyDescent="0.3">
      <c r="A678" s="661" t="s">
        <v>575</v>
      </c>
      <c r="B678" s="662" t="s">
        <v>576</v>
      </c>
      <c r="C678" s="663" t="s">
        <v>588</v>
      </c>
      <c r="D678" s="664" t="s">
        <v>2524</v>
      </c>
      <c r="E678" s="663" t="s">
        <v>591</v>
      </c>
      <c r="F678" s="664" t="s">
        <v>2525</v>
      </c>
      <c r="G678" s="663" t="s">
        <v>1456</v>
      </c>
      <c r="H678" s="663" t="s">
        <v>2398</v>
      </c>
      <c r="I678" s="663" t="s">
        <v>2399</v>
      </c>
      <c r="J678" s="663" t="s">
        <v>2400</v>
      </c>
      <c r="K678" s="663" t="s">
        <v>2401</v>
      </c>
      <c r="L678" s="665">
        <v>81.820000000000007</v>
      </c>
      <c r="M678" s="665">
        <v>1</v>
      </c>
      <c r="N678" s="666">
        <v>81.820000000000007</v>
      </c>
    </row>
    <row r="679" spans="1:14" ht="14.4" customHeight="1" x14ac:dyDescent="0.3">
      <c r="A679" s="661" t="s">
        <v>575</v>
      </c>
      <c r="B679" s="662" t="s">
        <v>576</v>
      </c>
      <c r="C679" s="663" t="s">
        <v>588</v>
      </c>
      <c r="D679" s="664" t="s">
        <v>2524</v>
      </c>
      <c r="E679" s="663" t="s">
        <v>591</v>
      </c>
      <c r="F679" s="664" t="s">
        <v>2525</v>
      </c>
      <c r="G679" s="663" t="s">
        <v>1456</v>
      </c>
      <c r="H679" s="663" t="s">
        <v>1516</v>
      </c>
      <c r="I679" s="663" t="s">
        <v>1517</v>
      </c>
      <c r="J679" s="663" t="s">
        <v>1518</v>
      </c>
      <c r="K679" s="663" t="s">
        <v>1519</v>
      </c>
      <c r="L679" s="665">
        <v>36.179904027061284</v>
      </c>
      <c r="M679" s="665">
        <v>2</v>
      </c>
      <c r="N679" s="666">
        <v>72.359808054122567</v>
      </c>
    </row>
    <row r="680" spans="1:14" ht="14.4" customHeight="1" x14ac:dyDescent="0.3">
      <c r="A680" s="661" t="s">
        <v>575</v>
      </c>
      <c r="B680" s="662" t="s">
        <v>576</v>
      </c>
      <c r="C680" s="663" t="s">
        <v>588</v>
      </c>
      <c r="D680" s="664" t="s">
        <v>2524</v>
      </c>
      <c r="E680" s="663" t="s">
        <v>591</v>
      </c>
      <c r="F680" s="664" t="s">
        <v>2525</v>
      </c>
      <c r="G680" s="663" t="s">
        <v>1456</v>
      </c>
      <c r="H680" s="663" t="s">
        <v>2402</v>
      </c>
      <c r="I680" s="663" t="s">
        <v>2403</v>
      </c>
      <c r="J680" s="663" t="s">
        <v>2404</v>
      </c>
      <c r="K680" s="663" t="s">
        <v>2405</v>
      </c>
      <c r="L680" s="665">
        <v>168.54000000000005</v>
      </c>
      <c r="M680" s="665">
        <v>1</v>
      </c>
      <c r="N680" s="666">
        <v>168.54000000000005</v>
      </c>
    </row>
    <row r="681" spans="1:14" ht="14.4" customHeight="1" x14ac:dyDescent="0.3">
      <c r="A681" s="661" t="s">
        <v>575</v>
      </c>
      <c r="B681" s="662" t="s">
        <v>576</v>
      </c>
      <c r="C681" s="663" t="s">
        <v>588</v>
      </c>
      <c r="D681" s="664" t="s">
        <v>2524</v>
      </c>
      <c r="E681" s="663" t="s">
        <v>591</v>
      </c>
      <c r="F681" s="664" t="s">
        <v>2525</v>
      </c>
      <c r="G681" s="663" t="s">
        <v>1456</v>
      </c>
      <c r="H681" s="663" t="s">
        <v>2406</v>
      </c>
      <c r="I681" s="663" t="s">
        <v>2407</v>
      </c>
      <c r="J681" s="663" t="s">
        <v>2408</v>
      </c>
      <c r="K681" s="663" t="s">
        <v>2409</v>
      </c>
      <c r="L681" s="665">
        <v>79.161999999999964</v>
      </c>
      <c r="M681" s="665">
        <v>5</v>
      </c>
      <c r="N681" s="666">
        <v>395.80999999999983</v>
      </c>
    </row>
    <row r="682" spans="1:14" ht="14.4" customHeight="1" x14ac:dyDescent="0.3">
      <c r="A682" s="661" t="s">
        <v>575</v>
      </c>
      <c r="B682" s="662" t="s">
        <v>576</v>
      </c>
      <c r="C682" s="663" t="s">
        <v>588</v>
      </c>
      <c r="D682" s="664" t="s">
        <v>2524</v>
      </c>
      <c r="E682" s="663" t="s">
        <v>591</v>
      </c>
      <c r="F682" s="664" t="s">
        <v>2525</v>
      </c>
      <c r="G682" s="663" t="s">
        <v>1456</v>
      </c>
      <c r="H682" s="663" t="s">
        <v>1520</v>
      </c>
      <c r="I682" s="663" t="s">
        <v>1521</v>
      </c>
      <c r="J682" s="663" t="s">
        <v>1522</v>
      </c>
      <c r="K682" s="663" t="s">
        <v>1523</v>
      </c>
      <c r="L682" s="665">
        <v>33.649982649723356</v>
      </c>
      <c r="M682" s="665">
        <v>2</v>
      </c>
      <c r="N682" s="666">
        <v>67.299965299446711</v>
      </c>
    </row>
    <row r="683" spans="1:14" ht="14.4" customHeight="1" x14ac:dyDescent="0.3">
      <c r="A683" s="661" t="s">
        <v>575</v>
      </c>
      <c r="B683" s="662" t="s">
        <v>576</v>
      </c>
      <c r="C683" s="663" t="s">
        <v>588</v>
      </c>
      <c r="D683" s="664" t="s">
        <v>2524</v>
      </c>
      <c r="E683" s="663" t="s">
        <v>591</v>
      </c>
      <c r="F683" s="664" t="s">
        <v>2525</v>
      </c>
      <c r="G683" s="663" t="s">
        <v>1456</v>
      </c>
      <c r="H683" s="663" t="s">
        <v>1524</v>
      </c>
      <c r="I683" s="663" t="s">
        <v>1525</v>
      </c>
      <c r="J683" s="663" t="s">
        <v>1522</v>
      </c>
      <c r="K683" s="663" t="s">
        <v>1526</v>
      </c>
      <c r="L683" s="665">
        <v>92.17921644572894</v>
      </c>
      <c r="M683" s="665">
        <v>2</v>
      </c>
      <c r="N683" s="666">
        <v>184.35843289145788</v>
      </c>
    </row>
    <row r="684" spans="1:14" ht="14.4" customHeight="1" x14ac:dyDescent="0.3">
      <c r="A684" s="661" t="s">
        <v>575</v>
      </c>
      <c r="B684" s="662" t="s">
        <v>576</v>
      </c>
      <c r="C684" s="663" t="s">
        <v>588</v>
      </c>
      <c r="D684" s="664" t="s">
        <v>2524</v>
      </c>
      <c r="E684" s="663" t="s">
        <v>591</v>
      </c>
      <c r="F684" s="664" t="s">
        <v>2525</v>
      </c>
      <c r="G684" s="663" t="s">
        <v>1456</v>
      </c>
      <c r="H684" s="663" t="s">
        <v>1527</v>
      </c>
      <c r="I684" s="663" t="s">
        <v>1528</v>
      </c>
      <c r="J684" s="663" t="s">
        <v>1459</v>
      </c>
      <c r="K684" s="663" t="s">
        <v>1191</v>
      </c>
      <c r="L684" s="665">
        <v>58.026666666666671</v>
      </c>
      <c r="M684" s="665">
        <v>3</v>
      </c>
      <c r="N684" s="666">
        <v>174.08</v>
      </c>
    </row>
    <row r="685" spans="1:14" ht="14.4" customHeight="1" x14ac:dyDescent="0.3">
      <c r="A685" s="661" t="s">
        <v>575</v>
      </c>
      <c r="B685" s="662" t="s">
        <v>576</v>
      </c>
      <c r="C685" s="663" t="s">
        <v>588</v>
      </c>
      <c r="D685" s="664" t="s">
        <v>2524</v>
      </c>
      <c r="E685" s="663" t="s">
        <v>591</v>
      </c>
      <c r="F685" s="664" t="s">
        <v>2525</v>
      </c>
      <c r="G685" s="663" t="s">
        <v>1456</v>
      </c>
      <c r="H685" s="663" t="s">
        <v>1529</v>
      </c>
      <c r="I685" s="663" t="s">
        <v>1530</v>
      </c>
      <c r="J685" s="663" t="s">
        <v>1531</v>
      </c>
      <c r="K685" s="663" t="s">
        <v>1532</v>
      </c>
      <c r="L685" s="665">
        <v>322.49000000000007</v>
      </c>
      <c r="M685" s="665">
        <v>1</v>
      </c>
      <c r="N685" s="666">
        <v>322.49000000000007</v>
      </c>
    </row>
    <row r="686" spans="1:14" ht="14.4" customHeight="1" x14ac:dyDescent="0.3">
      <c r="A686" s="661" t="s">
        <v>575</v>
      </c>
      <c r="B686" s="662" t="s">
        <v>576</v>
      </c>
      <c r="C686" s="663" t="s">
        <v>588</v>
      </c>
      <c r="D686" s="664" t="s">
        <v>2524</v>
      </c>
      <c r="E686" s="663" t="s">
        <v>591</v>
      </c>
      <c r="F686" s="664" t="s">
        <v>2525</v>
      </c>
      <c r="G686" s="663" t="s">
        <v>1456</v>
      </c>
      <c r="H686" s="663" t="s">
        <v>1533</v>
      </c>
      <c r="I686" s="663" t="s">
        <v>1534</v>
      </c>
      <c r="J686" s="663" t="s">
        <v>1535</v>
      </c>
      <c r="K686" s="663" t="s">
        <v>1536</v>
      </c>
      <c r="L686" s="665">
        <v>47.09</v>
      </c>
      <c r="M686" s="665">
        <v>1</v>
      </c>
      <c r="N686" s="666">
        <v>47.09</v>
      </c>
    </row>
    <row r="687" spans="1:14" ht="14.4" customHeight="1" x14ac:dyDescent="0.3">
      <c r="A687" s="661" t="s">
        <v>575</v>
      </c>
      <c r="B687" s="662" t="s">
        <v>576</v>
      </c>
      <c r="C687" s="663" t="s">
        <v>588</v>
      </c>
      <c r="D687" s="664" t="s">
        <v>2524</v>
      </c>
      <c r="E687" s="663" t="s">
        <v>591</v>
      </c>
      <c r="F687" s="664" t="s">
        <v>2525</v>
      </c>
      <c r="G687" s="663" t="s">
        <v>1456</v>
      </c>
      <c r="H687" s="663" t="s">
        <v>1555</v>
      </c>
      <c r="I687" s="663" t="s">
        <v>1556</v>
      </c>
      <c r="J687" s="663" t="s">
        <v>1557</v>
      </c>
      <c r="K687" s="663" t="s">
        <v>1558</v>
      </c>
      <c r="L687" s="665">
        <v>41.290088464332875</v>
      </c>
      <c r="M687" s="665">
        <v>1</v>
      </c>
      <c r="N687" s="666">
        <v>41.290088464332875</v>
      </c>
    </row>
    <row r="688" spans="1:14" ht="14.4" customHeight="1" x14ac:dyDescent="0.3">
      <c r="A688" s="661" t="s">
        <v>575</v>
      </c>
      <c r="B688" s="662" t="s">
        <v>576</v>
      </c>
      <c r="C688" s="663" t="s">
        <v>588</v>
      </c>
      <c r="D688" s="664" t="s">
        <v>2524</v>
      </c>
      <c r="E688" s="663" t="s">
        <v>591</v>
      </c>
      <c r="F688" s="664" t="s">
        <v>2525</v>
      </c>
      <c r="G688" s="663" t="s">
        <v>1456</v>
      </c>
      <c r="H688" s="663" t="s">
        <v>1559</v>
      </c>
      <c r="I688" s="663" t="s">
        <v>1560</v>
      </c>
      <c r="J688" s="663" t="s">
        <v>1561</v>
      </c>
      <c r="K688" s="663" t="s">
        <v>1144</v>
      </c>
      <c r="L688" s="665">
        <v>85.43477073131308</v>
      </c>
      <c r="M688" s="665">
        <v>2</v>
      </c>
      <c r="N688" s="666">
        <v>170.86954146262616</v>
      </c>
    </row>
    <row r="689" spans="1:14" ht="14.4" customHeight="1" x14ac:dyDescent="0.3">
      <c r="A689" s="661" t="s">
        <v>575</v>
      </c>
      <c r="B689" s="662" t="s">
        <v>576</v>
      </c>
      <c r="C689" s="663" t="s">
        <v>588</v>
      </c>
      <c r="D689" s="664" t="s">
        <v>2524</v>
      </c>
      <c r="E689" s="663" t="s">
        <v>591</v>
      </c>
      <c r="F689" s="664" t="s">
        <v>2525</v>
      </c>
      <c r="G689" s="663" t="s">
        <v>1456</v>
      </c>
      <c r="H689" s="663" t="s">
        <v>2410</v>
      </c>
      <c r="I689" s="663" t="s">
        <v>2411</v>
      </c>
      <c r="J689" s="663" t="s">
        <v>2412</v>
      </c>
      <c r="K689" s="663" t="s">
        <v>1617</v>
      </c>
      <c r="L689" s="665">
        <v>73.05</v>
      </c>
      <c r="M689" s="665">
        <v>1</v>
      </c>
      <c r="N689" s="666">
        <v>73.05</v>
      </c>
    </row>
    <row r="690" spans="1:14" ht="14.4" customHeight="1" x14ac:dyDescent="0.3">
      <c r="A690" s="661" t="s">
        <v>575</v>
      </c>
      <c r="B690" s="662" t="s">
        <v>576</v>
      </c>
      <c r="C690" s="663" t="s">
        <v>588</v>
      </c>
      <c r="D690" s="664" t="s">
        <v>2524</v>
      </c>
      <c r="E690" s="663" t="s">
        <v>591</v>
      </c>
      <c r="F690" s="664" t="s">
        <v>2525</v>
      </c>
      <c r="G690" s="663" t="s">
        <v>1456</v>
      </c>
      <c r="H690" s="663" t="s">
        <v>2413</v>
      </c>
      <c r="I690" s="663" t="s">
        <v>2414</v>
      </c>
      <c r="J690" s="663" t="s">
        <v>2415</v>
      </c>
      <c r="K690" s="663" t="s">
        <v>943</v>
      </c>
      <c r="L690" s="665">
        <v>118.12</v>
      </c>
      <c r="M690" s="665">
        <v>1</v>
      </c>
      <c r="N690" s="666">
        <v>118.12</v>
      </c>
    </row>
    <row r="691" spans="1:14" ht="14.4" customHeight="1" x14ac:dyDescent="0.3">
      <c r="A691" s="661" t="s">
        <v>575</v>
      </c>
      <c r="B691" s="662" t="s">
        <v>576</v>
      </c>
      <c r="C691" s="663" t="s">
        <v>588</v>
      </c>
      <c r="D691" s="664" t="s">
        <v>2524</v>
      </c>
      <c r="E691" s="663" t="s">
        <v>591</v>
      </c>
      <c r="F691" s="664" t="s">
        <v>2525</v>
      </c>
      <c r="G691" s="663" t="s">
        <v>1456</v>
      </c>
      <c r="H691" s="663" t="s">
        <v>2416</v>
      </c>
      <c r="I691" s="663" t="s">
        <v>2417</v>
      </c>
      <c r="J691" s="663" t="s">
        <v>1473</v>
      </c>
      <c r="K691" s="663" t="s">
        <v>2418</v>
      </c>
      <c r="L691" s="665">
        <v>129.33000000000001</v>
      </c>
      <c r="M691" s="665">
        <v>3</v>
      </c>
      <c r="N691" s="666">
        <v>387.99</v>
      </c>
    </row>
    <row r="692" spans="1:14" ht="14.4" customHeight="1" x14ac:dyDescent="0.3">
      <c r="A692" s="661" t="s">
        <v>575</v>
      </c>
      <c r="B692" s="662" t="s">
        <v>576</v>
      </c>
      <c r="C692" s="663" t="s">
        <v>588</v>
      </c>
      <c r="D692" s="664" t="s">
        <v>2524</v>
      </c>
      <c r="E692" s="663" t="s">
        <v>591</v>
      </c>
      <c r="F692" s="664" t="s">
        <v>2525</v>
      </c>
      <c r="G692" s="663" t="s">
        <v>1456</v>
      </c>
      <c r="H692" s="663" t="s">
        <v>1565</v>
      </c>
      <c r="I692" s="663" t="s">
        <v>1566</v>
      </c>
      <c r="J692" s="663" t="s">
        <v>1567</v>
      </c>
      <c r="K692" s="663" t="s">
        <v>905</v>
      </c>
      <c r="L692" s="665">
        <v>135.75913983664105</v>
      </c>
      <c r="M692" s="665">
        <v>1</v>
      </c>
      <c r="N692" s="666">
        <v>135.75913983664105</v>
      </c>
    </row>
    <row r="693" spans="1:14" ht="14.4" customHeight="1" x14ac:dyDescent="0.3">
      <c r="A693" s="661" t="s">
        <v>575</v>
      </c>
      <c r="B693" s="662" t="s">
        <v>576</v>
      </c>
      <c r="C693" s="663" t="s">
        <v>588</v>
      </c>
      <c r="D693" s="664" t="s">
        <v>2524</v>
      </c>
      <c r="E693" s="663" t="s">
        <v>591</v>
      </c>
      <c r="F693" s="664" t="s">
        <v>2525</v>
      </c>
      <c r="G693" s="663" t="s">
        <v>1456</v>
      </c>
      <c r="H693" s="663" t="s">
        <v>2419</v>
      </c>
      <c r="I693" s="663" t="s">
        <v>2420</v>
      </c>
      <c r="J693" s="663" t="s">
        <v>2421</v>
      </c>
      <c r="K693" s="663" t="s">
        <v>2422</v>
      </c>
      <c r="L693" s="665">
        <v>387.13207030247281</v>
      </c>
      <c r="M693" s="665">
        <v>1</v>
      </c>
      <c r="N693" s="666">
        <v>387.13207030247281</v>
      </c>
    </row>
    <row r="694" spans="1:14" ht="14.4" customHeight="1" x14ac:dyDescent="0.3">
      <c r="A694" s="661" t="s">
        <v>575</v>
      </c>
      <c r="B694" s="662" t="s">
        <v>576</v>
      </c>
      <c r="C694" s="663" t="s">
        <v>588</v>
      </c>
      <c r="D694" s="664" t="s">
        <v>2524</v>
      </c>
      <c r="E694" s="663" t="s">
        <v>591</v>
      </c>
      <c r="F694" s="664" t="s">
        <v>2525</v>
      </c>
      <c r="G694" s="663" t="s">
        <v>1456</v>
      </c>
      <c r="H694" s="663" t="s">
        <v>2423</v>
      </c>
      <c r="I694" s="663" t="s">
        <v>2424</v>
      </c>
      <c r="J694" s="663" t="s">
        <v>2425</v>
      </c>
      <c r="K694" s="663" t="s">
        <v>2426</v>
      </c>
      <c r="L694" s="665">
        <v>29.32</v>
      </c>
      <c r="M694" s="665">
        <v>1</v>
      </c>
      <c r="N694" s="666">
        <v>29.32</v>
      </c>
    </row>
    <row r="695" spans="1:14" ht="14.4" customHeight="1" x14ac:dyDescent="0.3">
      <c r="A695" s="661" t="s">
        <v>575</v>
      </c>
      <c r="B695" s="662" t="s">
        <v>576</v>
      </c>
      <c r="C695" s="663" t="s">
        <v>588</v>
      </c>
      <c r="D695" s="664" t="s">
        <v>2524</v>
      </c>
      <c r="E695" s="663" t="s">
        <v>591</v>
      </c>
      <c r="F695" s="664" t="s">
        <v>2525</v>
      </c>
      <c r="G695" s="663" t="s">
        <v>1456</v>
      </c>
      <c r="H695" s="663" t="s">
        <v>1574</v>
      </c>
      <c r="I695" s="663" t="s">
        <v>1575</v>
      </c>
      <c r="J695" s="663" t="s">
        <v>1576</v>
      </c>
      <c r="K695" s="663" t="s">
        <v>1577</v>
      </c>
      <c r="L695" s="665">
        <v>24.96978761451393</v>
      </c>
      <c r="M695" s="665">
        <v>1</v>
      </c>
      <c r="N695" s="666">
        <v>24.96978761451393</v>
      </c>
    </row>
    <row r="696" spans="1:14" ht="14.4" customHeight="1" x14ac:dyDescent="0.3">
      <c r="A696" s="661" t="s">
        <v>575</v>
      </c>
      <c r="B696" s="662" t="s">
        <v>576</v>
      </c>
      <c r="C696" s="663" t="s">
        <v>588</v>
      </c>
      <c r="D696" s="664" t="s">
        <v>2524</v>
      </c>
      <c r="E696" s="663" t="s">
        <v>591</v>
      </c>
      <c r="F696" s="664" t="s">
        <v>2525</v>
      </c>
      <c r="G696" s="663" t="s">
        <v>1456</v>
      </c>
      <c r="H696" s="663" t="s">
        <v>2427</v>
      </c>
      <c r="I696" s="663" t="s">
        <v>2428</v>
      </c>
      <c r="J696" s="663" t="s">
        <v>2429</v>
      </c>
      <c r="K696" s="663" t="s">
        <v>2430</v>
      </c>
      <c r="L696" s="665">
        <v>52.85</v>
      </c>
      <c r="M696" s="665">
        <v>1</v>
      </c>
      <c r="N696" s="666">
        <v>52.85</v>
      </c>
    </row>
    <row r="697" spans="1:14" ht="14.4" customHeight="1" x14ac:dyDescent="0.3">
      <c r="A697" s="661" t="s">
        <v>575</v>
      </c>
      <c r="B697" s="662" t="s">
        <v>576</v>
      </c>
      <c r="C697" s="663" t="s">
        <v>588</v>
      </c>
      <c r="D697" s="664" t="s">
        <v>2524</v>
      </c>
      <c r="E697" s="663" t="s">
        <v>591</v>
      </c>
      <c r="F697" s="664" t="s">
        <v>2525</v>
      </c>
      <c r="G697" s="663" t="s">
        <v>1456</v>
      </c>
      <c r="H697" s="663" t="s">
        <v>2431</v>
      </c>
      <c r="I697" s="663" t="s">
        <v>2432</v>
      </c>
      <c r="J697" s="663" t="s">
        <v>1635</v>
      </c>
      <c r="K697" s="663" t="s">
        <v>2433</v>
      </c>
      <c r="L697" s="665">
        <v>48.489427541521621</v>
      </c>
      <c r="M697" s="665">
        <v>1</v>
      </c>
      <c r="N697" s="666">
        <v>48.489427541521621</v>
      </c>
    </row>
    <row r="698" spans="1:14" ht="14.4" customHeight="1" x14ac:dyDescent="0.3">
      <c r="A698" s="661" t="s">
        <v>575</v>
      </c>
      <c r="B698" s="662" t="s">
        <v>576</v>
      </c>
      <c r="C698" s="663" t="s">
        <v>588</v>
      </c>
      <c r="D698" s="664" t="s">
        <v>2524</v>
      </c>
      <c r="E698" s="663" t="s">
        <v>591</v>
      </c>
      <c r="F698" s="664" t="s">
        <v>2525</v>
      </c>
      <c r="G698" s="663" t="s">
        <v>1456</v>
      </c>
      <c r="H698" s="663" t="s">
        <v>1585</v>
      </c>
      <c r="I698" s="663" t="s">
        <v>1586</v>
      </c>
      <c r="J698" s="663" t="s">
        <v>1587</v>
      </c>
      <c r="K698" s="663" t="s">
        <v>1588</v>
      </c>
      <c r="L698" s="665">
        <v>34.809857301133235</v>
      </c>
      <c r="M698" s="665">
        <v>2</v>
      </c>
      <c r="N698" s="666">
        <v>69.61971460226647</v>
      </c>
    </row>
    <row r="699" spans="1:14" ht="14.4" customHeight="1" x14ac:dyDescent="0.3">
      <c r="A699" s="661" t="s">
        <v>575</v>
      </c>
      <c r="B699" s="662" t="s">
        <v>576</v>
      </c>
      <c r="C699" s="663" t="s">
        <v>588</v>
      </c>
      <c r="D699" s="664" t="s">
        <v>2524</v>
      </c>
      <c r="E699" s="663" t="s">
        <v>591</v>
      </c>
      <c r="F699" s="664" t="s">
        <v>2525</v>
      </c>
      <c r="G699" s="663" t="s">
        <v>1456</v>
      </c>
      <c r="H699" s="663" t="s">
        <v>2434</v>
      </c>
      <c r="I699" s="663" t="s">
        <v>2435</v>
      </c>
      <c r="J699" s="663" t="s">
        <v>2436</v>
      </c>
      <c r="K699" s="663" t="s">
        <v>2437</v>
      </c>
      <c r="L699" s="665">
        <v>465.86431438696457</v>
      </c>
      <c r="M699" s="665">
        <v>2</v>
      </c>
      <c r="N699" s="666">
        <v>931.72862877392913</v>
      </c>
    </row>
    <row r="700" spans="1:14" ht="14.4" customHeight="1" x14ac:dyDescent="0.3">
      <c r="A700" s="661" t="s">
        <v>575</v>
      </c>
      <c r="B700" s="662" t="s">
        <v>576</v>
      </c>
      <c r="C700" s="663" t="s">
        <v>588</v>
      </c>
      <c r="D700" s="664" t="s">
        <v>2524</v>
      </c>
      <c r="E700" s="663" t="s">
        <v>591</v>
      </c>
      <c r="F700" s="664" t="s">
        <v>2525</v>
      </c>
      <c r="G700" s="663" t="s">
        <v>1456</v>
      </c>
      <c r="H700" s="663" t="s">
        <v>1589</v>
      </c>
      <c r="I700" s="663" t="s">
        <v>1590</v>
      </c>
      <c r="J700" s="663" t="s">
        <v>1499</v>
      </c>
      <c r="K700" s="663" t="s">
        <v>1591</v>
      </c>
      <c r="L700" s="665">
        <v>68.67</v>
      </c>
      <c r="M700" s="665">
        <v>1</v>
      </c>
      <c r="N700" s="666">
        <v>68.67</v>
      </c>
    </row>
    <row r="701" spans="1:14" ht="14.4" customHeight="1" x14ac:dyDescent="0.3">
      <c r="A701" s="661" t="s">
        <v>575</v>
      </c>
      <c r="B701" s="662" t="s">
        <v>576</v>
      </c>
      <c r="C701" s="663" t="s">
        <v>588</v>
      </c>
      <c r="D701" s="664" t="s">
        <v>2524</v>
      </c>
      <c r="E701" s="663" t="s">
        <v>591</v>
      </c>
      <c r="F701" s="664" t="s">
        <v>2525</v>
      </c>
      <c r="G701" s="663" t="s">
        <v>1456</v>
      </c>
      <c r="H701" s="663" t="s">
        <v>2438</v>
      </c>
      <c r="I701" s="663" t="s">
        <v>2439</v>
      </c>
      <c r="J701" s="663" t="s">
        <v>1646</v>
      </c>
      <c r="K701" s="663" t="s">
        <v>1647</v>
      </c>
      <c r="L701" s="665">
        <v>67.844211794014626</v>
      </c>
      <c r="M701" s="665">
        <v>180</v>
      </c>
      <c r="N701" s="666">
        <v>12211.958122922631</v>
      </c>
    </row>
    <row r="702" spans="1:14" ht="14.4" customHeight="1" x14ac:dyDescent="0.3">
      <c r="A702" s="661" t="s">
        <v>575</v>
      </c>
      <c r="B702" s="662" t="s">
        <v>576</v>
      </c>
      <c r="C702" s="663" t="s">
        <v>588</v>
      </c>
      <c r="D702" s="664" t="s">
        <v>2524</v>
      </c>
      <c r="E702" s="663" t="s">
        <v>591</v>
      </c>
      <c r="F702" s="664" t="s">
        <v>2525</v>
      </c>
      <c r="G702" s="663" t="s">
        <v>1456</v>
      </c>
      <c r="H702" s="663" t="s">
        <v>1592</v>
      </c>
      <c r="I702" s="663" t="s">
        <v>1593</v>
      </c>
      <c r="J702" s="663" t="s">
        <v>1594</v>
      </c>
      <c r="K702" s="663" t="s">
        <v>1595</v>
      </c>
      <c r="L702" s="665">
        <v>64.609999999999985</v>
      </c>
      <c r="M702" s="665">
        <v>1</v>
      </c>
      <c r="N702" s="666">
        <v>64.609999999999985</v>
      </c>
    </row>
    <row r="703" spans="1:14" ht="14.4" customHeight="1" x14ac:dyDescent="0.3">
      <c r="A703" s="661" t="s">
        <v>575</v>
      </c>
      <c r="B703" s="662" t="s">
        <v>576</v>
      </c>
      <c r="C703" s="663" t="s">
        <v>588</v>
      </c>
      <c r="D703" s="664" t="s">
        <v>2524</v>
      </c>
      <c r="E703" s="663" t="s">
        <v>591</v>
      </c>
      <c r="F703" s="664" t="s">
        <v>2525</v>
      </c>
      <c r="G703" s="663" t="s">
        <v>1456</v>
      </c>
      <c r="H703" s="663" t="s">
        <v>2440</v>
      </c>
      <c r="I703" s="663" t="s">
        <v>2441</v>
      </c>
      <c r="J703" s="663" t="s">
        <v>2442</v>
      </c>
      <c r="K703" s="663" t="s">
        <v>2443</v>
      </c>
      <c r="L703" s="665">
        <v>98.42000000000003</v>
      </c>
      <c r="M703" s="665">
        <v>1</v>
      </c>
      <c r="N703" s="666">
        <v>98.42000000000003</v>
      </c>
    </row>
    <row r="704" spans="1:14" ht="14.4" customHeight="1" x14ac:dyDescent="0.3">
      <c r="A704" s="661" t="s">
        <v>575</v>
      </c>
      <c r="B704" s="662" t="s">
        <v>576</v>
      </c>
      <c r="C704" s="663" t="s">
        <v>588</v>
      </c>
      <c r="D704" s="664" t="s">
        <v>2524</v>
      </c>
      <c r="E704" s="663" t="s">
        <v>591</v>
      </c>
      <c r="F704" s="664" t="s">
        <v>2525</v>
      </c>
      <c r="G704" s="663" t="s">
        <v>1456</v>
      </c>
      <c r="H704" s="663" t="s">
        <v>1600</v>
      </c>
      <c r="I704" s="663" t="s">
        <v>1601</v>
      </c>
      <c r="J704" s="663" t="s">
        <v>1602</v>
      </c>
      <c r="K704" s="663" t="s">
        <v>1603</v>
      </c>
      <c r="L704" s="665">
        <v>90.255000000000052</v>
      </c>
      <c r="M704" s="665">
        <v>2</v>
      </c>
      <c r="N704" s="666">
        <v>180.5100000000001</v>
      </c>
    </row>
    <row r="705" spans="1:14" ht="14.4" customHeight="1" x14ac:dyDescent="0.3">
      <c r="A705" s="661" t="s">
        <v>575</v>
      </c>
      <c r="B705" s="662" t="s">
        <v>576</v>
      </c>
      <c r="C705" s="663" t="s">
        <v>588</v>
      </c>
      <c r="D705" s="664" t="s">
        <v>2524</v>
      </c>
      <c r="E705" s="663" t="s">
        <v>591</v>
      </c>
      <c r="F705" s="664" t="s">
        <v>2525</v>
      </c>
      <c r="G705" s="663" t="s">
        <v>1456</v>
      </c>
      <c r="H705" s="663" t="s">
        <v>1610</v>
      </c>
      <c r="I705" s="663" t="s">
        <v>1611</v>
      </c>
      <c r="J705" s="663" t="s">
        <v>1612</v>
      </c>
      <c r="K705" s="663" t="s">
        <v>1613</v>
      </c>
      <c r="L705" s="665">
        <v>156.05733333333333</v>
      </c>
      <c r="M705" s="665">
        <v>1</v>
      </c>
      <c r="N705" s="666">
        <v>156.05733333333333</v>
      </c>
    </row>
    <row r="706" spans="1:14" ht="14.4" customHeight="1" x14ac:dyDescent="0.3">
      <c r="A706" s="661" t="s">
        <v>575</v>
      </c>
      <c r="B706" s="662" t="s">
        <v>576</v>
      </c>
      <c r="C706" s="663" t="s">
        <v>588</v>
      </c>
      <c r="D706" s="664" t="s">
        <v>2524</v>
      </c>
      <c r="E706" s="663" t="s">
        <v>591</v>
      </c>
      <c r="F706" s="664" t="s">
        <v>2525</v>
      </c>
      <c r="G706" s="663" t="s">
        <v>1456</v>
      </c>
      <c r="H706" s="663" t="s">
        <v>1618</v>
      </c>
      <c r="I706" s="663" t="s">
        <v>1619</v>
      </c>
      <c r="J706" s="663" t="s">
        <v>1620</v>
      </c>
      <c r="K706" s="663" t="s">
        <v>1621</v>
      </c>
      <c r="L706" s="665">
        <v>98.99689440076375</v>
      </c>
      <c r="M706" s="665">
        <v>4</v>
      </c>
      <c r="N706" s="666">
        <v>395.987577603055</v>
      </c>
    </row>
    <row r="707" spans="1:14" ht="14.4" customHeight="1" x14ac:dyDescent="0.3">
      <c r="A707" s="661" t="s">
        <v>575</v>
      </c>
      <c r="B707" s="662" t="s">
        <v>576</v>
      </c>
      <c r="C707" s="663" t="s">
        <v>588</v>
      </c>
      <c r="D707" s="664" t="s">
        <v>2524</v>
      </c>
      <c r="E707" s="663" t="s">
        <v>591</v>
      </c>
      <c r="F707" s="664" t="s">
        <v>2525</v>
      </c>
      <c r="G707" s="663" t="s">
        <v>1456</v>
      </c>
      <c r="H707" s="663" t="s">
        <v>2444</v>
      </c>
      <c r="I707" s="663" t="s">
        <v>2445</v>
      </c>
      <c r="J707" s="663" t="s">
        <v>2446</v>
      </c>
      <c r="K707" s="663" t="s">
        <v>2447</v>
      </c>
      <c r="L707" s="665">
        <v>100.18000000000002</v>
      </c>
      <c r="M707" s="665">
        <v>3</v>
      </c>
      <c r="N707" s="666">
        <v>300.54000000000008</v>
      </c>
    </row>
    <row r="708" spans="1:14" ht="14.4" customHeight="1" x14ac:dyDescent="0.3">
      <c r="A708" s="661" t="s">
        <v>575</v>
      </c>
      <c r="B708" s="662" t="s">
        <v>576</v>
      </c>
      <c r="C708" s="663" t="s">
        <v>588</v>
      </c>
      <c r="D708" s="664" t="s">
        <v>2524</v>
      </c>
      <c r="E708" s="663" t="s">
        <v>591</v>
      </c>
      <c r="F708" s="664" t="s">
        <v>2525</v>
      </c>
      <c r="G708" s="663" t="s">
        <v>1456</v>
      </c>
      <c r="H708" s="663" t="s">
        <v>2448</v>
      </c>
      <c r="I708" s="663" t="s">
        <v>2448</v>
      </c>
      <c r="J708" s="663" t="s">
        <v>2449</v>
      </c>
      <c r="K708" s="663" t="s">
        <v>2450</v>
      </c>
      <c r="L708" s="665">
        <v>1498.59</v>
      </c>
      <c r="M708" s="665">
        <v>1</v>
      </c>
      <c r="N708" s="666">
        <v>1498.59</v>
      </c>
    </row>
    <row r="709" spans="1:14" ht="14.4" customHeight="1" x14ac:dyDescent="0.3">
      <c r="A709" s="661" t="s">
        <v>575</v>
      </c>
      <c r="B709" s="662" t="s">
        <v>576</v>
      </c>
      <c r="C709" s="663" t="s">
        <v>588</v>
      </c>
      <c r="D709" s="664" t="s">
        <v>2524</v>
      </c>
      <c r="E709" s="663" t="s">
        <v>591</v>
      </c>
      <c r="F709" s="664" t="s">
        <v>2525</v>
      </c>
      <c r="G709" s="663" t="s">
        <v>1456</v>
      </c>
      <c r="H709" s="663" t="s">
        <v>2451</v>
      </c>
      <c r="I709" s="663" t="s">
        <v>2452</v>
      </c>
      <c r="J709" s="663" t="s">
        <v>2453</v>
      </c>
      <c r="K709" s="663" t="s">
        <v>2454</v>
      </c>
      <c r="L709" s="665">
        <v>1432.7499999999998</v>
      </c>
      <c r="M709" s="665">
        <v>3</v>
      </c>
      <c r="N709" s="666">
        <v>4298.2499999999991</v>
      </c>
    </row>
    <row r="710" spans="1:14" ht="14.4" customHeight="1" x14ac:dyDescent="0.3">
      <c r="A710" s="661" t="s">
        <v>575</v>
      </c>
      <c r="B710" s="662" t="s">
        <v>576</v>
      </c>
      <c r="C710" s="663" t="s">
        <v>588</v>
      </c>
      <c r="D710" s="664" t="s">
        <v>2524</v>
      </c>
      <c r="E710" s="663" t="s">
        <v>591</v>
      </c>
      <c r="F710" s="664" t="s">
        <v>2525</v>
      </c>
      <c r="G710" s="663" t="s">
        <v>1456</v>
      </c>
      <c r="H710" s="663" t="s">
        <v>2455</v>
      </c>
      <c r="I710" s="663" t="s">
        <v>2455</v>
      </c>
      <c r="J710" s="663" t="s">
        <v>2456</v>
      </c>
      <c r="K710" s="663" t="s">
        <v>1617</v>
      </c>
      <c r="L710" s="665">
        <v>121.26011535827038</v>
      </c>
      <c r="M710" s="665">
        <v>1</v>
      </c>
      <c r="N710" s="666">
        <v>121.26011535827038</v>
      </c>
    </row>
    <row r="711" spans="1:14" ht="14.4" customHeight="1" x14ac:dyDescent="0.3">
      <c r="A711" s="661" t="s">
        <v>575</v>
      </c>
      <c r="B711" s="662" t="s">
        <v>576</v>
      </c>
      <c r="C711" s="663" t="s">
        <v>588</v>
      </c>
      <c r="D711" s="664" t="s">
        <v>2524</v>
      </c>
      <c r="E711" s="663" t="s">
        <v>591</v>
      </c>
      <c r="F711" s="664" t="s">
        <v>2525</v>
      </c>
      <c r="G711" s="663" t="s">
        <v>1456</v>
      </c>
      <c r="H711" s="663" t="s">
        <v>2457</v>
      </c>
      <c r="I711" s="663" t="s">
        <v>2458</v>
      </c>
      <c r="J711" s="663" t="s">
        <v>2459</v>
      </c>
      <c r="K711" s="663" t="s">
        <v>905</v>
      </c>
      <c r="L711" s="665">
        <v>113.51000572194675</v>
      </c>
      <c r="M711" s="665">
        <v>1</v>
      </c>
      <c r="N711" s="666">
        <v>113.51000572194675</v>
      </c>
    </row>
    <row r="712" spans="1:14" ht="14.4" customHeight="1" x14ac:dyDescent="0.3">
      <c r="A712" s="661" t="s">
        <v>575</v>
      </c>
      <c r="B712" s="662" t="s">
        <v>576</v>
      </c>
      <c r="C712" s="663" t="s">
        <v>588</v>
      </c>
      <c r="D712" s="664" t="s">
        <v>2524</v>
      </c>
      <c r="E712" s="663" t="s">
        <v>591</v>
      </c>
      <c r="F712" s="664" t="s">
        <v>2525</v>
      </c>
      <c r="G712" s="663" t="s">
        <v>1456</v>
      </c>
      <c r="H712" s="663" t="s">
        <v>2460</v>
      </c>
      <c r="I712" s="663" t="s">
        <v>2461</v>
      </c>
      <c r="J712" s="663" t="s">
        <v>2462</v>
      </c>
      <c r="K712" s="663" t="s">
        <v>2463</v>
      </c>
      <c r="L712" s="665">
        <v>691.45</v>
      </c>
      <c r="M712" s="665">
        <v>2</v>
      </c>
      <c r="N712" s="666">
        <v>1382.9</v>
      </c>
    </row>
    <row r="713" spans="1:14" ht="14.4" customHeight="1" x14ac:dyDescent="0.3">
      <c r="A713" s="661" t="s">
        <v>575</v>
      </c>
      <c r="B713" s="662" t="s">
        <v>576</v>
      </c>
      <c r="C713" s="663" t="s">
        <v>588</v>
      </c>
      <c r="D713" s="664" t="s">
        <v>2524</v>
      </c>
      <c r="E713" s="663" t="s">
        <v>591</v>
      </c>
      <c r="F713" s="664" t="s">
        <v>2525</v>
      </c>
      <c r="G713" s="663" t="s">
        <v>1456</v>
      </c>
      <c r="H713" s="663" t="s">
        <v>2464</v>
      </c>
      <c r="I713" s="663" t="s">
        <v>2465</v>
      </c>
      <c r="J713" s="663" t="s">
        <v>2466</v>
      </c>
      <c r="K713" s="663" t="s">
        <v>2467</v>
      </c>
      <c r="L713" s="665">
        <v>83.888999999999982</v>
      </c>
      <c r="M713" s="665">
        <v>10</v>
      </c>
      <c r="N713" s="666">
        <v>838.88999999999987</v>
      </c>
    </row>
    <row r="714" spans="1:14" ht="14.4" customHeight="1" x14ac:dyDescent="0.3">
      <c r="A714" s="661" t="s">
        <v>575</v>
      </c>
      <c r="B714" s="662" t="s">
        <v>576</v>
      </c>
      <c r="C714" s="663" t="s">
        <v>588</v>
      </c>
      <c r="D714" s="664" t="s">
        <v>2524</v>
      </c>
      <c r="E714" s="663" t="s">
        <v>591</v>
      </c>
      <c r="F714" s="664" t="s">
        <v>2525</v>
      </c>
      <c r="G714" s="663" t="s">
        <v>1456</v>
      </c>
      <c r="H714" s="663" t="s">
        <v>1629</v>
      </c>
      <c r="I714" s="663" t="s">
        <v>1630</v>
      </c>
      <c r="J714" s="663" t="s">
        <v>1631</v>
      </c>
      <c r="K714" s="663" t="s">
        <v>1632</v>
      </c>
      <c r="L714" s="665">
        <v>107.56999999999995</v>
      </c>
      <c r="M714" s="665">
        <v>1</v>
      </c>
      <c r="N714" s="666">
        <v>107.56999999999995</v>
      </c>
    </row>
    <row r="715" spans="1:14" ht="14.4" customHeight="1" x14ac:dyDescent="0.3">
      <c r="A715" s="661" t="s">
        <v>575</v>
      </c>
      <c r="B715" s="662" t="s">
        <v>576</v>
      </c>
      <c r="C715" s="663" t="s">
        <v>588</v>
      </c>
      <c r="D715" s="664" t="s">
        <v>2524</v>
      </c>
      <c r="E715" s="663" t="s">
        <v>591</v>
      </c>
      <c r="F715" s="664" t="s">
        <v>2525</v>
      </c>
      <c r="G715" s="663" t="s">
        <v>1456</v>
      </c>
      <c r="H715" s="663" t="s">
        <v>2468</v>
      </c>
      <c r="I715" s="663" t="s">
        <v>2469</v>
      </c>
      <c r="J715" s="663" t="s">
        <v>2470</v>
      </c>
      <c r="K715" s="663" t="s">
        <v>943</v>
      </c>
      <c r="L715" s="665">
        <v>115.08000179331988</v>
      </c>
      <c r="M715" s="665">
        <v>1</v>
      </c>
      <c r="N715" s="666">
        <v>115.08000179331988</v>
      </c>
    </row>
    <row r="716" spans="1:14" ht="14.4" customHeight="1" x14ac:dyDescent="0.3">
      <c r="A716" s="661" t="s">
        <v>575</v>
      </c>
      <c r="B716" s="662" t="s">
        <v>576</v>
      </c>
      <c r="C716" s="663" t="s">
        <v>588</v>
      </c>
      <c r="D716" s="664" t="s">
        <v>2524</v>
      </c>
      <c r="E716" s="663" t="s">
        <v>591</v>
      </c>
      <c r="F716" s="664" t="s">
        <v>2525</v>
      </c>
      <c r="G716" s="663" t="s">
        <v>1456</v>
      </c>
      <c r="H716" s="663" t="s">
        <v>1633</v>
      </c>
      <c r="I716" s="663" t="s">
        <v>1634</v>
      </c>
      <c r="J716" s="663" t="s">
        <v>1635</v>
      </c>
      <c r="K716" s="663" t="s">
        <v>1636</v>
      </c>
      <c r="L716" s="665">
        <v>54.890083761037168</v>
      </c>
      <c r="M716" s="665">
        <v>2</v>
      </c>
      <c r="N716" s="666">
        <v>109.78016752207434</v>
      </c>
    </row>
    <row r="717" spans="1:14" ht="14.4" customHeight="1" x14ac:dyDescent="0.3">
      <c r="A717" s="661" t="s">
        <v>575</v>
      </c>
      <c r="B717" s="662" t="s">
        <v>576</v>
      </c>
      <c r="C717" s="663" t="s">
        <v>588</v>
      </c>
      <c r="D717" s="664" t="s">
        <v>2524</v>
      </c>
      <c r="E717" s="663" t="s">
        <v>591</v>
      </c>
      <c r="F717" s="664" t="s">
        <v>2525</v>
      </c>
      <c r="G717" s="663" t="s">
        <v>1456</v>
      </c>
      <c r="H717" s="663" t="s">
        <v>2471</v>
      </c>
      <c r="I717" s="663" t="s">
        <v>2472</v>
      </c>
      <c r="J717" s="663" t="s">
        <v>2473</v>
      </c>
      <c r="K717" s="663" t="s">
        <v>2474</v>
      </c>
      <c r="L717" s="665">
        <v>70.109954841732929</v>
      </c>
      <c r="M717" s="665">
        <v>2</v>
      </c>
      <c r="N717" s="666">
        <v>140.21990968346586</v>
      </c>
    </row>
    <row r="718" spans="1:14" ht="14.4" customHeight="1" x14ac:dyDescent="0.3">
      <c r="A718" s="661" t="s">
        <v>575</v>
      </c>
      <c r="B718" s="662" t="s">
        <v>576</v>
      </c>
      <c r="C718" s="663" t="s">
        <v>588</v>
      </c>
      <c r="D718" s="664" t="s">
        <v>2524</v>
      </c>
      <c r="E718" s="663" t="s">
        <v>591</v>
      </c>
      <c r="F718" s="664" t="s">
        <v>2525</v>
      </c>
      <c r="G718" s="663" t="s">
        <v>1456</v>
      </c>
      <c r="H718" s="663" t="s">
        <v>2475</v>
      </c>
      <c r="I718" s="663" t="s">
        <v>2475</v>
      </c>
      <c r="J718" s="663" t="s">
        <v>2476</v>
      </c>
      <c r="K718" s="663" t="s">
        <v>905</v>
      </c>
      <c r="L718" s="665">
        <v>630.21000000000015</v>
      </c>
      <c r="M718" s="665">
        <v>1</v>
      </c>
      <c r="N718" s="666">
        <v>630.21000000000015</v>
      </c>
    </row>
    <row r="719" spans="1:14" ht="14.4" customHeight="1" x14ac:dyDescent="0.3">
      <c r="A719" s="661" t="s">
        <v>575</v>
      </c>
      <c r="B719" s="662" t="s">
        <v>576</v>
      </c>
      <c r="C719" s="663" t="s">
        <v>588</v>
      </c>
      <c r="D719" s="664" t="s">
        <v>2524</v>
      </c>
      <c r="E719" s="663" t="s">
        <v>591</v>
      </c>
      <c r="F719" s="664" t="s">
        <v>2525</v>
      </c>
      <c r="G719" s="663" t="s">
        <v>1456</v>
      </c>
      <c r="H719" s="663" t="s">
        <v>1643</v>
      </c>
      <c r="I719" s="663" t="s">
        <v>1643</v>
      </c>
      <c r="J719" s="663" t="s">
        <v>1514</v>
      </c>
      <c r="K719" s="663" t="s">
        <v>1644</v>
      </c>
      <c r="L719" s="665">
        <v>3299.9996015015822</v>
      </c>
      <c r="M719" s="665">
        <v>9</v>
      </c>
      <c r="N719" s="666">
        <v>29699.99641351424</v>
      </c>
    </row>
    <row r="720" spans="1:14" ht="14.4" customHeight="1" x14ac:dyDescent="0.3">
      <c r="A720" s="661" t="s">
        <v>575</v>
      </c>
      <c r="B720" s="662" t="s">
        <v>576</v>
      </c>
      <c r="C720" s="663" t="s">
        <v>588</v>
      </c>
      <c r="D720" s="664" t="s">
        <v>2524</v>
      </c>
      <c r="E720" s="663" t="s">
        <v>591</v>
      </c>
      <c r="F720" s="664" t="s">
        <v>2525</v>
      </c>
      <c r="G720" s="663" t="s">
        <v>1456</v>
      </c>
      <c r="H720" s="663" t="s">
        <v>1645</v>
      </c>
      <c r="I720" s="663" t="s">
        <v>1645</v>
      </c>
      <c r="J720" s="663" t="s">
        <v>1646</v>
      </c>
      <c r="K720" s="663" t="s">
        <v>1647</v>
      </c>
      <c r="L720" s="665">
        <v>67.864967566318498</v>
      </c>
      <c r="M720" s="665">
        <v>581</v>
      </c>
      <c r="N720" s="666">
        <v>39429.546156031043</v>
      </c>
    </row>
    <row r="721" spans="1:14" ht="14.4" customHeight="1" x14ac:dyDescent="0.3">
      <c r="A721" s="661" t="s">
        <v>575</v>
      </c>
      <c r="B721" s="662" t="s">
        <v>576</v>
      </c>
      <c r="C721" s="663" t="s">
        <v>588</v>
      </c>
      <c r="D721" s="664" t="s">
        <v>2524</v>
      </c>
      <c r="E721" s="663" t="s">
        <v>1648</v>
      </c>
      <c r="F721" s="664" t="s">
        <v>2526</v>
      </c>
      <c r="G721" s="663" t="s">
        <v>609</v>
      </c>
      <c r="H721" s="663" t="s">
        <v>2477</v>
      </c>
      <c r="I721" s="663" t="s">
        <v>215</v>
      </c>
      <c r="J721" s="663" t="s">
        <v>2478</v>
      </c>
      <c r="K721" s="663"/>
      <c r="L721" s="665">
        <v>1161.17</v>
      </c>
      <c r="M721" s="665">
        <v>0.13</v>
      </c>
      <c r="N721" s="666">
        <v>150.9521</v>
      </c>
    </row>
    <row r="722" spans="1:14" ht="14.4" customHeight="1" x14ac:dyDescent="0.3">
      <c r="A722" s="661" t="s">
        <v>575</v>
      </c>
      <c r="B722" s="662" t="s">
        <v>576</v>
      </c>
      <c r="C722" s="663" t="s">
        <v>588</v>
      </c>
      <c r="D722" s="664" t="s">
        <v>2524</v>
      </c>
      <c r="E722" s="663" t="s">
        <v>1648</v>
      </c>
      <c r="F722" s="664" t="s">
        <v>2526</v>
      </c>
      <c r="G722" s="663" t="s">
        <v>609</v>
      </c>
      <c r="H722" s="663" t="s">
        <v>2479</v>
      </c>
      <c r="I722" s="663" t="s">
        <v>215</v>
      </c>
      <c r="J722" s="663" t="s">
        <v>2480</v>
      </c>
      <c r="K722" s="663"/>
      <c r="L722" s="665">
        <v>253.75930141040502</v>
      </c>
      <c r="M722" s="665">
        <v>1</v>
      </c>
      <c r="N722" s="666">
        <v>253.75930141040502</v>
      </c>
    </row>
    <row r="723" spans="1:14" ht="14.4" customHeight="1" x14ac:dyDescent="0.3">
      <c r="A723" s="661" t="s">
        <v>575</v>
      </c>
      <c r="B723" s="662" t="s">
        <v>576</v>
      </c>
      <c r="C723" s="663" t="s">
        <v>588</v>
      </c>
      <c r="D723" s="664" t="s">
        <v>2524</v>
      </c>
      <c r="E723" s="663" t="s">
        <v>1648</v>
      </c>
      <c r="F723" s="664" t="s">
        <v>2526</v>
      </c>
      <c r="G723" s="663" t="s">
        <v>1456</v>
      </c>
      <c r="H723" s="663" t="s">
        <v>2481</v>
      </c>
      <c r="I723" s="663" t="s">
        <v>2481</v>
      </c>
      <c r="J723" s="663" t="s">
        <v>2482</v>
      </c>
      <c r="K723" s="663" t="s">
        <v>2483</v>
      </c>
      <c r="L723" s="665">
        <v>72.159999999999982</v>
      </c>
      <c r="M723" s="665">
        <v>3</v>
      </c>
      <c r="N723" s="666">
        <v>216.47999999999996</v>
      </c>
    </row>
    <row r="724" spans="1:14" ht="14.4" customHeight="1" x14ac:dyDescent="0.3">
      <c r="A724" s="661" t="s">
        <v>575</v>
      </c>
      <c r="B724" s="662" t="s">
        <v>576</v>
      </c>
      <c r="C724" s="663" t="s">
        <v>588</v>
      </c>
      <c r="D724" s="664" t="s">
        <v>2524</v>
      </c>
      <c r="E724" s="663" t="s">
        <v>1648</v>
      </c>
      <c r="F724" s="664" t="s">
        <v>2526</v>
      </c>
      <c r="G724" s="663" t="s">
        <v>1456</v>
      </c>
      <c r="H724" s="663" t="s">
        <v>2484</v>
      </c>
      <c r="I724" s="663" t="s">
        <v>2484</v>
      </c>
      <c r="J724" s="663" t="s">
        <v>2482</v>
      </c>
      <c r="K724" s="663" t="s">
        <v>2485</v>
      </c>
      <c r="L724" s="665">
        <v>138.63000000000005</v>
      </c>
      <c r="M724" s="665">
        <v>2</v>
      </c>
      <c r="N724" s="666">
        <v>277.2600000000001</v>
      </c>
    </row>
    <row r="725" spans="1:14" ht="14.4" customHeight="1" x14ac:dyDescent="0.3">
      <c r="A725" s="661" t="s">
        <v>575</v>
      </c>
      <c r="B725" s="662" t="s">
        <v>576</v>
      </c>
      <c r="C725" s="663" t="s">
        <v>588</v>
      </c>
      <c r="D725" s="664" t="s">
        <v>2524</v>
      </c>
      <c r="E725" s="663" t="s">
        <v>1648</v>
      </c>
      <c r="F725" s="664" t="s">
        <v>2526</v>
      </c>
      <c r="G725" s="663" t="s">
        <v>1456</v>
      </c>
      <c r="H725" s="663" t="s">
        <v>1651</v>
      </c>
      <c r="I725" s="663" t="s">
        <v>1651</v>
      </c>
      <c r="J725" s="663" t="s">
        <v>1652</v>
      </c>
      <c r="K725" s="663" t="s">
        <v>1653</v>
      </c>
      <c r="L725" s="665">
        <v>122.6900165253856</v>
      </c>
      <c r="M725" s="665">
        <v>2</v>
      </c>
      <c r="N725" s="666">
        <v>245.3800330507712</v>
      </c>
    </row>
    <row r="726" spans="1:14" ht="14.4" customHeight="1" x14ac:dyDescent="0.3">
      <c r="A726" s="661" t="s">
        <v>575</v>
      </c>
      <c r="B726" s="662" t="s">
        <v>576</v>
      </c>
      <c r="C726" s="663" t="s">
        <v>588</v>
      </c>
      <c r="D726" s="664" t="s">
        <v>2524</v>
      </c>
      <c r="E726" s="663" t="s">
        <v>1648</v>
      </c>
      <c r="F726" s="664" t="s">
        <v>2526</v>
      </c>
      <c r="G726" s="663" t="s">
        <v>1456</v>
      </c>
      <c r="H726" s="663" t="s">
        <v>2486</v>
      </c>
      <c r="I726" s="663" t="s">
        <v>2486</v>
      </c>
      <c r="J726" s="663" t="s">
        <v>2487</v>
      </c>
      <c r="K726" s="663" t="s">
        <v>1653</v>
      </c>
      <c r="L726" s="665">
        <v>129.97009190197565</v>
      </c>
      <c r="M726" s="665">
        <v>0.25</v>
      </c>
      <c r="N726" s="666">
        <v>32.492522975493912</v>
      </c>
    </row>
    <row r="727" spans="1:14" ht="14.4" customHeight="1" x14ac:dyDescent="0.3">
      <c r="A727" s="661" t="s">
        <v>575</v>
      </c>
      <c r="B727" s="662" t="s">
        <v>576</v>
      </c>
      <c r="C727" s="663" t="s">
        <v>588</v>
      </c>
      <c r="D727" s="664" t="s">
        <v>2524</v>
      </c>
      <c r="E727" s="663" t="s">
        <v>1654</v>
      </c>
      <c r="F727" s="664" t="s">
        <v>2527</v>
      </c>
      <c r="G727" s="663"/>
      <c r="H727" s="663" t="s">
        <v>1655</v>
      </c>
      <c r="I727" s="663" t="s">
        <v>1656</v>
      </c>
      <c r="J727" s="663" t="s">
        <v>1657</v>
      </c>
      <c r="K727" s="663" t="s">
        <v>1658</v>
      </c>
      <c r="L727" s="665">
        <v>84.74</v>
      </c>
      <c r="M727" s="665">
        <v>6</v>
      </c>
      <c r="N727" s="666">
        <v>508.44</v>
      </c>
    </row>
    <row r="728" spans="1:14" ht="14.4" customHeight="1" x14ac:dyDescent="0.3">
      <c r="A728" s="661" t="s">
        <v>575</v>
      </c>
      <c r="B728" s="662" t="s">
        <v>576</v>
      </c>
      <c r="C728" s="663" t="s">
        <v>588</v>
      </c>
      <c r="D728" s="664" t="s">
        <v>2524</v>
      </c>
      <c r="E728" s="663" t="s">
        <v>1654</v>
      </c>
      <c r="F728" s="664" t="s">
        <v>2527</v>
      </c>
      <c r="G728" s="663"/>
      <c r="H728" s="663" t="s">
        <v>1663</v>
      </c>
      <c r="I728" s="663" t="s">
        <v>1664</v>
      </c>
      <c r="J728" s="663" t="s">
        <v>1665</v>
      </c>
      <c r="K728" s="663" t="s">
        <v>1666</v>
      </c>
      <c r="L728" s="665">
        <v>661.42504258804263</v>
      </c>
      <c r="M728" s="665">
        <v>3.6999999999999997</v>
      </c>
      <c r="N728" s="666">
        <v>2447.2726575757574</v>
      </c>
    </row>
    <row r="729" spans="1:14" ht="14.4" customHeight="1" x14ac:dyDescent="0.3">
      <c r="A729" s="661" t="s">
        <v>575</v>
      </c>
      <c r="B729" s="662" t="s">
        <v>576</v>
      </c>
      <c r="C729" s="663" t="s">
        <v>588</v>
      </c>
      <c r="D729" s="664" t="s">
        <v>2524</v>
      </c>
      <c r="E729" s="663" t="s">
        <v>1654</v>
      </c>
      <c r="F729" s="664" t="s">
        <v>2527</v>
      </c>
      <c r="G729" s="663"/>
      <c r="H729" s="663" t="s">
        <v>2488</v>
      </c>
      <c r="I729" s="663" t="s">
        <v>2488</v>
      </c>
      <c r="J729" s="663" t="s">
        <v>2489</v>
      </c>
      <c r="K729" s="663" t="s">
        <v>1814</v>
      </c>
      <c r="L729" s="665">
        <v>33.729999999999997</v>
      </c>
      <c r="M729" s="665">
        <v>36</v>
      </c>
      <c r="N729" s="666">
        <v>1214.28</v>
      </c>
    </row>
    <row r="730" spans="1:14" ht="14.4" customHeight="1" x14ac:dyDescent="0.3">
      <c r="A730" s="661" t="s">
        <v>575</v>
      </c>
      <c r="B730" s="662" t="s">
        <v>576</v>
      </c>
      <c r="C730" s="663" t="s">
        <v>588</v>
      </c>
      <c r="D730" s="664" t="s">
        <v>2524</v>
      </c>
      <c r="E730" s="663" t="s">
        <v>1654</v>
      </c>
      <c r="F730" s="664" t="s">
        <v>2527</v>
      </c>
      <c r="G730" s="663"/>
      <c r="H730" s="663" t="s">
        <v>1667</v>
      </c>
      <c r="I730" s="663" t="s">
        <v>1667</v>
      </c>
      <c r="J730" s="663" t="s">
        <v>1668</v>
      </c>
      <c r="K730" s="663" t="s">
        <v>1669</v>
      </c>
      <c r="L730" s="665">
        <v>194.69009267665064</v>
      </c>
      <c r="M730" s="665">
        <v>8.6999999999999993</v>
      </c>
      <c r="N730" s="666">
        <v>1693.8038062868604</v>
      </c>
    </row>
    <row r="731" spans="1:14" ht="14.4" customHeight="1" x14ac:dyDescent="0.3">
      <c r="A731" s="661" t="s">
        <v>575</v>
      </c>
      <c r="B731" s="662" t="s">
        <v>576</v>
      </c>
      <c r="C731" s="663" t="s">
        <v>588</v>
      </c>
      <c r="D731" s="664" t="s">
        <v>2524</v>
      </c>
      <c r="E731" s="663" t="s">
        <v>1654</v>
      </c>
      <c r="F731" s="664" t="s">
        <v>2527</v>
      </c>
      <c r="G731" s="663"/>
      <c r="H731" s="663" t="s">
        <v>2490</v>
      </c>
      <c r="I731" s="663" t="s">
        <v>2490</v>
      </c>
      <c r="J731" s="663" t="s">
        <v>2491</v>
      </c>
      <c r="K731" s="663" t="s">
        <v>2492</v>
      </c>
      <c r="L731" s="665">
        <v>810.9784258195258</v>
      </c>
      <c r="M731" s="665">
        <v>1</v>
      </c>
      <c r="N731" s="666">
        <v>810.9784258195258</v>
      </c>
    </row>
    <row r="732" spans="1:14" ht="14.4" customHeight="1" x14ac:dyDescent="0.3">
      <c r="A732" s="661" t="s">
        <v>575</v>
      </c>
      <c r="B732" s="662" t="s">
        <v>576</v>
      </c>
      <c r="C732" s="663" t="s">
        <v>588</v>
      </c>
      <c r="D732" s="664" t="s">
        <v>2524</v>
      </c>
      <c r="E732" s="663" t="s">
        <v>1654</v>
      </c>
      <c r="F732" s="664" t="s">
        <v>2527</v>
      </c>
      <c r="G732" s="663"/>
      <c r="H732" s="663" t="s">
        <v>1670</v>
      </c>
      <c r="I732" s="663" t="s">
        <v>1670</v>
      </c>
      <c r="J732" s="663" t="s">
        <v>1671</v>
      </c>
      <c r="K732" s="663" t="s">
        <v>1672</v>
      </c>
      <c r="L732" s="665">
        <v>454.44999999999993</v>
      </c>
      <c r="M732" s="665">
        <v>9.6</v>
      </c>
      <c r="N732" s="666">
        <v>4362.7199999999993</v>
      </c>
    </row>
    <row r="733" spans="1:14" ht="14.4" customHeight="1" x14ac:dyDescent="0.3">
      <c r="A733" s="661" t="s">
        <v>575</v>
      </c>
      <c r="B733" s="662" t="s">
        <v>576</v>
      </c>
      <c r="C733" s="663" t="s">
        <v>588</v>
      </c>
      <c r="D733" s="664" t="s">
        <v>2524</v>
      </c>
      <c r="E733" s="663" t="s">
        <v>1654</v>
      </c>
      <c r="F733" s="664" t="s">
        <v>2527</v>
      </c>
      <c r="G733" s="663"/>
      <c r="H733" s="663" t="s">
        <v>2493</v>
      </c>
      <c r="I733" s="663" t="s">
        <v>2493</v>
      </c>
      <c r="J733" s="663" t="s">
        <v>1785</v>
      </c>
      <c r="K733" s="663" t="s">
        <v>2494</v>
      </c>
      <c r="L733" s="665">
        <v>412.71999999999997</v>
      </c>
      <c r="M733" s="665">
        <v>1</v>
      </c>
      <c r="N733" s="666">
        <v>412.71999999999997</v>
      </c>
    </row>
    <row r="734" spans="1:14" ht="14.4" customHeight="1" x14ac:dyDescent="0.3">
      <c r="A734" s="661" t="s">
        <v>575</v>
      </c>
      <c r="B734" s="662" t="s">
        <v>576</v>
      </c>
      <c r="C734" s="663" t="s">
        <v>588</v>
      </c>
      <c r="D734" s="664" t="s">
        <v>2524</v>
      </c>
      <c r="E734" s="663" t="s">
        <v>1654</v>
      </c>
      <c r="F734" s="664" t="s">
        <v>2527</v>
      </c>
      <c r="G734" s="663"/>
      <c r="H734" s="663" t="s">
        <v>1673</v>
      </c>
      <c r="I734" s="663" t="s">
        <v>1673</v>
      </c>
      <c r="J734" s="663" t="s">
        <v>1674</v>
      </c>
      <c r="K734" s="663" t="s">
        <v>1675</v>
      </c>
      <c r="L734" s="665">
        <v>287.91004119995949</v>
      </c>
      <c r="M734" s="665">
        <v>1.4999999999999998</v>
      </c>
      <c r="N734" s="666">
        <v>431.86506179993921</v>
      </c>
    </row>
    <row r="735" spans="1:14" ht="14.4" customHeight="1" x14ac:dyDescent="0.3">
      <c r="A735" s="661" t="s">
        <v>575</v>
      </c>
      <c r="B735" s="662" t="s">
        <v>576</v>
      </c>
      <c r="C735" s="663" t="s">
        <v>588</v>
      </c>
      <c r="D735" s="664" t="s">
        <v>2524</v>
      </c>
      <c r="E735" s="663" t="s">
        <v>1654</v>
      </c>
      <c r="F735" s="664" t="s">
        <v>2527</v>
      </c>
      <c r="G735" s="663" t="s">
        <v>609</v>
      </c>
      <c r="H735" s="663" t="s">
        <v>1676</v>
      </c>
      <c r="I735" s="663" t="s">
        <v>1677</v>
      </c>
      <c r="J735" s="663" t="s">
        <v>1678</v>
      </c>
      <c r="K735" s="663" t="s">
        <v>1679</v>
      </c>
      <c r="L735" s="665">
        <v>40.249864817378842</v>
      </c>
      <c r="M735" s="665">
        <v>9</v>
      </c>
      <c r="N735" s="666">
        <v>362.2487833564096</v>
      </c>
    </row>
    <row r="736" spans="1:14" ht="14.4" customHeight="1" x14ac:dyDescent="0.3">
      <c r="A736" s="661" t="s">
        <v>575</v>
      </c>
      <c r="B736" s="662" t="s">
        <v>576</v>
      </c>
      <c r="C736" s="663" t="s">
        <v>588</v>
      </c>
      <c r="D736" s="664" t="s">
        <v>2524</v>
      </c>
      <c r="E736" s="663" t="s">
        <v>1654</v>
      </c>
      <c r="F736" s="664" t="s">
        <v>2527</v>
      </c>
      <c r="G736" s="663" t="s">
        <v>609</v>
      </c>
      <c r="H736" s="663" t="s">
        <v>1680</v>
      </c>
      <c r="I736" s="663" t="s">
        <v>1681</v>
      </c>
      <c r="J736" s="663" t="s">
        <v>1682</v>
      </c>
      <c r="K736" s="663" t="s">
        <v>657</v>
      </c>
      <c r="L736" s="665">
        <v>68.118161228423546</v>
      </c>
      <c r="M736" s="665">
        <v>13</v>
      </c>
      <c r="N736" s="666">
        <v>885.53609596950605</v>
      </c>
    </row>
    <row r="737" spans="1:14" ht="14.4" customHeight="1" x14ac:dyDescent="0.3">
      <c r="A737" s="661" t="s">
        <v>575</v>
      </c>
      <c r="B737" s="662" t="s">
        <v>576</v>
      </c>
      <c r="C737" s="663" t="s">
        <v>588</v>
      </c>
      <c r="D737" s="664" t="s">
        <v>2524</v>
      </c>
      <c r="E737" s="663" t="s">
        <v>1654</v>
      </c>
      <c r="F737" s="664" t="s">
        <v>2527</v>
      </c>
      <c r="G737" s="663" t="s">
        <v>609</v>
      </c>
      <c r="H737" s="663" t="s">
        <v>1686</v>
      </c>
      <c r="I737" s="663" t="s">
        <v>1687</v>
      </c>
      <c r="J737" s="663" t="s">
        <v>1688</v>
      </c>
      <c r="K737" s="663" t="s">
        <v>1689</v>
      </c>
      <c r="L737" s="665">
        <v>31.959922105959187</v>
      </c>
      <c r="M737" s="665">
        <v>5</v>
      </c>
      <c r="N737" s="666">
        <v>159.79961052979593</v>
      </c>
    </row>
    <row r="738" spans="1:14" ht="14.4" customHeight="1" x14ac:dyDescent="0.3">
      <c r="A738" s="661" t="s">
        <v>575</v>
      </c>
      <c r="B738" s="662" t="s">
        <v>576</v>
      </c>
      <c r="C738" s="663" t="s">
        <v>588</v>
      </c>
      <c r="D738" s="664" t="s">
        <v>2524</v>
      </c>
      <c r="E738" s="663" t="s">
        <v>1654</v>
      </c>
      <c r="F738" s="664" t="s">
        <v>2527</v>
      </c>
      <c r="G738" s="663" t="s">
        <v>609</v>
      </c>
      <c r="H738" s="663" t="s">
        <v>1690</v>
      </c>
      <c r="I738" s="663" t="s">
        <v>1691</v>
      </c>
      <c r="J738" s="663" t="s">
        <v>1692</v>
      </c>
      <c r="K738" s="663" t="s">
        <v>1693</v>
      </c>
      <c r="L738" s="665">
        <v>175.46796184404531</v>
      </c>
      <c r="M738" s="665">
        <v>7</v>
      </c>
      <c r="N738" s="666">
        <v>1228.2757329083172</v>
      </c>
    </row>
    <row r="739" spans="1:14" ht="14.4" customHeight="1" x14ac:dyDescent="0.3">
      <c r="A739" s="661" t="s">
        <v>575</v>
      </c>
      <c r="B739" s="662" t="s">
        <v>576</v>
      </c>
      <c r="C739" s="663" t="s">
        <v>588</v>
      </c>
      <c r="D739" s="664" t="s">
        <v>2524</v>
      </c>
      <c r="E739" s="663" t="s">
        <v>1654</v>
      </c>
      <c r="F739" s="664" t="s">
        <v>2527</v>
      </c>
      <c r="G739" s="663" t="s">
        <v>609</v>
      </c>
      <c r="H739" s="663" t="s">
        <v>2495</v>
      </c>
      <c r="I739" s="663" t="s">
        <v>2496</v>
      </c>
      <c r="J739" s="663" t="s">
        <v>2497</v>
      </c>
      <c r="K739" s="663" t="s">
        <v>1770</v>
      </c>
      <c r="L739" s="665">
        <v>2773.16</v>
      </c>
      <c r="M739" s="665">
        <v>2.6999999999999997</v>
      </c>
      <c r="N739" s="666">
        <v>7487.5319999999992</v>
      </c>
    </row>
    <row r="740" spans="1:14" ht="14.4" customHeight="1" x14ac:dyDescent="0.3">
      <c r="A740" s="661" t="s">
        <v>575</v>
      </c>
      <c r="B740" s="662" t="s">
        <v>576</v>
      </c>
      <c r="C740" s="663" t="s">
        <v>588</v>
      </c>
      <c r="D740" s="664" t="s">
        <v>2524</v>
      </c>
      <c r="E740" s="663" t="s">
        <v>1654</v>
      </c>
      <c r="F740" s="664" t="s">
        <v>2527</v>
      </c>
      <c r="G740" s="663" t="s">
        <v>609</v>
      </c>
      <c r="H740" s="663" t="s">
        <v>1713</v>
      </c>
      <c r="I740" s="663" t="s">
        <v>1714</v>
      </c>
      <c r="J740" s="663" t="s">
        <v>1715</v>
      </c>
      <c r="K740" s="663" t="s">
        <v>1716</v>
      </c>
      <c r="L740" s="665">
        <v>99.88</v>
      </c>
      <c r="M740" s="665">
        <v>3</v>
      </c>
      <c r="N740" s="666">
        <v>299.64</v>
      </c>
    </row>
    <row r="741" spans="1:14" ht="14.4" customHeight="1" x14ac:dyDescent="0.3">
      <c r="A741" s="661" t="s">
        <v>575</v>
      </c>
      <c r="B741" s="662" t="s">
        <v>576</v>
      </c>
      <c r="C741" s="663" t="s">
        <v>588</v>
      </c>
      <c r="D741" s="664" t="s">
        <v>2524</v>
      </c>
      <c r="E741" s="663" t="s">
        <v>1654</v>
      </c>
      <c r="F741" s="664" t="s">
        <v>2527</v>
      </c>
      <c r="G741" s="663" t="s">
        <v>609</v>
      </c>
      <c r="H741" s="663" t="s">
        <v>1724</v>
      </c>
      <c r="I741" s="663" t="s">
        <v>1725</v>
      </c>
      <c r="J741" s="663" t="s">
        <v>1726</v>
      </c>
      <c r="K741" s="663" t="s">
        <v>1727</v>
      </c>
      <c r="L741" s="665">
        <v>12522.480000000001</v>
      </c>
      <c r="M741" s="665">
        <v>3.8</v>
      </c>
      <c r="N741" s="666">
        <v>47585.424000000006</v>
      </c>
    </row>
    <row r="742" spans="1:14" ht="14.4" customHeight="1" x14ac:dyDescent="0.3">
      <c r="A742" s="661" t="s">
        <v>575</v>
      </c>
      <c r="B742" s="662" t="s">
        <v>576</v>
      </c>
      <c r="C742" s="663" t="s">
        <v>588</v>
      </c>
      <c r="D742" s="664" t="s">
        <v>2524</v>
      </c>
      <c r="E742" s="663" t="s">
        <v>1654</v>
      </c>
      <c r="F742" s="664" t="s">
        <v>2527</v>
      </c>
      <c r="G742" s="663" t="s">
        <v>609</v>
      </c>
      <c r="H742" s="663" t="s">
        <v>1728</v>
      </c>
      <c r="I742" s="663" t="s">
        <v>1729</v>
      </c>
      <c r="J742" s="663" t="s">
        <v>1730</v>
      </c>
      <c r="K742" s="663" t="s">
        <v>1731</v>
      </c>
      <c r="L742" s="665">
        <v>235.31</v>
      </c>
      <c r="M742" s="665">
        <v>2</v>
      </c>
      <c r="N742" s="666">
        <v>470.62</v>
      </c>
    </row>
    <row r="743" spans="1:14" ht="14.4" customHeight="1" x14ac:dyDescent="0.3">
      <c r="A743" s="661" t="s">
        <v>575</v>
      </c>
      <c r="B743" s="662" t="s">
        <v>576</v>
      </c>
      <c r="C743" s="663" t="s">
        <v>588</v>
      </c>
      <c r="D743" s="664" t="s">
        <v>2524</v>
      </c>
      <c r="E743" s="663" t="s">
        <v>1654</v>
      </c>
      <c r="F743" s="664" t="s">
        <v>2527</v>
      </c>
      <c r="G743" s="663" t="s">
        <v>609</v>
      </c>
      <c r="H743" s="663" t="s">
        <v>2498</v>
      </c>
      <c r="I743" s="663" t="s">
        <v>2498</v>
      </c>
      <c r="J743" s="663" t="s">
        <v>2499</v>
      </c>
      <c r="K743" s="663" t="s">
        <v>1669</v>
      </c>
      <c r="L743" s="665">
        <v>988.66000000000008</v>
      </c>
      <c r="M743" s="665">
        <v>2.7</v>
      </c>
      <c r="N743" s="666">
        <v>2669.3820000000005</v>
      </c>
    </row>
    <row r="744" spans="1:14" ht="14.4" customHeight="1" x14ac:dyDescent="0.3">
      <c r="A744" s="661" t="s">
        <v>575</v>
      </c>
      <c r="B744" s="662" t="s">
        <v>576</v>
      </c>
      <c r="C744" s="663" t="s">
        <v>588</v>
      </c>
      <c r="D744" s="664" t="s">
        <v>2524</v>
      </c>
      <c r="E744" s="663" t="s">
        <v>1654</v>
      </c>
      <c r="F744" s="664" t="s">
        <v>2527</v>
      </c>
      <c r="G744" s="663" t="s">
        <v>609</v>
      </c>
      <c r="H744" s="663" t="s">
        <v>2500</v>
      </c>
      <c r="I744" s="663" t="s">
        <v>2501</v>
      </c>
      <c r="J744" s="663" t="s">
        <v>2502</v>
      </c>
      <c r="K744" s="663" t="s">
        <v>2503</v>
      </c>
      <c r="L744" s="665">
        <v>49.239631753358935</v>
      </c>
      <c r="M744" s="665">
        <v>2</v>
      </c>
      <c r="N744" s="666">
        <v>98.479263506717871</v>
      </c>
    </row>
    <row r="745" spans="1:14" ht="14.4" customHeight="1" x14ac:dyDescent="0.3">
      <c r="A745" s="661" t="s">
        <v>575</v>
      </c>
      <c r="B745" s="662" t="s">
        <v>576</v>
      </c>
      <c r="C745" s="663" t="s">
        <v>588</v>
      </c>
      <c r="D745" s="664" t="s">
        <v>2524</v>
      </c>
      <c r="E745" s="663" t="s">
        <v>1654</v>
      </c>
      <c r="F745" s="664" t="s">
        <v>2527</v>
      </c>
      <c r="G745" s="663" t="s">
        <v>609</v>
      </c>
      <c r="H745" s="663" t="s">
        <v>1748</v>
      </c>
      <c r="I745" s="663" t="s">
        <v>1748</v>
      </c>
      <c r="J745" s="663" t="s">
        <v>1749</v>
      </c>
      <c r="K745" s="663" t="s">
        <v>1750</v>
      </c>
      <c r="L745" s="665">
        <v>1134.6249665029472</v>
      </c>
      <c r="M745" s="665">
        <v>2.8</v>
      </c>
      <c r="N745" s="666">
        <v>3176.9499062082523</v>
      </c>
    </row>
    <row r="746" spans="1:14" ht="14.4" customHeight="1" x14ac:dyDescent="0.3">
      <c r="A746" s="661" t="s">
        <v>575</v>
      </c>
      <c r="B746" s="662" t="s">
        <v>576</v>
      </c>
      <c r="C746" s="663" t="s">
        <v>588</v>
      </c>
      <c r="D746" s="664" t="s">
        <v>2524</v>
      </c>
      <c r="E746" s="663" t="s">
        <v>1654</v>
      </c>
      <c r="F746" s="664" t="s">
        <v>2527</v>
      </c>
      <c r="G746" s="663" t="s">
        <v>609</v>
      </c>
      <c r="H746" s="663" t="s">
        <v>1751</v>
      </c>
      <c r="I746" s="663" t="s">
        <v>1751</v>
      </c>
      <c r="J746" s="663" t="s">
        <v>1752</v>
      </c>
      <c r="K746" s="663" t="s">
        <v>1753</v>
      </c>
      <c r="L746" s="665">
        <v>286.00000000000006</v>
      </c>
      <c r="M746" s="665">
        <v>8.4</v>
      </c>
      <c r="N746" s="666">
        <v>2402.4000000000005</v>
      </c>
    </row>
    <row r="747" spans="1:14" ht="14.4" customHeight="1" x14ac:dyDescent="0.3">
      <c r="A747" s="661" t="s">
        <v>575</v>
      </c>
      <c r="B747" s="662" t="s">
        <v>576</v>
      </c>
      <c r="C747" s="663" t="s">
        <v>588</v>
      </c>
      <c r="D747" s="664" t="s">
        <v>2524</v>
      </c>
      <c r="E747" s="663" t="s">
        <v>1654</v>
      </c>
      <c r="F747" s="664" t="s">
        <v>2527</v>
      </c>
      <c r="G747" s="663" t="s">
        <v>609</v>
      </c>
      <c r="H747" s="663" t="s">
        <v>2504</v>
      </c>
      <c r="I747" s="663" t="s">
        <v>2504</v>
      </c>
      <c r="J747" s="663" t="s">
        <v>2505</v>
      </c>
      <c r="K747" s="663" t="s">
        <v>1669</v>
      </c>
      <c r="L747" s="665">
        <v>962.12000000000023</v>
      </c>
      <c r="M747" s="665">
        <v>2.8</v>
      </c>
      <c r="N747" s="666">
        <v>2693.9360000000006</v>
      </c>
    </row>
    <row r="748" spans="1:14" ht="14.4" customHeight="1" x14ac:dyDescent="0.3">
      <c r="A748" s="661" t="s">
        <v>575</v>
      </c>
      <c r="B748" s="662" t="s">
        <v>576</v>
      </c>
      <c r="C748" s="663" t="s">
        <v>588</v>
      </c>
      <c r="D748" s="664" t="s">
        <v>2524</v>
      </c>
      <c r="E748" s="663" t="s">
        <v>1654</v>
      </c>
      <c r="F748" s="664" t="s">
        <v>2527</v>
      </c>
      <c r="G748" s="663" t="s">
        <v>1456</v>
      </c>
      <c r="H748" s="663" t="s">
        <v>1755</v>
      </c>
      <c r="I748" s="663" t="s">
        <v>1755</v>
      </c>
      <c r="J748" s="663" t="s">
        <v>1756</v>
      </c>
      <c r="K748" s="663" t="s">
        <v>1757</v>
      </c>
      <c r="L748" s="665">
        <v>68.199541874931882</v>
      </c>
      <c r="M748" s="665">
        <v>6.7</v>
      </c>
      <c r="N748" s="666">
        <v>456.93693056204364</v>
      </c>
    </row>
    <row r="749" spans="1:14" ht="14.4" customHeight="1" x14ac:dyDescent="0.3">
      <c r="A749" s="661" t="s">
        <v>575</v>
      </c>
      <c r="B749" s="662" t="s">
        <v>576</v>
      </c>
      <c r="C749" s="663" t="s">
        <v>588</v>
      </c>
      <c r="D749" s="664" t="s">
        <v>2524</v>
      </c>
      <c r="E749" s="663" t="s">
        <v>1654</v>
      </c>
      <c r="F749" s="664" t="s">
        <v>2527</v>
      </c>
      <c r="G749" s="663" t="s">
        <v>1456</v>
      </c>
      <c r="H749" s="663" t="s">
        <v>1758</v>
      </c>
      <c r="I749" s="663" t="s">
        <v>1759</v>
      </c>
      <c r="J749" s="663" t="s">
        <v>1760</v>
      </c>
      <c r="K749" s="663" t="s">
        <v>1761</v>
      </c>
      <c r="L749" s="665">
        <v>115.71999999999998</v>
      </c>
      <c r="M749" s="665">
        <v>4</v>
      </c>
      <c r="N749" s="666">
        <v>462.87999999999994</v>
      </c>
    </row>
    <row r="750" spans="1:14" ht="14.4" customHeight="1" x14ac:dyDescent="0.3">
      <c r="A750" s="661" t="s">
        <v>575</v>
      </c>
      <c r="B750" s="662" t="s">
        <v>576</v>
      </c>
      <c r="C750" s="663" t="s">
        <v>588</v>
      </c>
      <c r="D750" s="664" t="s">
        <v>2524</v>
      </c>
      <c r="E750" s="663" t="s">
        <v>1654</v>
      </c>
      <c r="F750" s="664" t="s">
        <v>2527</v>
      </c>
      <c r="G750" s="663" t="s">
        <v>1456</v>
      </c>
      <c r="H750" s="663" t="s">
        <v>1762</v>
      </c>
      <c r="I750" s="663" t="s">
        <v>1763</v>
      </c>
      <c r="J750" s="663" t="s">
        <v>1692</v>
      </c>
      <c r="K750" s="663" t="s">
        <v>1764</v>
      </c>
      <c r="L750" s="665">
        <v>21.278897545951029</v>
      </c>
      <c r="M750" s="665">
        <v>1053</v>
      </c>
      <c r="N750" s="666">
        <v>22406.679115886433</v>
      </c>
    </row>
    <row r="751" spans="1:14" ht="14.4" customHeight="1" x14ac:dyDescent="0.3">
      <c r="A751" s="661" t="s">
        <v>575</v>
      </c>
      <c r="B751" s="662" t="s">
        <v>576</v>
      </c>
      <c r="C751" s="663" t="s">
        <v>588</v>
      </c>
      <c r="D751" s="664" t="s">
        <v>2524</v>
      </c>
      <c r="E751" s="663" t="s">
        <v>1654</v>
      </c>
      <c r="F751" s="664" t="s">
        <v>2527</v>
      </c>
      <c r="G751" s="663" t="s">
        <v>1456</v>
      </c>
      <c r="H751" s="663" t="s">
        <v>2506</v>
      </c>
      <c r="I751" s="663" t="s">
        <v>2507</v>
      </c>
      <c r="J751" s="663" t="s">
        <v>2508</v>
      </c>
      <c r="K751" s="663" t="s">
        <v>2509</v>
      </c>
      <c r="L751" s="665">
        <v>601.10322057609324</v>
      </c>
      <c r="M751" s="665">
        <v>10.1</v>
      </c>
      <c r="N751" s="666">
        <v>6071.1425278185416</v>
      </c>
    </row>
    <row r="752" spans="1:14" ht="14.4" customHeight="1" x14ac:dyDescent="0.3">
      <c r="A752" s="661" t="s">
        <v>575</v>
      </c>
      <c r="B752" s="662" t="s">
        <v>576</v>
      </c>
      <c r="C752" s="663" t="s">
        <v>588</v>
      </c>
      <c r="D752" s="664" t="s">
        <v>2524</v>
      </c>
      <c r="E752" s="663" t="s">
        <v>1654</v>
      </c>
      <c r="F752" s="664" t="s">
        <v>2527</v>
      </c>
      <c r="G752" s="663" t="s">
        <v>1456</v>
      </c>
      <c r="H752" s="663" t="s">
        <v>1765</v>
      </c>
      <c r="I752" s="663" t="s">
        <v>1765</v>
      </c>
      <c r="J752" s="663" t="s">
        <v>1766</v>
      </c>
      <c r="K752" s="663" t="s">
        <v>1675</v>
      </c>
      <c r="L752" s="665">
        <v>604.62329599980876</v>
      </c>
      <c r="M752" s="665">
        <v>1.5</v>
      </c>
      <c r="N752" s="666">
        <v>906.93494399971314</v>
      </c>
    </row>
    <row r="753" spans="1:14" ht="14.4" customHeight="1" x14ac:dyDescent="0.3">
      <c r="A753" s="661" t="s">
        <v>575</v>
      </c>
      <c r="B753" s="662" t="s">
        <v>576</v>
      </c>
      <c r="C753" s="663" t="s">
        <v>588</v>
      </c>
      <c r="D753" s="664" t="s">
        <v>2524</v>
      </c>
      <c r="E753" s="663" t="s">
        <v>1654</v>
      </c>
      <c r="F753" s="664" t="s">
        <v>2527</v>
      </c>
      <c r="G753" s="663" t="s">
        <v>1456</v>
      </c>
      <c r="H753" s="663" t="s">
        <v>1767</v>
      </c>
      <c r="I753" s="663" t="s">
        <v>1768</v>
      </c>
      <c r="J753" s="663" t="s">
        <v>1769</v>
      </c>
      <c r="K753" s="663" t="s">
        <v>1770</v>
      </c>
      <c r="L753" s="665">
        <v>141.01953834915429</v>
      </c>
      <c r="M753" s="665">
        <v>15.900000000000013</v>
      </c>
      <c r="N753" s="666">
        <v>2242.2106597515549</v>
      </c>
    </row>
    <row r="754" spans="1:14" ht="14.4" customHeight="1" x14ac:dyDescent="0.3">
      <c r="A754" s="661" t="s">
        <v>575</v>
      </c>
      <c r="B754" s="662" t="s">
        <v>576</v>
      </c>
      <c r="C754" s="663" t="s">
        <v>588</v>
      </c>
      <c r="D754" s="664" t="s">
        <v>2524</v>
      </c>
      <c r="E754" s="663" t="s">
        <v>1654</v>
      </c>
      <c r="F754" s="664" t="s">
        <v>2527</v>
      </c>
      <c r="G754" s="663" t="s">
        <v>1456</v>
      </c>
      <c r="H754" s="663" t="s">
        <v>1775</v>
      </c>
      <c r="I754" s="663" t="s">
        <v>1776</v>
      </c>
      <c r="J754" s="663" t="s">
        <v>1777</v>
      </c>
      <c r="K754" s="663" t="s">
        <v>1778</v>
      </c>
      <c r="L754" s="665">
        <v>76.509604300370938</v>
      </c>
      <c r="M754" s="665">
        <v>54.400000000000006</v>
      </c>
      <c r="N754" s="666">
        <v>4162.1224739401796</v>
      </c>
    </row>
    <row r="755" spans="1:14" ht="14.4" customHeight="1" x14ac:dyDescent="0.3">
      <c r="A755" s="661" t="s">
        <v>575</v>
      </c>
      <c r="B755" s="662" t="s">
        <v>576</v>
      </c>
      <c r="C755" s="663" t="s">
        <v>588</v>
      </c>
      <c r="D755" s="664" t="s">
        <v>2524</v>
      </c>
      <c r="E755" s="663" t="s">
        <v>1654</v>
      </c>
      <c r="F755" s="664" t="s">
        <v>2527</v>
      </c>
      <c r="G755" s="663" t="s">
        <v>1456</v>
      </c>
      <c r="H755" s="663" t="s">
        <v>1779</v>
      </c>
      <c r="I755" s="663" t="s">
        <v>1780</v>
      </c>
      <c r="J755" s="663" t="s">
        <v>1781</v>
      </c>
      <c r="K755" s="663" t="s">
        <v>1782</v>
      </c>
      <c r="L755" s="665">
        <v>112.13412228521244</v>
      </c>
      <c r="M755" s="665">
        <v>5</v>
      </c>
      <c r="N755" s="666">
        <v>560.67061142606224</v>
      </c>
    </row>
    <row r="756" spans="1:14" ht="14.4" customHeight="1" x14ac:dyDescent="0.3">
      <c r="A756" s="661" t="s">
        <v>575</v>
      </c>
      <c r="B756" s="662" t="s">
        <v>576</v>
      </c>
      <c r="C756" s="663" t="s">
        <v>588</v>
      </c>
      <c r="D756" s="664" t="s">
        <v>2524</v>
      </c>
      <c r="E756" s="663" t="s">
        <v>1654</v>
      </c>
      <c r="F756" s="664" t="s">
        <v>2527</v>
      </c>
      <c r="G756" s="663" t="s">
        <v>1456</v>
      </c>
      <c r="H756" s="663" t="s">
        <v>1783</v>
      </c>
      <c r="I756" s="663" t="s">
        <v>1784</v>
      </c>
      <c r="J756" s="663" t="s">
        <v>1785</v>
      </c>
      <c r="K756" s="663" t="s">
        <v>1786</v>
      </c>
      <c r="L756" s="665">
        <v>41.271111111111111</v>
      </c>
      <c r="M756" s="665">
        <v>27</v>
      </c>
      <c r="N756" s="666">
        <v>1114.32</v>
      </c>
    </row>
    <row r="757" spans="1:14" ht="14.4" customHeight="1" x14ac:dyDescent="0.3">
      <c r="A757" s="661" t="s">
        <v>575</v>
      </c>
      <c r="B757" s="662" t="s">
        <v>576</v>
      </c>
      <c r="C757" s="663" t="s">
        <v>588</v>
      </c>
      <c r="D757" s="664" t="s">
        <v>2524</v>
      </c>
      <c r="E757" s="663" t="s">
        <v>1654</v>
      </c>
      <c r="F757" s="664" t="s">
        <v>2527</v>
      </c>
      <c r="G757" s="663" t="s">
        <v>1456</v>
      </c>
      <c r="H757" s="663" t="s">
        <v>1787</v>
      </c>
      <c r="I757" s="663" t="s">
        <v>1787</v>
      </c>
      <c r="J757" s="663" t="s">
        <v>1788</v>
      </c>
      <c r="K757" s="663" t="s">
        <v>1789</v>
      </c>
      <c r="L757" s="665">
        <v>517</v>
      </c>
      <c r="M757" s="665">
        <v>6.9999999999999991</v>
      </c>
      <c r="N757" s="666">
        <v>3618.9999999999995</v>
      </c>
    </row>
    <row r="758" spans="1:14" ht="14.4" customHeight="1" x14ac:dyDescent="0.3">
      <c r="A758" s="661" t="s">
        <v>575</v>
      </c>
      <c r="B758" s="662" t="s">
        <v>576</v>
      </c>
      <c r="C758" s="663" t="s">
        <v>588</v>
      </c>
      <c r="D758" s="664" t="s">
        <v>2524</v>
      </c>
      <c r="E758" s="663" t="s">
        <v>1654</v>
      </c>
      <c r="F758" s="664" t="s">
        <v>2527</v>
      </c>
      <c r="G758" s="663" t="s">
        <v>1456</v>
      </c>
      <c r="H758" s="663" t="s">
        <v>1790</v>
      </c>
      <c r="I758" s="663" t="s">
        <v>1791</v>
      </c>
      <c r="J758" s="663" t="s">
        <v>1792</v>
      </c>
      <c r="K758" s="663" t="s">
        <v>1793</v>
      </c>
      <c r="L758" s="665">
        <v>28.889999999999997</v>
      </c>
      <c r="M758" s="665">
        <v>48</v>
      </c>
      <c r="N758" s="666">
        <v>1386.7199999999998</v>
      </c>
    </row>
    <row r="759" spans="1:14" ht="14.4" customHeight="1" x14ac:dyDescent="0.3">
      <c r="A759" s="661" t="s">
        <v>575</v>
      </c>
      <c r="B759" s="662" t="s">
        <v>576</v>
      </c>
      <c r="C759" s="663" t="s">
        <v>588</v>
      </c>
      <c r="D759" s="664" t="s">
        <v>2524</v>
      </c>
      <c r="E759" s="663" t="s">
        <v>1654</v>
      </c>
      <c r="F759" s="664" t="s">
        <v>2527</v>
      </c>
      <c r="G759" s="663" t="s">
        <v>1456</v>
      </c>
      <c r="H759" s="663" t="s">
        <v>1801</v>
      </c>
      <c r="I759" s="663" t="s">
        <v>1802</v>
      </c>
      <c r="J759" s="663" t="s">
        <v>1803</v>
      </c>
      <c r="K759" s="663" t="s">
        <v>1804</v>
      </c>
      <c r="L759" s="665">
        <v>77.671552097461955</v>
      </c>
      <c r="M759" s="665">
        <v>96</v>
      </c>
      <c r="N759" s="666">
        <v>7456.4690013563477</v>
      </c>
    </row>
    <row r="760" spans="1:14" ht="14.4" customHeight="1" x14ac:dyDescent="0.3">
      <c r="A760" s="661" t="s">
        <v>575</v>
      </c>
      <c r="B760" s="662" t="s">
        <v>576</v>
      </c>
      <c r="C760" s="663" t="s">
        <v>588</v>
      </c>
      <c r="D760" s="664" t="s">
        <v>2524</v>
      </c>
      <c r="E760" s="663" t="s">
        <v>1654</v>
      </c>
      <c r="F760" s="664" t="s">
        <v>2527</v>
      </c>
      <c r="G760" s="663" t="s">
        <v>1456</v>
      </c>
      <c r="H760" s="663" t="s">
        <v>1805</v>
      </c>
      <c r="I760" s="663" t="s">
        <v>1806</v>
      </c>
      <c r="J760" s="663" t="s">
        <v>1807</v>
      </c>
      <c r="K760" s="663" t="s">
        <v>1808</v>
      </c>
      <c r="L760" s="665">
        <v>772.07905569824607</v>
      </c>
      <c r="M760" s="665">
        <v>1</v>
      </c>
      <c r="N760" s="666">
        <v>772.07905569824607</v>
      </c>
    </row>
    <row r="761" spans="1:14" ht="14.4" customHeight="1" x14ac:dyDescent="0.3">
      <c r="A761" s="661" t="s">
        <v>575</v>
      </c>
      <c r="B761" s="662" t="s">
        <v>576</v>
      </c>
      <c r="C761" s="663" t="s">
        <v>588</v>
      </c>
      <c r="D761" s="664" t="s">
        <v>2524</v>
      </c>
      <c r="E761" s="663" t="s">
        <v>1654</v>
      </c>
      <c r="F761" s="664" t="s">
        <v>2527</v>
      </c>
      <c r="G761" s="663" t="s">
        <v>1456</v>
      </c>
      <c r="H761" s="663" t="s">
        <v>1809</v>
      </c>
      <c r="I761" s="663" t="s">
        <v>1809</v>
      </c>
      <c r="J761" s="663" t="s">
        <v>1810</v>
      </c>
      <c r="K761" s="663" t="s">
        <v>1811</v>
      </c>
      <c r="L761" s="665">
        <v>462</v>
      </c>
      <c r="M761" s="665">
        <v>10.399999999999999</v>
      </c>
      <c r="N761" s="666">
        <v>4804.7999999999993</v>
      </c>
    </row>
    <row r="762" spans="1:14" ht="14.4" customHeight="1" x14ac:dyDescent="0.3">
      <c r="A762" s="661" t="s">
        <v>575</v>
      </c>
      <c r="B762" s="662" t="s">
        <v>576</v>
      </c>
      <c r="C762" s="663" t="s">
        <v>588</v>
      </c>
      <c r="D762" s="664" t="s">
        <v>2524</v>
      </c>
      <c r="E762" s="663" t="s">
        <v>1654</v>
      </c>
      <c r="F762" s="664" t="s">
        <v>2527</v>
      </c>
      <c r="G762" s="663" t="s">
        <v>1456</v>
      </c>
      <c r="H762" s="663" t="s">
        <v>1812</v>
      </c>
      <c r="I762" s="663" t="s">
        <v>1812</v>
      </c>
      <c r="J762" s="663" t="s">
        <v>1813</v>
      </c>
      <c r="K762" s="663" t="s">
        <v>1814</v>
      </c>
      <c r="L762" s="665">
        <v>29.939256582497666</v>
      </c>
      <c r="M762" s="665">
        <v>20</v>
      </c>
      <c r="N762" s="666">
        <v>598.78513164995331</v>
      </c>
    </row>
    <row r="763" spans="1:14" ht="14.4" customHeight="1" x14ac:dyDescent="0.3">
      <c r="A763" s="661" t="s">
        <v>575</v>
      </c>
      <c r="B763" s="662" t="s">
        <v>576</v>
      </c>
      <c r="C763" s="663" t="s">
        <v>588</v>
      </c>
      <c r="D763" s="664" t="s">
        <v>2524</v>
      </c>
      <c r="E763" s="663" t="s">
        <v>1654</v>
      </c>
      <c r="F763" s="664" t="s">
        <v>2527</v>
      </c>
      <c r="G763" s="663" t="s">
        <v>1456</v>
      </c>
      <c r="H763" s="663" t="s">
        <v>2510</v>
      </c>
      <c r="I763" s="663" t="s">
        <v>2510</v>
      </c>
      <c r="J763" s="663" t="s">
        <v>2511</v>
      </c>
      <c r="K763" s="663" t="s">
        <v>1822</v>
      </c>
      <c r="L763" s="665">
        <v>142.32999999999998</v>
      </c>
      <c r="M763" s="665">
        <v>18</v>
      </c>
      <c r="N763" s="666">
        <v>2561.9399999999996</v>
      </c>
    </row>
    <row r="764" spans="1:14" ht="14.4" customHeight="1" x14ac:dyDescent="0.3">
      <c r="A764" s="661" t="s">
        <v>575</v>
      </c>
      <c r="B764" s="662" t="s">
        <v>576</v>
      </c>
      <c r="C764" s="663" t="s">
        <v>588</v>
      </c>
      <c r="D764" s="664" t="s">
        <v>2524</v>
      </c>
      <c r="E764" s="663" t="s">
        <v>1654</v>
      </c>
      <c r="F764" s="664" t="s">
        <v>2527</v>
      </c>
      <c r="G764" s="663" t="s">
        <v>1456</v>
      </c>
      <c r="H764" s="663" t="s">
        <v>1818</v>
      </c>
      <c r="I764" s="663" t="s">
        <v>1818</v>
      </c>
      <c r="J764" s="663" t="s">
        <v>1819</v>
      </c>
      <c r="K764" s="663" t="s">
        <v>1672</v>
      </c>
      <c r="L764" s="665">
        <v>217.8</v>
      </c>
      <c r="M764" s="665">
        <v>5</v>
      </c>
      <c r="N764" s="666">
        <v>1089</v>
      </c>
    </row>
    <row r="765" spans="1:14" ht="14.4" customHeight="1" x14ac:dyDescent="0.3">
      <c r="A765" s="661" t="s">
        <v>575</v>
      </c>
      <c r="B765" s="662" t="s">
        <v>576</v>
      </c>
      <c r="C765" s="663" t="s">
        <v>588</v>
      </c>
      <c r="D765" s="664" t="s">
        <v>2524</v>
      </c>
      <c r="E765" s="663" t="s">
        <v>1654</v>
      </c>
      <c r="F765" s="664" t="s">
        <v>2527</v>
      </c>
      <c r="G765" s="663" t="s">
        <v>1456</v>
      </c>
      <c r="H765" s="663" t="s">
        <v>1823</v>
      </c>
      <c r="I765" s="663" t="s">
        <v>1823</v>
      </c>
      <c r="J765" s="663" t="s">
        <v>1824</v>
      </c>
      <c r="K765" s="663" t="s">
        <v>1800</v>
      </c>
      <c r="L765" s="665">
        <v>55.188763917343003</v>
      </c>
      <c r="M765" s="665">
        <v>28</v>
      </c>
      <c r="N765" s="666">
        <v>1545.2853896856041</v>
      </c>
    </row>
    <row r="766" spans="1:14" ht="14.4" customHeight="1" x14ac:dyDescent="0.3">
      <c r="A766" s="661" t="s">
        <v>575</v>
      </c>
      <c r="B766" s="662" t="s">
        <v>576</v>
      </c>
      <c r="C766" s="663" t="s">
        <v>588</v>
      </c>
      <c r="D766" s="664" t="s">
        <v>2524</v>
      </c>
      <c r="E766" s="663" t="s">
        <v>1654</v>
      </c>
      <c r="F766" s="664" t="s">
        <v>2527</v>
      </c>
      <c r="G766" s="663" t="s">
        <v>1456</v>
      </c>
      <c r="H766" s="663" t="s">
        <v>1825</v>
      </c>
      <c r="I766" s="663" t="s">
        <v>1826</v>
      </c>
      <c r="J766" s="663" t="s">
        <v>1827</v>
      </c>
      <c r="K766" s="663" t="s">
        <v>1828</v>
      </c>
      <c r="L766" s="665">
        <v>342.63539277175926</v>
      </c>
      <c r="M766" s="665">
        <v>16.8</v>
      </c>
      <c r="N766" s="666">
        <v>5756.2745985655556</v>
      </c>
    </row>
    <row r="767" spans="1:14" ht="14.4" customHeight="1" x14ac:dyDescent="0.3">
      <c r="A767" s="661" t="s">
        <v>575</v>
      </c>
      <c r="B767" s="662" t="s">
        <v>576</v>
      </c>
      <c r="C767" s="663" t="s">
        <v>588</v>
      </c>
      <c r="D767" s="664" t="s">
        <v>2524</v>
      </c>
      <c r="E767" s="663" t="s">
        <v>1654</v>
      </c>
      <c r="F767" s="664" t="s">
        <v>2527</v>
      </c>
      <c r="G767" s="663" t="s">
        <v>1456</v>
      </c>
      <c r="H767" s="663" t="s">
        <v>1829</v>
      </c>
      <c r="I767" s="663" t="s">
        <v>1830</v>
      </c>
      <c r="J767" s="663" t="s">
        <v>1831</v>
      </c>
      <c r="K767" s="663"/>
      <c r="L767" s="665">
        <v>155.1</v>
      </c>
      <c r="M767" s="665">
        <v>1.8</v>
      </c>
      <c r="N767" s="666">
        <v>279.18</v>
      </c>
    </row>
    <row r="768" spans="1:14" ht="14.4" customHeight="1" x14ac:dyDescent="0.3">
      <c r="A768" s="661" t="s">
        <v>575</v>
      </c>
      <c r="B768" s="662" t="s">
        <v>576</v>
      </c>
      <c r="C768" s="663" t="s">
        <v>588</v>
      </c>
      <c r="D768" s="664" t="s">
        <v>2524</v>
      </c>
      <c r="E768" s="663" t="s">
        <v>1832</v>
      </c>
      <c r="F768" s="664" t="s">
        <v>2528</v>
      </c>
      <c r="G768" s="663"/>
      <c r="H768" s="663" t="s">
        <v>1833</v>
      </c>
      <c r="I768" s="663" t="s">
        <v>1834</v>
      </c>
      <c r="J768" s="663" t="s">
        <v>1835</v>
      </c>
      <c r="K768" s="663"/>
      <c r="L768" s="665">
        <v>30.220000000000002</v>
      </c>
      <c r="M768" s="665">
        <v>32</v>
      </c>
      <c r="N768" s="666">
        <v>967.04000000000008</v>
      </c>
    </row>
    <row r="769" spans="1:14" ht="14.4" customHeight="1" x14ac:dyDescent="0.3">
      <c r="A769" s="661" t="s">
        <v>575</v>
      </c>
      <c r="B769" s="662" t="s">
        <v>576</v>
      </c>
      <c r="C769" s="663" t="s">
        <v>588</v>
      </c>
      <c r="D769" s="664" t="s">
        <v>2524</v>
      </c>
      <c r="E769" s="663" t="s">
        <v>1832</v>
      </c>
      <c r="F769" s="664" t="s">
        <v>2528</v>
      </c>
      <c r="G769" s="663" t="s">
        <v>609</v>
      </c>
      <c r="H769" s="663" t="s">
        <v>1840</v>
      </c>
      <c r="I769" s="663" t="s">
        <v>1841</v>
      </c>
      <c r="J769" s="663" t="s">
        <v>1842</v>
      </c>
      <c r="K769" s="663" t="s">
        <v>1843</v>
      </c>
      <c r="L769" s="665">
        <v>101.02000000000002</v>
      </c>
      <c r="M769" s="665">
        <v>1</v>
      </c>
      <c r="N769" s="666">
        <v>101.02000000000002</v>
      </c>
    </row>
    <row r="770" spans="1:14" ht="14.4" customHeight="1" x14ac:dyDescent="0.3">
      <c r="A770" s="661" t="s">
        <v>575</v>
      </c>
      <c r="B770" s="662" t="s">
        <v>576</v>
      </c>
      <c r="C770" s="663" t="s">
        <v>588</v>
      </c>
      <c r="D770" s="664" t="s">
        <v>2524</v>
      </c>
      <c r="E770" s="663" t="s">
        <v>1832</v>
      </c>
      <c r="F770" s="664" t="s">
        <v>2528</v>
      </c>
      <c r="G770" s="663" t="s">
        <v>1456</v>
      </c>
      <c r="H770" s="663" t="s">
        <v>1848</v>
      </c>
      <c r="I770" s="663" t="s">
        <v>1848</v>
      </c>
      <c r="J770" s="663" t="s">
        <v>1849</v>
      </c>
      <c r="K770" s="663" t="s">
        <v>1850</v>
      </c>
      <c r="L770" s="665">
        <v>159.5</v>
      </c>
      <c r="M770" s="665">
        <v>2</v>
      </c>
      <c r="N770" s="666">
        <v>319</v>
      </c>
    </row>
    <row r="771" spans="1:14" ht="14.4" customHeight="1" x14ac:dyDescent="0.3">
      <c r="A771" s="661" t="s">
        <v>575</v>
      </c>
      <c r="B771" s="662" t="s">
        <v>576</v>
      </c>
      <c r="C771" s="663" t="s">
        <v>588</v>
      </c>
      <c r="D771" s="664" t="s">
        <v>2524</v>
      </c>
      <c r="E771" s="663" t="s">
        <v>1832</v>
      </c>
      <c r="F771" s="664" t="s">
        <v>2528</v>
      </c>
      <c r="G771" s="663" t="s">
        <v>1456</v>
      </c>
      <c r="H771" s="663" t="s">
        <v>2512</v>
      </c>
      <c r="I771" s="663" t="s">
        <v>2512</v>
      </c>
      <c r="J771" s="663" t="s">
        <v>1849</v>
      </c>
      <c r="K771" s="663" t="s">
        <v>2513</v>
      </c>
      <c r="L771" s="665">
        <v>308</v>
      </c>
      <c r="M771" s="665">
        <v>3</v>
      </c>
      <c r="N771" s="666">
        <v>924</v>
      </c>
    </row>
    <row r="772" spans="1:14" ht="14.4" customHeight="1" x14ac:dyDescent="0.3">
      <c r="A772" s="661" t="s">
        <v>575</v>
      </c>
      <c r="B772" s="662" t="s">
        <v>576</v>
      </c>
      <c r="C772" s="663" t="s">
        <v>588</v>
      </c>
      <c r="D772" s="664" t="s">
        <v>2524</v>
      </c>
      <c r="E772" s="663" t="s">
        <v>1851</v>
      </c>
      <c r="F772" s="664" t="s">
        <v>2529</v>
      </c>
      <c r="G772" s="663"/>
      <c r="H772" s="663"/>
      <c r="I772" s="663" t="s">
        <v>2514</v>
      </c>
      <c r="J772" s="663" t="s">
        <v>2515</v>
      </c>
      <c r="K772" s="663"/>
      <c r="L772" s="665">
        <v>8234.6</v>
      </c>
      <c r="M772" s="665">
        <v>8</v>
      </c>
      <c r="N772" s="666">
        <v>65876.800000000003</v>
      </c>
    </row>
    <row r="773" spans="1:14" ht="14.4" customHeight="1" x14ac:dyDescent="0.3">
      <c r="A773" s="661" t="s">
        <v>575</v>
      </c>
      <c r="B773" s="662" t="s">
        <v>576</v>
      </c>
      <c r="C773" s="663" t="s">
        <v>588</v>
      </c>
      <c r="D773" s="664" t="s">
        <v>2524</v>
      </c>
      <c r="E773" s="663" t="s">
        <v>1851</v>
      </c>
      <c r="F773" s="664" t="s">
        <v>2529</v>
      </c>
      <c r="G773" s="663"/>
      <c r="H773" s="663"/>
      <c r="I773" s="663" t="s">
        <v>1857</v>
      </c>
      <c r="J773" s="663" t="s">
        <v>1858</v>
      </c>
      <c r="K773" s="663"/>
      <c r="L773" s="665">
        <v>4305.3999999999996</v>
      </c>
      <c r="M773" s="665">
        <v>7</v>
      </c>
      <c r="N773" s="666">
        <v>30137.8</v>
      </c>
    </row>
    <row r="774" spans="1:14" ht="14.4" customHeight="1" x14ac:dyDescent="0.3">
      <c r="A774" s="661" t="s">
        <v>575</v>
      </c>
      <c r="B774" s="662" t="s">
        <v>576</v>
      </c>
      <c r="C774" s="663" t="s">
        <v>588</v>
      </c>
      <c r="D774" s="664" t="s">
        <v>2524</v>
      </c>
      <c r="E774" s="663" t="s">
        <v>1866</v>
      </c>
      <c r="F774" s="664" t="s">
        <v>2531</v>
      </c>
      <c r="G774" s="663" t="s">
        <v>609</v>
      </c>
      <c r="H774" s="663" t="s">
        <v>1875</v>
      </c>
      <c r="I774" s="663" t="s">
        <v>1876</v>
      </c>
      <c r="J774" s="663" t="s">
        <v>1877</v>
      </c>
      <c r="K774" s="663" t="s">
        <v>1878</v>
      </c>
      <c r="L774" s="665">
        <v>2184.6766666666667</v>
      </c>
      <c r="M774" s="665">
        <v>3</v>
      </c>
      <c r="N774" s="666">
        <v>6554.03</v>
      </c>
    </row>
    <row r="775" spans="1:14" ht="14.4" customHeight="1" x14ac:dyDescent="0.3">
      <c r="A775" s="661" t="s">
        <v>575</v>
      </c>
      <c r="B775" s="662" t="s">
        <v>576</v>
      </c>
      <c r="C775" s="663" t="s">
        <v>588</v>
      </c>
      <c r="D775" s="664" t="s">
        <v>2524</v>
      </c>
      <c r="E775" s="663" t="s">
        <v>1866</v>
      </c>
      <c r="F775" s="664" t="s">
        <v>2531</v>
      </c>
      <c r="G775" s="663" t="s">
        <v>609</v>
      </c>
      <c r="H775" s="663" t="s">
        <v>2516</v>
      </c>
      <c r="I775" s="663" t="s">
        <v>2517</v>
      </c>
      <c r="J775" s="663" t="s">
        <v>2518</v>
      </c>
      <c r="K775" s="663" t="s">
        <v>1878</v>
      </c>
      <c r="L775" s="665">
        <v>1950</v>
      </c>
      <c r="M775" s="665">
        <v>1</v>
      </c>
      <c r="N775" s="666">
        <v>1950</v>
      </c>
    </row>
    <row r="776" spans="1:14" ht="14.4" customHeight="1" x14ac:dyDescent="0.3">
      <c r="A776" s="661" t="s">
        <v>575</v>
      </c>
      <c r="B776" s="662" t="s">
        <v>576</v>
      </c>
      <c r="C776" s="663" t="s">
        <v>588</v>
      </c>
      <c r="D776" s="664" t="s">
        <v>2524</v>
      </c>
      <c r="E776" s="663" t="s">
        <v>1866</v>
      </c>
      <c r="F776" s="664" t="s">
        <v>2531</v>
      </c>
      <c r="G776" s="663" t="s">
        <v>609</v>
      </c>
      <c r="H776" s="663" t="s">
        <v>2519</v>
      </c>
      <c r="I776" s="663" t="s">
        <v>2520</v>
      </c>
      <c r="J776" s="663" t="s">
        <v>2521</v>
      </c>
      <c r="K776" s="663" t="s">
        <v>1878</v>
      </c>
      <c r="L776" s="665">
        <v>2476.9083333333333</v>
      </c>
      <c r="M776" s="665">
        <v>6</v>
      </c>
      <c r="N776" s="666">
        <v>14861.45</v>
      </c>
    </row>
    <row r="777" spans="1:14" ht="14.4" customHeight="1" thickBot="1" x14ac:dyDescent="0.35">
      <c r="A777" s="667" t="s">
        <v>575</v>
      </c>
      <c r="B777" s="668" t="s">
        <v>576</v>
      </c>
      <c r="C777" s="669" t="s">
        <v>588</v>
      </c>
      <c r="D777" s="670" t="s">
        <v>2524</v>
      </c>
      <c r="E777" s="669" t="s">
        <v>1866</v>
      </c>
      <c r="F777" s="670" t="s">
        <v>2531</v>
      </c>
      <c r="G777" s="669" t="s">
        <v>609</v>
      </c>
      <c r="H777" s="669" t="s">
        <v>1879</v>
      </c>
      <c r="I777" s="669" t="s">
        <v>1880</v>
      </c>
      <c r="J777" s="669" t="s">
        <v>1881</v>
      </c>
      <c r="K777" s="669" t="s">
        <v>1882</v>
      </c>
      <c r="L777" s="671">
        <v>2089.2857142857138</v>
      </c>
      <c r="M777" s="671">
        <v>3.5</v>
      </c>
      <c r="N777" s="672">
        <v>7312.4999999999982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2532</v>
      </c>
      <c r="B5" s="659">
        <v>50492.851760390091</v>
      </c>
      <c r="C5" s="677">
        <v>0.14845889488146144</v>
      </c>
      <c r="D5" s="659">
        <v>289620.49611753016</v>
      </c>
      <c r="E5" s="677">
        <v>0.85154110511853853</v>
      </c>
      <c r="F5" s="660">
        <v>340113.34787792026</v>
      </c>
    </row>
    <row r="6" spans="1:6" ht="14.4" customHeight="1" x14ac:dyDescent="0.3">
      <c r="A6" s="688" t="s">
        <v>2533</v>
      </c>
      <c r="B6" s="665">
        <v>26828.928696646173</v>
      </c>
      <c r="C6" s="678">
        <v>0.12719985429445482</v>
      </c>
      <c r="D6" s="665">
        <v>184090.56366802205</v>
      </c>
      <c r="E6" s="678">
        <v>0.87280014570554521</v>
      </c>
      <c r="F6" s="666">
        <v>210919.49236466823</v>
      </c>
    </row>
    <row r="7" spans="1:6" ht="14.4" customHeight="1" thickBot="1" x14ac:dyDescent="0.35">
      <c r="A7" s="689" t="s">
        <v>2534</v>
      </c>
      <c r="B7" s="680"/>
      <c r="C7" s="681">
        <v>0</v>
      </c>
      <c r="D7" s="680">
        <v>29.940000000000012</v>
      </c>
      <c r="E7" s="681">
        <v>1</v>
      </c>
      <c r="F7" s="682">
        <v>29.940000000000012</v>
      </c>
    </row>
    <row r="8" spans="1:6" ht="14.4" customHeight="1" thickBot="1" x14ac:dyDescent="0.35">
      <c r="A8" s="683" t="s">
        <v>3</v>
      </c>
      <c r="B8" s="684">
        <v>77321.780457036264</v>
      </c>
      <c r="C8" s="685">
        <v>0.14031392289458874</v>
      </c>
      <c r="D8" s="684">
        <v>473740.99978555221</v>
      </c>
      <c r="E8" s="685">
        <v>0.85968607710541123</v>
      </c>
      <c r="F8" s="686">
        <v>551062.78024258849</v>
      </c>
    </row>
    <row r="9" spans="1:6" ht="14.4" customHeight="1" thickBot="1" x14ac:dyDescent="0.35"/>
    <row r="10" spans="1:6" ht="14.4" customHeight="1" x14ac:dyDescent="0.3">
      <c r="A10" s="687" t="s">
        <v>2535</v>
      </c>
      <c r="B10" s="659">
        <v>20439.81714210784</v>
      </c>
      <c r="C10" s="677">
        <v>0.50171650710014659</v>
      </c>
      <c r="D10" s="659">
        <v>20299.956919238506</v>
      </c>
      <c r="E10" s="677">
        <v>0.49828349289985346</v>
      </c>
      <c r="F10" s="660">
        <v>40739.774061346347</v>
      </c>
    </row>
    <row r="11" spans="1:6" ht="14.4" customHeight="1" x14ac:dyDescent="0.3">
      <c r="A11" s="688" t="s">
        <v>2536</v>
      </c>
      <c r="B11" s="665">
        <v>16921.853000000003</v>
      </c>
      <c r="C11" s="678">
        <v>0.27879157412187938</v>
      </c>
      <c r="D11" s="665">
        <v>43775.29343743957</v>
      </c>
      <c r="E11" s="678">
        <v>0.72120842587812062</v>
      </c>
      <c r="F11" s="666">
        <v>60697.146437439573</v>
      </c>
    </row>
    <row r="12" spans="1:6" ht="14.4" customHeight="1" x14ac:dyDescent="0.3">
      <c r="A12" s="688" t="s">
        <v>2537</v>
      </c>
      <c r="B12" s="665">
        <v>16377.409387652211</v>
      </c>
      <c r="C12" s="678">
        <v>0.59699826894954633</v>
      </c>
      <c r="D12" s="665">
        <v>11055.516701847559</v>
      </c>
      <c r="E12" s="678">
        <v>0.40300173105045362</v>
      </c>
      <c r="F12" s="666">
        <v>27432.926089499771</v>
      </c>
    </row>
    <row r="13" spans="1:6" ht="14.4" customHeight="1" x14ac:dyDescent="0.3">
      <c r="A13" s="688" t="s">
        <v>2538</v>
      </c>
      <c r="B13" s="665">
        <v>5577.3000000000011</v>
      </c>
      <c r="C13" s="678">
        <v>0.71512189242591129</v>
      </c>
      <c r="D13" s="665">
        <v>2221.79</v>
      </c>
      <c r="E13" s="678">
        <v>0.28487810757408871</v>
      </c>
      <c r="F13" s="666">
        <v>7799.0900000000011</v>
      </c>
    </row>
    <row r="14" spans="1:6" ht="14.4" customHeight="1" x14ac:dyDescent="0.3">
      <c r="A14" s="688" t="s">
        <v>2539</v>
      </c>
      <c r="B14" s="665">
        <v>4991.6879999999992</v>
      </c>
      <c r="C14" s="678">
        <v>1</v>
      </c>
      <c r="D14" s="665"/>
      <c r="E14" s="678">
        <v>0</v>
      </c>
      <c r="F14" s="666">
        <v>4991.6879999999992</v>
      </c>
    </row>
    <row r="15" spans="1:6" ht="14.4" customHeight="1" x14ac:dyDescent="0.3">
      <c r="A15" s="688" t="s">
        <v>2540</v>
      </c>
      <c r="B15" s="665">
        <v>3323.8769575757574</v>
      </c>
      <c r="C15" s="678">
        <v>0.819980502431922</v>
      </c>
      <c r="D15" s="665">
        <v>729.72791195187961</v>
      </c>
      <c r="E15" s="678">
        <v>0.180019497568078</v>
      </c>
      <c r="F15" s="666">
        <v>4053.6048695276368</v>
      </c>
    </row>
    <row r="16" spans="1:6" ht="14.4" customHeight="1" x14ac:dyDescent="0.3">
      <c r="A16" s="688" t="s">
        <v>2541</v>
      </c>
      <c r="B16" s="665">
        <v>3068.9954859285517</v>
      </c>
      <c r="C16" s="678">
        <v>1</v>
      </c>
      <c r="D16" s="665"/>
      <c r="E16" s="678">
        <v>0</v>
      </c>
      <c r="F16" s="666">
        <v>3068.9954859285517</v>
      </c>
    </row>
    <row r="17" spans="1:6" ht="14.4" customHeight="1" x14ac:dyDescent="0.3">
      <c r="A17" s="688" t="s">
        <v>2542</v>
      </c>
      <c r="B17" s="665">
        <v>1501.4368390230472</v>
      </c>
      <c r="C17" s="678">
        <v>0.28287809703492128</v>
      </c>
      <c r="D17" s="665">
        <v>3806.28</v>
      </c>
      <c r="E17" s="678">
        <v>0.71712190296507872</v>
      </c>
      <c r="F17" s="666">
        <v>5307.7168390230472</v>
      </c>
    </row>
    <row r="18" spans="1:6" ht="14.4" customHeight="1" x14ac:dyDescent="0.3">
      <c r="A18" s="688" t="s">
        <v>2543</v>
      </c>
      <c r="B18" s="665">
        <v>1214.28</v>
      </c>
      <c r="C18" s="678">
        <v>0.33091904148111911</v>
      </c>
      <c r="D18" s="665">
        <v>2455.1371316499535</v>
      </c>
      <c r="E18" s="678">
        <v>0.66908095851888094</v>
      </c>
      <c r="F18" s="666">
        <v>3669.4171316499533</v>
      </c>
    </row>
    <row r="19" spans="1:6" ht="14.4" customHeight="1" x14ac:dyDescent="0.3">
      <c r="A19" s="688" t="s">
        <v>2544</v>
      </c>
      <c r="B19" s="665">
        <v>1027.48</v>
      </c>
      <c r="C19" s="678">
        <v>0.30495083592286892</v>
      </c>
      <c r="D19" s="665">
        <v>2341.8500000000004</v>
      </c>
      <c r="E19" s="678">
        <v>0.69504916407713113</v>
      </c>
      <c r="F19" s="666">
        <v>3369.3300000000004</v>
      </c>
    </row>
    <row r="20" spans="1:6" ht="14.4" customHeight="1" x14ac:dyDescent="0.3">
      <c r="A20" s="688" t="s">
        <v>2545</v>
      </c>
      <c r="B20" s="665">
        <v>615.13599999999997</v>
      </c>
      <c r="C20" s="678">
        <v>0.24392000241090364</v>
      </c>
      <c r="D20" s="665">
        <v>1906.7399999999998</v>
      </c>
      <c r="E20" s="678">
        <v>0.75607999758909639</v>
      </c>
      <c r="F20" s="666">
        <v>2521.8759999999997</v>
      </c>
    </row>
    <row r="21" spans="1:6" ht="14.4" customHeight="1" x14ac:dyDescent="0.3">
      <c r="A21" s="688" t="s">
        <v>2546</v>
      </c>
      <c r="B21" s="665">
        <v>516.59999999999991</v>
      </c>
      <c r="C21" s="678">
        <v>2.2437287792163245E-2</v>
      </c>
      <c r="D21" s="665">
        <v>22507.573188188759</v>
      </c>
      <c r="E21" s="678">
        <v>0.97756271220783686</v>
      </c>
      <c r="F21" s="666">
        <v>23024.173188188757</v>
      </c>
    </row>
    <row r="22" spans="1:6" ht="14.4" customHeight="1" x14ac:dyDescent="0.3">
      <c r="A22" s="688" t="s">
        <v>2547</v>
      </c>
      <c r="B22" s="665">
        <v>437</v>
      </c>
      <c r="C22" s="678">
        <v>9.4515773758255872E-2</v>
      </c>
      <c r="D22" s="665">
        <v>4186.5668674492381</v>
      </c>
      <c r="E22" s="678">
        <v>0.90548422624174418</v>
      </c>
      <c r="F22" s="666">
        <v>4623.5668674492381</v>
      </c>
    </row>
    <row r="23" spans="1:6" ht="14.4" customHeight="1" x14ac:dyDescent="0.3">
      <c r="A23" s="688" t="s">
        <v>2548</v>
      </c>
      <c r="B23" s="665">
        <v>412.71999999999997</v>
      </c>
      <c r="C23" s="678">
        <v>0.15873479842772859</v>
      </c>
      <c r="D23" s="665">
        <v>2187.34</v>
      </c>
      <c r="E23" s="678">
        <v>0.84126520157227147</v>
      </c>
      <c r="F23" s="666">
        <v>2600.06</v>
      </c>
    </row>
    <row r="24" spans="1:6" ht="14.4" customHeight="1" x14ac:dyDescent="0.3">
      <c r="A24" s="688" t="s">
        <v>2549</v>
      </c>
      <c r="B24" s="665">
        <v>300.54000000000008</v>
      </c>
      <c r="C24" s="678">
        <v>1</v>
      </c>
      <c r="D24" s="665"/>
      <c r="E24" s="678">
        <v>0</v>
      </c>
      <c r="F24" s="666">
        <v>300.54000000000008</v>
      </c>
    </row>
    <row r="25" spans="1:6" ht="14.4" customHeight="1" x14ac:dyDescent="0.3">
      <c r="A25" s="688" t="s">
        <v>2550</v>
      </c>
      <c r="B25" s="665">
        <v>176.72000000000003</v>
      </c>
      <c r="C25" s="678">
        <v>1.2218834145035348E-2</v>
      </c>
      <c r="D25" s="665">
        <v>14286.198303200261</v>
      </c>
      <c r="E25" s="678">
        <v>0.98778116585496467</v>
      </c>
      <c r="F25" s="666">
        <v>14462.91830320026</v>
      </c>
    </row>
    <row r="26" spans="1:6" ht="14.4" customHeight="1" x14ac:dyDescent="0.3">
      <c r="A26" s="688" t="s">
        <v>2551</v>
      </c>
      <c r="B26" s="665">
        <v>156.42957241806428</v>
      </c>
      <c r="C26" s="678">
        <v>1</v>
      </c>
      <c r="D26" s="665"/>
      <c r="E26" s="678">
        <v>0</v>
      </c>
      <c r="F26" s="666">
        <v>156.42957241806428</v>
      </c>
    </row>
    <row r="27" spans="1:6" ht="14.4" customHeight="1" x14ac:dyDescent="0.3">
      <c r="A27" s="688" t="s">
        <v>2552</v>
      </c>
      <c r="B27" s="665">
        <v>114.09807233079769</v>
      </c>
      <c r="C27" s="678">
        <v>1</v>
      </c>
      <c r="D27" s="665"/>
      <c r="E27" s="678">
        <v>0</v>
      </c>
      <c r="F27" s="666">
        <v>114.09807233079769</v>
      </c>
    </row>
    <row r="28" spans="1:6" ht="14.4" customHeight="1" x14ac:dyDescent="0.3">
      <c r="A28" s="688" t="s">
        <v>2553</v>
      </c>
      <c r="B28" s="665">
        <v>112.75</v>
      </c>
      <c r="C28" s="678">
        <v>0.27347980913869419</v>
      </c>
      <c r="D28" s="665">
        <v>299.5290649704574</v>
      </c>
      <c r="E28" s="678">
        <v>0.72652019086130581</v>
      </c>
      <c r="F28" s="666">
        <v>412.2790649704574</v>
      </c>
    </row>
    <row r="29" spans="1:6" ht="14.4" customHeight="1" x14ac:dyDescent="0.3">
      <c r="A29" s="688" t="s">
        <v>2554</v>
      </c>
      <c r="B29" s="665">
        <v>35.649999999999991</v>
      </c>
      <c r="C29" s="678">
        <v>0.41652218489951365</v>
      </c>
      <c r="D29" s="665">
        <v>49.939678755287886</v>
      </c>
      <c r="E29" s="678">
        <v>0.58347781510048635</v>
      </c>
      <c r="F29" s="666">
        <v>85.589678755287878</v>
      </c>
    </row>
    <row r="30" spans="1:6" ht="14.4" customHeight="1" x14ac:dyDescent="0.3">
      <c r="A30" s="688" t="s">
        <v>2555</v>
      </c>
      <c r="B30" s="665"/>
      <c r="C30" s="678">
        <v>0</v>
      </c>
      <c r="D30" s="665">
        <v>98.42000000000003</v>
      </c>
      <c r="E30" s="678">
        <v>1</v>
      </c>
      <c r="F30" s="666">
        <v>98.42000000000003</v>
      </c>
    </row>
    <row r="31" spans="1:6" ht="14.4" customHeight="1" x14ac:dyDescent="0.3">
      <c r="A31" s="688" t="s">
        <v>2556</v>
      </c>
      <c r="B31" s="665"/>
      <c r="C31" s="678">
        <v>0</v>
      </c>
      <c r="D31" s="665">
        <v>11743.632995895026</v>
      </c>
      <c r="E31" s="678">
        <v>1</v>
      </c>
      <c r="F31" s="666">
        <v>11743.632995895026</v>
      </c>
    </row>
    <row r="32" spans="1:6" ht="14.4" customHeight="1" x14ac:dyDescent="0.3">
      <c r="A32" s="688" t="s">
        <v>2557</v>
      </c>
      <c r="B32" s="665"/>
      <c r="C32" s="678">
        <v>0</v>
      </c>
      <c r="D32" s="665">
        <v>3011.0085476397558</v>
      </c>
      <c r="E32" s="678">
        <v>1</v>
      </c>
      <c r="F32" s="666">
        <v>3011.0085476397558</v>
      </c>
    </row>
    <row r="33" spans="1:6" ht="14.4" customHeight="1" x14ac:dyDescent="0.3">
      <c r="A33" s="688" t="s">
        <v>2558</v>
      </c>
      <c r="B33" s="665"/>
      <c r="C33" s="678">
        <v>0</v>
      </c>
      <c r="D33" s="665">
        <v>383.00002601638943</v>
      </c>
      <c r="E33" s="678">
        <v>1</v>
      </c>
      <c r="F33" s="666">
        <v>383.00002601638943</v>
      </c>
    </row>
    <row r="34" spans="1:6" ht="14.4" customHeight="1" x14ac:dyDescent="0.3">
      <c r="A34" s="688" t="s">
        <v>2559</v>
      </c>
      <c r="B34" s="665"/>
      <c r="C34" s="678">
        <v>0</v>
      </c>
      <c r="D34" s="665">
        <v>288.83895919755952</v>
      </c>
      <c r="E34" s="678">
        <v>1</v>
      </c>
      <c r="F34" s="666">
        <v>288.83895919755952</v>
      </c>
    </row>
    <row r="35" spans="1:6" ht="14.4" customHeight="1" x14ac:dyDescent="0.3">
      <c r="A35" s="688" t="s">
        <v>2560</v>
      </c>
      <c r="B35" s="665"/>
      <c r="C35" s="678">
        <v>0</v>
      </c>
      <c r="D35" s="665">
        <v>5150.0348650570686</v>
      </c>
      <c r="E35" s="678">
        <v>1</v>
      </c>
      <c r="F35" s="666">
        <v>5150.0348650570686</v>
      </c>
    </row>
    <row r="36" spans="1:6" ht="14.4" customHeight="1" x14ac:dyDescent="0.3">
      <c r="A36" s="688" t="s">
        <v>2561</v>
      </c>
      <c r="B36" s="665"/>
      <c r="C36" s="678">
        <v>0</v>
      </c>
      <c r="D36" s="665">
        <v>644.24218566074319</v>
      </c>
      <c r="E36" s="678">
        <v>1</v>
      </c>
      <c r="F36" s="666">
        <v>644.24218566074319</v>
      </c>
    </row>
    <row r="37" spans="1:6" ht="14.4" customHeight="1" x14ac:dyDescent="0.3">
      <c r="A37" s="688" t="s">
        <v>2562</v>
      </c>
      <c r="B37" s="665"/>
      <c r="C37" s="678">
        <v>0</v>
      </c>
      <c r="D37" s="665">
        <v>1988.6254993008467</v>
      </c>
      <c r="E37" s="678">
        <v>1</v>
      </c>
      <c r="F37" s="666">
        <v>1988.6254993008467</v>
      </c>
    </row>
    <row r="38" spans="1:6" ht="14.4" customHeight="1" x14ac:dyDescent="0.3">
      <c r="A38" s="688" t="s">
        <v>2563</v>
      </c>
      <c r="B38" s="665"/>
      <c r="C38" s="678">
        <v>0</v>
      </c>
      <c r="D38" s="665">
        <v>310.48953381608294</v>
      </c>
      <c r="E38" s="678">
        <v>1</v>
      </c>
      <c r="F38" s="666">
        <v>310.48953381608294</v>
      </c>
    </row>
    <row r="39" spans="1:6" ht="14.4" customHeight="1" x14ac:dyDescent="0.3">
      <c r="A39" s="688" t="s">
        <v>2564</v>
      </c>
      <c r="B39" s="665"/>
      <c r="C39" s="678">
        <v>0</v>
      </c>
      <c r="D39" s="665">
        <v>931.72862877392913</v>
      </c>
      <c r="E39" s="678">
        <v>1</v>
      </c>
      <c r="F39" s="666">
        <v>931.72862877392913</v>
      </c>
    </row>
    <row r="40" spans="1:6" ht="14.4" customHeight="1" x14ac:dyDescent="0.3">
      <c r="A40" s="688" t="s">
        <v>2565</v>
      </c>
      <c r="B40" s="665"/>
      <c r="C40" s="678">
        <v>0</v>
      </c>
      <c r="D40" s="665">
        <v>142.49959598275578</v>
      </c>
      <c r="E40" s="678">
        <v>1</v>
      </c>
      <c r="F40" s="666">
        <v>142.49959598275578</v>
      </c>
    </row>
    <row r="41" spans="1:6" ht="14.4" customHeight="1" x14ac:dyDescent="0.3">
      <c r="A41" s="688" t="s">
        <v>2566</v>
      </c>
      <c r="B41" s="665"/>
      <c r="C41" s="678">
        <v>0</v>
      </c>
      <c r="D41" s="665">
        <v>222.67001580162997</v>
      </c>
      <c r="E41" s="678">
        <v>1</v>
      </c>
      <c r="F41" s="666">
        <v>222.67001580162997</v>
      </c>
    </row>
    <row r="42" spans="1:6" ht="14.4" customHeight="1" x14ac:dyDescent="0.3">
      <c r="A42" s="688" t="s">
        <v>2567</v>
      </c>
      <c r="B42" s="665"/>
      <c r="C42" s="678">
        <v>0</v>
      </c>
      <c r="D42" s="665">
        <v>1679.5256829363075</v>
      </c>
      <c r="E42" s="678">
        <v>1</v>
      </c>
      <c r="F42" s="666">
        <v>1679.5256829363075</v>
      </c>
    </row>
    <row r="43" spans="1:6" ht="14.4" customHeight="1" x14ac:dyDescent="0.3">
      <c r="A43" s="688" t="s">
        <v>2568</v>
      </c>
      <c r="B43" s="665"/>
      <c r="C43" s="678">
        <v>0</v>
      </c>
      <c r="D43" s="665">
        <v>396.89954146262619</v>
      </c>
      <c r="E43" s="678">
        <v>1</v>
      </c>
      <c r="F43" s="666">
        <v>396.89954146262619</v>
      </c>
    </row>
    <row r="44" spans="1:6" ht="14.4" customHeight="1" x14ac:dyDescent="0.3">
      <c r="A44" s="688" t="s">
        <v>2569</v>
      </c>
      <c r="B44" s="665"/>
      <c r="C44" s="678">
        <v>0</v>
      </c>
      <c r="D44" s="665">
        <v>540.55699977156269</v>
      </c>
      <c r="E44" s="678">
        <v>1</v>
      </c>
      <c r="F44" s="666">
        <v>540.55699977156269</v>
      </c>
    </row>
    <row r="45" spans="1:6" ht="14.4" customHeight="1" x14ac:dyDescent="0.3">
      <c r="A45" s="688" t="s">
        <v>2570</v>
      </c>
      <c r="B45" s="665"/>
      <c r="C45" s="678">
        <v>0</v>
      </c>
      <c r="D45" s="665">
        <v>115.08000179331988</v>
      </c>
      <c r="E45" s="678">
        <v>1</v>
      </c>
      <c r="F45" s="666">
        <v>115.08000179331988</v>
      </c>
    </row>
    <row r="46" spans="1:6" ht="14.4" customHeight="1" x14ac:dyDescent="0.3">
      <c r="A46" s="688" t="s">
        <v>2571</v>
      </c>
      <c r="B46" s="665"/>
      <c r="C46" s="678">
        <v>0</v>
      </c>
      <c r="D46" s="665">
        <v>168.54000000000005</v>
      </c>
      <c r="E46" s="678">
        <v>1</v>
      </c>
      <c r="F46" s="666">
        <v>168.54000000000005</v>
      </c>
    </row>
    <row r="47" spans="1:6" ht="14.4" customHeight="1" x14ac:dyDescent="0.3">
      <c r="A47" s="688" t="s">
        <v>2572</v>
      </c>
      <c r="B47" s="665"/>
      <c r="C47" s="678">
        <v>0</v>
      </c>
      <c r="D47" s="665">
        <v>38.300000000000011</v>
      </c>
      <c r="E47" s="678">
        <v>1</v>
      </c>
      <c r="F47" s="666">
        <v>38.300000000000011</v>
      </c>
    </row>
    <row r="48" spans="1:6" ht="14.4" customHeight="1" x14ac:dyDescent="0.3">
      <c r="A48" s="688" t="s">
        <v>2573</v>
      </c>
      <c r="B48" s="665"/>
      <c r="C48" s="678">
        <v>0</v>
      </c>
      <c r="D48" s="665">
        <v>98.599834593699327</v>
      </c>
      <c r="E48" s="678">
        <v>1</v>
      </c>
      <c r="F48" s="666">
        <v>98.599834593699327</v>
      </c>
    </row>
    <row r="49" spans="1:6" ht="14.4" customHeight="1" x14ac:dyDescent="0.3">
      <c r="A49" s="688" t="s">
        <v>2574</v>
      </c>
      <c r="B49" s="665"/>
      <c r="C49" s="678">
        <v>0</v>
      </c>
      <c r="D49" s="665">
        <v>1095.3325560262651</v>
      </c>
      <c r="E49" s="678">
        <v>1</v>
      </c>
      <c r="F49" s="666">
        <v>1095.3325560262651</v>
      </c>
    </row>
    <row r="50" spans="1:6" ht="14.4" customHeight="1" x14ac:dyDescent="0.3">
      <c r="A50" s="688" t="s">
        <v>2575</v>
      </c>
      <c r="B50" s="665"/>
      <c r="C50" s="678">
        <v>0</v>
      </c>
      <c r="D50" s="665">
        <v>4298.2499999999991</v>
      </c>
      <c r="E50" s="678">
        <v>1</v>
      </c>
      <c r="F50" s="666">
        <v>4298.2499999999991</v>
      </c>
    </row>
    <row r="51" spans="1:6" ht="14.4" customHeight="1" x14ac:dyDescent="0.3">
      <c r="A51" s="688" t="s">
        <v>2576</v>
      </c>
      <c r="B51" s="665"/>
      <c r="C51" s="678">
        <v>0</v>
      </c>
      <c r="D51" s="665">
        <v>218.89014853084234</v>
      </c>
      <c r="E51" s="678">
        <v>1</v>
      </c>
      <c r="F51" s="666">
        <v>218.89014853084234</v>
      </c>
    </row>
    <row r="52" spans="1:6" ht="14.4" customHeight="1" x14ac:dyDescent="0.3">
      <c r="A52" s="688" t="s">
        <v>2577</v>
      </c>
      <c r="B52" s="665"/>
      <c r="C52" s="678">
        <v>0</v>
      </c>
      <c r="D52" s="665">
        <v>556.34800133292561</v>
      </c>
      <c r="E52" s="678">
        <v>1</v>
      </c>
      <c r="F52" s="666">
        <v>556.34800133292561</v>
      </c>
    </row>
    <row r="53" spans="1:6" ht="14.4" customHeight="1" x14ac:dyDescent="0.3">
      <c r="A53" s="688" t="s">
        <v>2578</v>
      </c>
      <c r="B53" s="665"/>
      <c r="C53" s="678">
        <v>0</v>
      </c>
      <c r="D53" s="665">
        <v>1498.59</v>
      </c>
      <c r="E53" s="678">
        <v>1</v>
      </c>
      <c r="F53" s="666">
        <v>1498.59</v>
      </c>
    </row>
    <row r="54" spans="1:6" ht="14.4" customHeight="1" x14ac:dyDescent="0.3">
      <c r="A54" s="688" t="s">
        <v>2579</v>
      </c>
      <c r="B54" s="665"/>
      <c r="C54" s="678">
        <v>0</v>
      </c>
      <c r="D54" s="665">
        <v>399.03945413733192</v>
      </c>
      <c r="E54" s="678">
        <v>1</v>
      </c>
      <c r="F54" s="666">
        <v>399.03945413733192</v>
      </c>
    </row>
    <row r="55" spans="1:6" ht="14.4" customHeight="1" x14ac:dyDescent="0.3">
      <c r="A55" s="688" t="s">
        <v>2580</v>
      </c>
      <c r="B55" s="665"/>
      <c r="C55" s="678">
        <v>0</v>
      </c>
      <c r="D55" s="665">
        <v>79.210000000000008</v>
      </c>
      <c r="E55" s="678">
        <v>1</v>
      </c>
      <c r="F55" s="666">
        <v>79.210000000000008</v>
      </c>
    </row>
    <row r="56" spans="1:6" ht="14.4" customHeight="1" x14ac:dyDescent="0.3">
      <c r="A56" s="688" t="s">
        <v>2581</v>
      </c>
      <c r="B56" s="665"/>
      <c r="C56" s="678">
        <v>0</v>
      </c>
      <c r="D56" s="665">
        <v>645.87599999999998</v>
      </c>
      <c r="E56" s="678">
        <v>1</v>
      </c>
      <c r="F56" s="666">
        <v>645.87599999999998</v>
      </c>
    </row>
    <row r="57" spans="1:6" ht="14.4" customHeight="1" x14ac:dyDescent="0.3">
      <c r="A57" s="688" t="s">
        <v>2582</v>
      </c>
      <c r="B57" s="665"/>
      <c r="C57" s="678">
        <v>0</v>
      </c>
      <c r="D57" s="665">
        <v>5411.2613896856037</v>
      </c>
      <c r="E57" s="678">
        <v>1</v>
      </c>
      <c r="F57" s="666">
        <v>5411.2613896856037</v>
      </c>
    </row>
    <row r="58" spans="1:6" ht="14.4" customHeight="1" x14ac:dyDescent="0.3">
      <c r="A58" s="688" t="s">
        <v>2583</v>
      </c>
      <c r="B58" s="665"/>
      <c r="C58" s="678">
        <v>0</v>
      </c>
      <c r="D58" s="665">
        <v>52658.954278953657</v>
      </c>
      <c r="E58" s="678">
        <v>1</v>
      </c>
      <c r="F58" s="666">
        <v>52658.954278953657</v>
      </c>
    </row>
    <row r="59" spans="1:6" ht="14.4" customHeight="1" x14ac:dyDescent="0.3">
      <c r="A59" s="688" t="s">
        <v>2584</v>
      </c>
      <c r="B59" s="665"/>
      <c r="C59" s="678">
        <v>0</v>
      </c>
      <c r="D59" s="665">
        <v>284.61955997247702</v>
      </c>
      <c r="E59" s="678">
        <v>1</v>
      </c>
      <c r="F59" s="666">
        <v>284.61955997247702</v>
      </c>
    </row>
    <row r="60" spans="1:6" ht="14.4" customHeight="1" x14ac:dyDescent="0.3">
      <c r="A60" s="688" t="s">
        <v>2585</v>
      </c>
      <c r="B60" s="665"/>
      <c r="C60" s="678">
        <v>0</v>
      </c>
      <c r="D60" s="665">
        <v>17679.956999999999</v>
      </c>
      <c r="E60" s="678">
        <v>1</v>
      </c>
      <c r="F60" s="666">
        <v>17679.956999999999</v>
      </c>
    </row>
    <row r="61" spans="1:6" ht="14.4" customHeight="1" x14ac:dyDescent="0.3">
      <c r="A61" s="688" t="s">
        <v>2586</v>
      </c>
      <c r="B61" s="665"/>
      <c r="C61" s="678">
        <v>0</v>
      </c>
      <c r="D61" s="665">
        <v>630.21000000000015</v>
      </c>
      <c r="E61" s="678">
        <v>1</v>
      </c>
      <c r="F61" s="666">
        <v>630.21000000000015</v>
      </c>
    </row>
    <row r="62" spans="1:6" ht="14.4" customHeight="1" x14ac:dyDescent="0.3">
      <c r="A62" s="688" t="s">
        <v>2587</v>
      </c>
      <c r="B62" s="665"/>
      <c r="C62" s="678">
        <v>0</v>
      </c>
      <c r="D62" s="665">
        <v>240.26987237213061</v>
      </c>
      <c r="E62" s="678">
        <v>1</v>
      </c>
      <c r="F62" s="666">
        <v>240.26987237213061</v>
      </c>
    </row>
    <row r="63" spans="1:6" ht="14.4" customHeight="1" x14ac:dyDescent="0.3">
      <c r="A63" s="688" t="s">
        <v>2588</v>
      </c>
      <c r="B63" s="665"/>
      <c r="C63" s="678">
        <v>0</v>
      </c>
      <c r="D63" s="665">
        <v>213.15949082651392</v>
      </c>
      <c r="E63" s="678">
        <v>1</v>
      </c>
      <c r="F63" s="666">
        <v>213.15949082651392</v>
      </c>
    </row>
    <row r="64" spans="1:6" ht="14.4" customHeight="1" x14ac:dyDescent="0.3">
      <c r="A64" s="688" t="s">
        <v>2589</v>
      </c>
      <c r="B64" s="665"/>
      <c r="C64" s="678">
        <v>0</v>
      </c>
      <c r="D64" s="665">
        <v>238.78</v>
      </c>
      <c r="E64" s="678">
        <v>1</v>
      </c>
      <c r="F64" s="666">
        <v>238.78</v>
      </c>
    </row>
    <row r="65" spans="1:6" ht="14.4" customHeight="1" x14ac:dyDescent="0.3">
      <c r="A65" s="688" t="s">
        <v>2590</v>
      </c>
      <c r="B65" s="665"/>
      <c r="C65" s="678">
        <v>0</v>
      </c>
      <c r="D65" s="665">
        <v>52.240000000000009</v>
      </c>
      <c r="E65" s="678">
        <v>1</v>
      </c>
      <c r="F65" s="666">
        <v>52.240000000000009</v>
      </c>
    </row>
    <row r="66" spans="1:6" ht="14.4" customHeight="1" x14ac:dyDescent="0.3">
      <c r="A66" s="688" t="s">
        <v>2591</v>
      </c>
      <c r="B66" s="665"/>
      <c r="C66" s="678">
        <v>0</v>
      </c>
      <c r="D66" s="665">
        <v>188.26000000000002</v>
      </c>
      <c r="E66" s="678">
        <v>1</v>
      </c>
      <c r="F66" s="666">
        <v>188.26000000000002</v>
      </c>
    </row>
    <row r="67" spans="1:6" ht="14.4" customHeight="1" x14ac:dyDescent="0.3">
      <c r="A67" s="688" t="s">
        <v>2592</v>
      </c>
      <c r="B67" s="665"/>
      <c r="C67" s="678">
        <v>0</v>
      </c>
      <c r="D67" s="665">
        <v>2596.4619354838314</v>
      </c>
      <c r="E67" s="678">
        <v>1</v>
      </c>
      <c r="F67" s="666">
        <v>2596.4619354838314</v>
      </c>
    </row>
    <row r="68" spans="1:6" ht="14.4" customHeight="1" x14ac:dyDescent="0.3">
      <c r="A68" s="688" t="s">
        <v>2593</v>
      </c>
      <c r="B68" s="665"/>
      <c r="C68" s="678">
        <v>0</v>
      </c>
      <c r="D68" s="665">
        <v>113.51000572194675</v>
      </c>
      <c r="E68" s="678">
        <v>1</v>
      </c>
      <c r="F68" s="666">
        <v>113.51000572194675</v>
      </c>
    </row>
    <row r="69" spans="1:6" ht="14.4" customHeight="1" x14ac:dyDescent="0.3">
      <c r="A69" s="688" t="s">
        <v>2594</v>
      </c>
      <c r="B69" s="665"/>
      <c r="C69" s="678">
        <v>0</v>
      </c>
      <c r="D69" s="665">
        <v>1386.544228918578</v>
      </c>
      <c r="E69" s="678">
        <v>1</v>
      </c>
      <c r="F69" s="666">
        <v>1386.544228918578</v>
      </c>
    </row>
    <row r="70" spans="1:6" ht="14.4" customHeight="1" x14ac:dyDescent="0.3">
      <c r="A70" s="688" t="s">
        <v>2595</v>
      </c>
      <c r="B70" s="665"/>
      <c r="C70" s="678">
        <v>0</v>
      </c>
      <c r="D70" s="665">
        <v>839.97865899010958</v>
      </c>
      <c r="E70" s="678">
        <v>1</v>
      </c>
      <c r="F70" s="666">
        <v>839.97865899010958</v>
      </c>
    </row>
    <row r="71" spans="1:6" ht="14.4" customHeight="1" x14ac:dyDescent="0.3">
      <c r="A71" s="688" t="s">
        <v>2596</v>
      </c>
      <c r="B71" s="665"/>
      <c r="C71" s="678">
        <v>0</v>
      </c>
      <c r="D71" s="665">
        <v>140.21990968346586</v>
      </c>
      <c r="E71" s="678">
        <v>1</v>
      </c>
      <c r="F71" s="666">
        <v>140.21990968346586</v>
      </c>
    </row>
    <row r="72" spans="1:6" ht="14.4" customHeight="1" x14ac:dyDescent="0.3">
      <c r="A72" s="688" t="s">
        <v>2597</v>
      </c>
      <c r="B72" s="665"/>
      <c r="C72" s="678">
        <v>0</v>
      </c>
      <c r="D72" s="665">
        <v>17001.600000000002</v>
      </c>
      <c r="E72" s="678">
        <v>1</v>
      </c>
      <c r="F72" s="666">
        <v>17001.600000000002</v>
      </c>
    </row>
    <row r="73" spans="1:6" ht="14.4" customHeight="1" x14ac:dyDescent="0.3">
      <c r="A73" s="688" t="s">
        <v>2598</v>
      </c>
      <c r="B73" s="665"/>
      <c r="C73" s="678">
        <v>0</v>
      </c>
      <c r="D73" s="665">
        <v>683.56729062907436</v>
      </c>
      <c r="E73" s="678">
        <v>1</v>
      </c>
      <c r="F73" s="666">
        <v>683.56729062907436</v>
      </c>
    </row>
    <row r="74" spans="1:6" ht="14.4" customHeight="1" x14ac:dyDescent="0.3">
      <c r="A74" s="688" t="s">
        <v>2599</v>
      </c>
      <c r="B74" s="665"/>
      <c r="C74" s="678">
        <v>0</v>
      </c>
      <c r="D74" s="665">
        <v>128.55011124150957</v>
      </c>
      <c r="E74" s="678">
        <v>1</v>
      </c>
      <c r="F74" s="666">
        <v>128.55011124150957</v>
      </c>
    </row>
    <row r="75" spans="1:6" ht="14.4" customHeight="1" x14ac:dyDescent="0.3">
      <c r="A75" s="688" t="s">
        <v>2600</v>
      </c>
      <c r="B75" s="665"/>
      <c r="C75" s="678">
        <v>0</v>
      </c>
      <c r="D75" s="665">
        <v>71.170000000000016</v>
      </c>
      <c r="E75" s="678">
        <v>1</v>
      </c>
      <c r="F75" s="666">
        <v>71.170000000000016</v>
      </c>
    </row>
    <row r="76" spans="1:6" ht="14.4" customHeight="1" x14ac:dyDescent="0.3">
      <c r="A76" s="688" t="s">
        <v>2601</v>
      </c>
      <c r="B76" s="665"/>
      <c r="C76" s="678">
        <v>0</v>
      </c>
      <c r="D76" s="665">
        <v>45.1</v>
      </c>
      <c r="E76" s="678">
        <v>1</v>
      </c>
      <c r="F76" s="666">
        <v>45.1</v>
      </c>
    </row>
    <row r="77" spans="1:6" ht="14.4" customHeight="1" x14ac:dyDescent="0.3">
      <c r="A77" s="688" t="s">
        <v>2602</v>
      </c>
      <c r="B77" s="665"/>
      <c r="C77" s="678">
        <v>0</v>
      </c>
      <c r="D77" s="665">
        <v>90.38000000000001</v>
      </c>
      <c r="E77" s="678">
        <v>1</v>
      </c>
      <c r="F77" s="666">
        <v>90.38000000000001</v>
      </c>
    </row>
    <row r="78" spans="1:6" ht="14.4" customHeight="1" x14ac:dyDescent="0.3">
      <c r="A78" s="688" t="s">
        <v>2603</v>
      </c>
      <c r="B78" s="665"/>
      <c r="C78" s="678">
        <v>0</v>
      </c>
      <c r="D78" s="665">
        <v>155.62</v>
      </c>
      <c r="E78" s="678">
        <v>1</v>
      </c>
      <c r="F78" s="666">
        <v>155.62</v>
      </c>
    </row>
    <row r="79" spans="1:6" ht="14.4" customHeight="1" x14ac:dyDescent="0.3">
      <c r="A79" s="688" t="s">
        <v>2604</v>
      </c>
      <c r="B79" s="665"/>
      <c r="C79" s="678">
        <v>0</v>
      </c>
      <c r="D79" s="665">
        <v>395.80999999999989</v>
      </c>
      <c r="E79" s="678">
        <v>1</v>
      </c>
      <c r="F79" s="666">
        <v>395.80999999999989</v>
      </c>
    </row>
    <row r="80" spans="1:6" ht="14.4" customHeight="1" x14ac:dyDescent="0.3">
      <c r="A80" s="688" t="s">
        <v>2605</v>
      </c>
      <c r="B80" s="665"/>
      <c r="C80" s="678">
        <v>0</v>
      </c>
      <c r="D80" s="665">
        <v>393.14773999770057</v>
      </c>
      <c r="E80" s="678">
        <v>1</v>
      </c>
      <c r="F80" s="666">
        <v>393.14773999770057</v>
      </c>
    </row>
    <row r="81" spans="1:6" ht="14.4" customHeight="1" x14ac:dyDescent="0.3">
      <c r="A81" s="688" t="s">
        <v>2606</v>
      </c>
      <c r="B81" s="665"/>
      <c r="C81" s="678">
        <v>0</v>
      </c>
      <c r="D81" s="665">
        <v>6410.8</v>
      </c>
      <c r="E81" s="678">
        <v>1</v>
      </c>
      <c r="F81" s="666">
        <v>6410.8</v>
      </c>
    </row>
    <row r="82" spans="1:6" ht="14.4" customHeight="1" x14ac:dyDescent="0.3">
      <c r="A82" s="688" t="s">
        <v>2607</v>
      </c>
      <c r="B82" s="665"/>
      <c r="C82" s="678">
        <v>0</v>
      </c>
      <c r="D82" s="665">
        <v>259.99002336228972</v>
      </c>
      <c r="E82" s="678">
        <v>1</v>
      </c>
      <c r="F82" s="666">
        <v>259.99002336228972</v>
      </c>
    </row>
    <row r="83" spans="1:6" ht="14.4" customHeight="1" x14ac:dyDescent="0.3">
      <c r="A83" s="688" t="s">
        <v>2608</v>
      </c>
      <c r="B83" s="665"/>
      <c r="C83" s="678">
        <v>0</v>
      </c>
      <c r="D83" s="665">
        <v>1082.9990258986695</v>
      </c>
      <c r="E83" s="678">
        <v>1</v>
      </c>
      <c r="F83" s="666">
        <v>1082.9990258986695</v>
      </c>
    </row>
    <row r="84" spans="1:6" ht="14.4" customHeight="1" x14ac:dyDescent="0.3">
      <c r="A84" s="688" t="s">
        <v>2609</v>
      </c>
      <c r="B84" s="665"/>
      <c r="C84" s="678">
        <v>0</v>
      </c>
      <c r="D84" s="665">
        <v>188699.93676291552</v>
      </c>
      <c r="E84" s="678">
        <v>1</v>
      </c>
      <c r="F84" s="666">
        <v>188699.93676291552</v>
      </c>
    </row>
    <row r="85" spans="1:6" ht="14.4" customHeight="1" thickBot="1" x14ac:dyDescent="0.35">
      <c r="A85" s="689" t="s">
        <v>2610</v>
      </c>
      <c r="B85" s="680"/>
      <c r="C85" s="681">
        <v>0</v>
      </c>
      <c r="D85" s="680">
        <v>6794.2342224805834</v>
      </c>
      <c r="E85" s="681">
        <v>1</v>
      </c>
      <c r="F85" s="682">
        <v>6794.2342224805834</v>
      </c>
    </row>
    <row r="86" spans="1:6" ht="14.4" customHeight="1" thickBot="1" x14ac:dyDescent="0.35">
      <c r="A86" s="683" t="s">
        <v>3</v>
      </c>
      <c r="B86" s="684">
        <v>77321.780457036264</v>
      </c>
      <c r="C86" s="685">
        <v>0.14031392289458874</v>
      </c>
      <c r="D86" s="684">
        <v>473740.99978555186</v>
      </c>
      <c r="E86" s="685">
        <v>0.85968607710541056</v>
      </c>
      <c r="F86" s="686">
        <v>551062.78024258849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2780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319.89999999999998</v>
      </c>
      <c r="G3" s="47">
        <f>SUBTOTAL(9,G6:G1048576)</f>
        <v>77321.78045703625</v>
      </c>
      <c r="H3" s="48">
        <f>IF(M3=0,0,G3/M3)</f>
        <v>0.14031392289458877</v>
      </c>
      <c r="I3" s="47">
        <f>SUBTOTAL(9,I6:I1048576)</f>
        <v>4363.3500000000004</v>
      </c>
      <c r="J3" s="47">
        <f>SUBTOTAL(9,J6:J1048576)</f>
        <v>473740.99978555192</v>
      </c>
      <c r="K3" s="48">
        <f>IF(M3=0,0,J3/M3)</f>
        <v>0.85968607710541112</v>
      </c>
      <c r="L3" s="47">
        <f>SUBTOTAL(9,L6:L1048576)</f>
        <v>4683.25</v>
      </c>
      <c r="M3" s="49">
        <f>SUBTOTAL(9,M6:M1048576)</f>
        <v>551062.78024258825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580</v>
      </c>
      <c r="B6" s="656" t="s">
        <v>2611</v>
      </c>
      <c r="C6" s="656" t="s">
        <v>1538</v>
      </c>
      <c r="D6" s="656" t="s">
        <v>2612</v>
      </c>
      <c r="E6" s="656" t="s">
        <v>2613</v>
      </c>
      <c r="F6" s="659"/>
      <c r="G6" s="659"/>
      <c r="H6" s="677">
        <v>0</v>
      </c>
      <c r="I6" s="659">
        <v>1</v>
      </c>
      <c r="J6" s="659">
        <v>45.1</v>
      </c>
      <c r="K6" s="677">
        <v>1</v>
      </c>
      <c r="L6" s="659">
        <v>1</v>
      </c>
      <c r="M6" s="660">
        <v>45.1</v>
      </c>
    </row>
    <row r="7" spans="1:13" ht="14.4" customHeight="1" x14ac:dyDescent="0.3">
      <c r="A7" s="661" t="s">
        <v>580</v>
      </c>
      <c r="B7" s="662" t="s">
        <v>2614</v>
      </c>
      <c r="C7" s="662" t="s">
        <v>1645</v>
      </c>
      <c r="D7" s="662" t="s">
        <v>1646</v>
      </c>
      <c r="E7" s="662" t="s">
        <v>1647</v>
      </c>
      <c r="F7" s="665"/>
      <c r="G7" s="665"/>
      <c r="H7" s="678">
        <v>0</v>
      </c>
      <c r="I7" s="665">
        <v>15</v>
      </c>
      <c r="J7" s="665">
        <v>1017.4499999999998</v>
      </c>
      <c r="K7" s="678">
        <v>1</v>
      </c>
      <c r="L7" s="665">
        <v>15</v>
      </c>
      <c r="M7" s="666">
        <v>1017.4499999999998</v>
      </c>
    </row>
    <row r="8" spans="1:13" ht="14.4" customHeight="1" x14ac:dyDescent="0.3">
      <c r="A8" s="661" t="s">
        <v>580</v>
      </c>
      <c r="B8" s="662" t="s">
        <v>2615</v>
      </c>
      <c r="C8" s="662" t="s">
        <v>1552</v>
      </c>
      <c r="D8" s="662" t="s">
        <v>1553</v>
      </c>
      <c r="E8" s="662" t="s">
        <v>1554</v>
      </c>
      <c r="F8" s="665"/>
      <c r="G8" s="665"/>
      <c r="H8" s="678">
        <v>0</v>
      </c>
      <c r="I8" s="665">
        <v>1</v>
      </c>
      <c r="J8" s="665">
        <v>63.810000000000045</v>
      </c>
      <c r="K8" s="678">
        <v>1</v>
      </c>
      <c r="L8" s="665">
        <v>1</v>
      </c>
      <c r="M8" s="666">
        <v>63.810000000000045</v>
      </c>
    </row>
    <row r="9" spans="1:13" ht="14.4" customHeight="1" x14ac:dyDescent="0.3">
      <c r="A9" s="661" t="s">
        <v>580</v>
      </c>
      <c r="B9" s="662" t="s">
        <v>2616</v>
      </c>
      <c r="C9" s="662" t="s">
        <v>1590</v>
      </c>
      <c r="D9" s="662" t="s">
        <v>1499</v>
      </c>
      <c r="E9" s="662" t="s">
        <v>1591</v>
      </c>
      <c r="F9" s="665"/>
      <c r="G9" s="665"/>
      <c r="H9" s="678">
        <v>0</v>
      </c>
      <c r="I9" s="665">
        <v>8</v>
      </c>
      <c r="J9" s="665">
        <v>553.3599999999999</v>
      </c>
      <c r="K9" s="678">
        <v>1</v>
      </c>
      <c r="L9" s="665">
        <v>8</v>
      </c>
      <c r="M9" s="666">
        <v>553.3599999999999</v>
      </c>
    </row>
    <row r="10" spans="1:13" ht="14.4" customHeight="1" x14ac:dyDescent="0.3">
      <c r="A10" s="661" t="s">
        <v>580</v>
      </c>
      <c r="B10" s="662" t="s">
        <v>2616</v>
      </c>
      <c r="C10" s="662" t="s">
        <v>1498</v>
      </c>
      <c r="D10" s="662" t="s">
        <v>1499</v>
      </c>
      <c r="E10" s="662" t="s">
        <v>1500</v>
      </c>
      <c r="F10" s="665"/>
      <c r="G10" s="665"/>
      <c r="H10" s="678">
        <v>0</v>
      </c>
      <c r="I10" s="665">
        <v>1</v>
      </c>
      <c r="J10" s="665">
        <v>112.72934437557916</v>
      </c>
      <c r="K10" s="678">
        <v>1</v>
      </c>
      <c r="L10" s="665">
        <v>1</v>
      </c>
      <c r="M10" s="666">
        <v>112.72934437557916</v>
      </c>
    </row>
    <row r="11" spans="1:13" ht="14.4" customHeight="1" x14ac:dyDescent="0.3">
      <c r="A11" s="661" t="s">
        <v>580</v>
      </c>
      <c r="B11" s="662" t="s">
        <v>2617</v>
      </c>
      <c r="C11" s="662" t="s">
        <v>1637</v>
      </c>
      <c r="D11" s="662" t="s">
        <v>1638</v>
      </c>
      <c r="E11" s="662" t="s">
        <v>1639</v>
      </c>
      <c r="F11" s="665"/>
      <c r="G11" s="665"/>
      <c r="H11" s="678">
        <v>0</v>
      </c>
      <c r="I11" s="665">
        <v>1</v>
      </c>
      <c r="J11" s="665">
        <v>91.53</v>
      </c>
      <c r="K11" s="678">
        <v>1</v>
      </c>
      <c r="L11" s="665">
        <v>1</v>
      </c>
      <c r="M11" s="666">
        <v>91.53</v>
      </c>
    </row>
    <row r="12" spans="1:13" ht="14.4" customHeight="1" x14ac:dyDescent="0.3">
      <c r="A12" s="661" t="s">
        <v>580</v>
      </c>
      <c r="B12" s="662" t="s">
        <v>2618</v>
      </c>
      <c r="C12" s="662" t="s">
        <v>1569</v>
      </c>
      <c r="D12" s="662" t="s">
        <v>1570</v>
      </c>
      <c r="E12" s="662" t="s">
        <v>1325</v>
      </c>
      <c r="F12" s="665"/>
      <c r="G12" s="665"/>
      <c r="H12" s="678">
        <v>0</v>
      </c>
      <c r="I12" s="665">
        <v>1</v>
      </c>
      <c r="J12" s="665">
        <v>22.920000000000012</v>
      </c>
      <c r="K12" s="678">
        <v>1</v>
      </c>
      <c r="L12" s="665">
        <v>1</v>
      </c>
      <c r="M12" s="666">
        <v>22.920000000000012</v>
      </c>
    </row>
    <row r="13" spans="1:13" ht="14.4" customHeight="1" x14ac:dyDescent="0.3">
      <c r="A13" s="661" t="s">
        <v>580</v>
      </c>
      <c r="B13" s="662" t="s">
        <v>2619</v>
      </c>
      <c r="C13" s="662" t="s">
        <v>1643</v>
      </c>
      <c r="D13" s="662" t="s">
        <v>1514</v>
      </c>
      <c r="E13" s="662" t="s">
        <v>1644</v>
      </c>
      <c r="F13" s="665"/>
      <c r="G13" s="665"/>
      <c r="H13" s="678">
        <v>0</v>
      </c>
      <c r="I13" s="665">
        <v>26</v>
      </c>
      <c r="J13" s="665">
        <v>85799.987447939566</v>
      </c>
      <c r="K13" s="678">
        <v>1</v>
      </c>
      <c r="L13" s="665">
        <v>26</v>
      </c>
      <c r="M13" s="666">
        <v>85799.987447939566</v>
      </c>
    </row>
    <row r="14" spans="1:13" ht="14.4" customHeight="1" x14ac:dyDescent="0.3">
      <c r="A14" s="661" t="s">
        <v>580</v>
      </c>
      <c r="B14" s="662" t="s">
        <v>2619</v>
      </c>
      <c r="C14" s="662" t="s">
        <v>1513</v>
      </c>
      <c r="D14" s="662" t="s">
        <v>1514</v>
      </c>
      <c r="E14" s="662" t="s">
        <v>1644</v>
      </c>
      <c r="F14" s="665"/>
      <c r="G14" s="665"/>
      <c r="H14" s="678">
        <v>0</v>
      </c>
      <c r="I14" s="665">
        <v>17</v>
      </c>
      <c r="J14" s="665">
        <v>56399.952901461744</v>
      </c>
      <c r="K14" s="678">
        <v>1</v>
      </c>
      <c r="L14" s="665">
        <v>17</v>
      </c>
      <c r="M14" s="666">
        <v>56399.952901461744</v>
      </c>
    </row>
    <row r="15" spans="1:13" ht="14.4" customHeight="1" x14ac:dyDescent="0.3">
      <c r="A15" s="661" t="s">
        <v>580</v>
      </c>
      <c r="B15" s="662" t="s">
        <v>2620</v>
      </c>
      <c r="C15" s="662" t="s">
        <v>1509</v>
      </c>
      <c r="D15" s="662" t="s">
        <v>1510</v>
      </c>
      <c r="E15" s="662" t="s">
        <v>2621</v>
      </c>
      <c r="F15" s="665"/>
      <c r="G15" s="665"/>
      <c r="H15" s="678">
        <v>0</v>
      </c>
      <c r="I15" s="665">
        <v>1</v>
      </c>
      <c r="J15" s="665">
        <v>120.01999999999997</v>
      </c>
      <c r="K15" s="678">
        <v>1</v>
      </c>
      <c r="L15" s="665">
        <v>1</v>
      </c>
      <c r="M15" s="666">
        <v>120.01999999999997</v>
      </c>
    </row>
    <row r="16" spans="1:13" ht="14.4" customHeight="1" x14ac:dyDescent="0.3">
      <c r="A16" s="661" t="s">
        <v>580</v>
      </c>
      <c r="B16" s="662" t="s">
        <v>2622</v>
      </c>
      <c r="C16" s="662" t="s">
        <v>1472</v>
      </c>
      <c r="D16" s="662" t="s">
        <v>1473</v>
      </c>
      <c r="E16" s="662" t="s">
        <v>2623</v>
      </c>
      <c r="F16" s="665"/>
      <c r="G16" s="665"/>
      <c r="H16" s="678">
        <v>0</v>
      </c>
      <c r="I16" s="665">
        <v>1</v>
      </c>
      <c r="J16" s="665">
        <v>45.19</v>
      </c>
      <c r="K16" s="678">
        <v>1</v>
      </c>
      <c r="L16" s="665">
        <v>1</v>
      </c>
      <c r="M16" s="666">
        <v>45.19</v>
      </c>
    </row>
    <row r="17" spans="1:13" ht="14.4" customHeight="1" x14ac:dyDescent="0.3">
      <c r="A17" s="661" t="s">
        <v>580</v>
      </c>
      <c r="B17" s="662" t="s">
        <v>2624</v>
      </c>
      <c r="C17" s="662" t="s">
        <v>1582</v>
      </c>
      <c r="D17" s="662" t="s">
        <v>2625</v>
      </c>
      <c r="E17" s="662" t="s">
        <v>2626</v>
      </c>
      <c r="F17" s="665"/>
      <c r="G17" s="665"/>
      <c r="H17" s="678">
        <v>0</v>
      </c>
      <c r="I17" s="665">
        <v>1</v>
      </c>
      <c r="J17" s="665">
        <v>79.210000000000008</v>
      </c>
      <c r="K17" s="678">
        <v>1</v>
      </c>
      <c r="L17" s="665">
        <v>1</v>
      </c>
      <c r="M17" s="666">
        <v>79.210000000000008</v>
      </c>
    </row>
    <row r="18" spans="1:13" ht="14.4" customHeight="1" x14ac:dyDescent="0.3">
      <c r="A18" s="661" t="s">
        <v>580</v>
      </c>
      <c r="B18" s="662" t="s">
        <v>2627</v>
      </c>
      <c r="C18" s="662" t="s">
        <v>1505</v>
      </c>
      <c r="D18" s="662" t="s">
        <v>1506</v>
      </c>
      <c r="E18" s="662" t="s">
        <v>1507</v>
      </c>
      <c r="F18" s="665"/>
      <c r="G18" s="665"/>
      <c r="H18" s="678">
        <v>0</v>
      </c>
      <c r="I18" s="665">
        <v>4</v>
      </c>
      <c r="J18" s="665">
        <v>284.61955997247702</v>
      </c>
      <c r="K18" s="678">
        <v>1</v>
      </c>
      <c r="L18" s="665">
        <v>4</v>
      </c>
      <c r="M18" s="666">
        <v>284.61955997247702</v>
      </c>
    </row>
    <row r="19" spans="1:13" ht="14.4" customHeight="1" x14ac:dyDescent="0.3">
      <c r="A19" s="661" t="s">
        <v>580</v>
      </c>
      <c r="B19" s="662" t="s">
        <v>2628</v>
      </c>
      <c r="C19" s="662" t="s">
        <v>593</v>
      </c>
      <c r="D19" s="662" t="s">
        <v>594</v>
      </c>
      <c r="E19" s="662" t="s">
        <v>1016</v>
      </c>
      <c r="F19" s="665">
        <v>1</v>
      </c>
      <c r="G19" s="665">
        <v>112.75</v>
      </c>
      <c r="H19" s="678">
        <v>1</v>
      </c>
      <c r="I19" s="665"/>
      <c r="J19" s="665"/>
      <c r="K19" s="678">
        <v>0</v>
      </c>
      <c r="L19" s="665">
        <v>1</v>
      </c>
      <c r="M19" s="666">
        <v>112.75</v>
      </c>
    </row>
    <row r="20" spans="1:13" ht="14.4" customHeight="1" x14ac:dyDescent="0.3">
      <c r="A20" s="661" t="s">
        <v>580</v>
      </c>
      <c r="B20" s="662" t="s">
        <v>2628</v>
      </c>
      <c r="C20" s="662" t="s">
        <v>1502</v>
      </c>
      <c r="D20" s="662" t="s">
        <v>1503</v>
      </c>
      <c r="E20" s="662" t="s">
        <v>1144</v>
      </c>
      <c r="F20" s="665"/>
      <c r="G20" s="665"/>
      <c r="H20" s="678">
        <v>0</v>
      </c>
      <c r="I20" s="665">
        <v>1</v>
      </c>
      <c r="J20" s="665">
        <v>48.910000000000018</v>
      </c>
      <c r="K20" s="678">
        <v>1</v>
      </c>
      <c r="L20" s="665">
        <v>1</v>
      </c>
      <c r="M20" s="666">
        <v>48.910000000000018</v>
      </c>
    </row>
    <row r="21" spans="1:13" ht="14.4" customHeight="1" x14ac:dyDescent="0.3">
      <c r="A21" s="661" t="s">
        <v>580</v>
      </c>
      <c r="B21" s="662" t="s">
        <v>2629</v>
      </c>
      <c r="C21" s="662" t="s">
        <v>1575</v>
      </c>
      <c r="D21" s="662" t="s">
        <v>1576</v>
      </c>
      <c r="E21" s="662" t="s">
        <v>1577</v>
      </c>
      <c r="F21" s="665"/>
      <c r="G21" s="665"/>
      <c r="H21" s="678">
        <v>0</v>
      </c>
      <c r="I21" s="665">
        <v>1</v>
      </c>
      <c r="J21" s="665">
        <v>24.969891140773953</v>
      </c>
      <c r="K21" s="678">
        <v>1</v>
      </c>
      <c r="L21" s="665">
        <v>1</v>
      </c>
      <c r="M21" s="666">
        <v>24.969891140773953</v>
      </c>
    </row>
    <row r="22" spans="1:13" ht="14.4" customHeight="1" x14ac:dyDescent="0.3">
      <c r="A22" s="661" t="s">
        <v>580</v>
      </c>
      <c r="B22" s="662" t="s">
        <v>2630</v>
      </c>
      <c r="C22" s="662" t="s">
        <v>1608</v>
      </c>
      <c r="D22" s="662" t="s">
        <v>1609</v>
      </c>
      <c r="E22" s="662" t="s">
        <v>1112</v>
      </c>
      <c r="F22" s="665"/>
      <c r="G22" s="665"/>
      <c r="H22" s="678">
        <v>0</v>
      </c>
      <c r="I22" s="665">
        <v>1</v>
      </c>
      <c r="J22" s="665">
        <v>38.300000000000011</v>
      </c>
      <c r="K22" s="678">
        <v>1</v>
      </c>
      <c r="L22" s="665">
        <v>1</v>
      </c>
      <c r="M22" s="666">
        <v>38.300000000000011</v>
      </c>
    </row>
    <row r="23" spans="1:13" ht="14.4" customHeight="1" x14ac:dyDescent="0.3">
      <c r="A23" s="661" t="s">
        <v>580</v>
      </c>
      <c r="B23" s="662" t="s">
        <v>2631</v>
      </c>
      <c r="C23" s="662" t="s">
        <v>600</v>
      </c>
      <c r="D23" s="662" t="s">
        <v>601</v>
      </c>
      <c r="E23" s="662" t="s">
        <v>602</v>
      </c>
      <c r="F23" s="665">
        <v>1</v>
      </c>
      <c r="G23" s="665">
        <v>114.09807233079769</v>
      </c>
      <c r="H23" s="678">
        <v>1</v>
      </c>
      <c r="I23" s="665"/>
      <c r="J23" s="665"/>
      <c r="K23" s="678">
        <v>0</v>
      </c>
      <c r="L23" s="665">
        <v>1</v>
      </c>
      <c r="M23" s="666">
        <v>114.09807233079769</v>
      </c>
    </row>
    <row r="24" spans="1:13" ht="14.4" customHeight="1" x14ac:dyDescent="0.3">
      <c r="A24" s="661" t="s">
        <v>580</v>
      </c>
      <c r="B24" s="662" t="s">
        <v>2632</v>
      </c>
      <c r="C24" s="662" t="s">
        <v>1560</v>
      </c>
      <c r="D24" s="662" t="s">
        <v>1561</v>
      </c>
      <c r="E24" s="662" t="s">
        <v>1144</v>
      </c>
      <c r="F24" s="665"/>
      <c r="G24" s="665"/>
      <c r="H24" s="678">
        <v>0</v>
      </c>
      <c r="I24" s="665">
        <v>2</v>
      </c>
      <c r="J24" s="665">
        <v>173.18</v>
      </c>
      <c r="K24" s="678">
        <v>1</v>
      </c>
      <c r="L24" s="665">
        <v>2</v>
      </c>
      <c r="M24" s="666">
        <v>173.18</v>
      </c>
    </row>
    <row r="25" spans="1:13" ht="14.4" customHeight="1" x14ac:dyDescent="0.3">
      <c r="A25" s="661" t="s">
        <v>580</v>
      </c>
      <c r="B25" s="662" t="s">
        <v>2633</v>
      </c>
      <c r="C25" s="662" t="s">
        <v>1483</v>
      </c>
      <c r="D25" s="662" t="s">
        <v>2634</v>
      </c>
      <c r="E25" s="662" t="s">
        <v>1468</v>
      </c>
      <c r="F25" s="665"/>
      <c r="G25" s="665"/>
      <c r="H25" s="678">
        <v>0</v>
      </c>
      <c r="I25" s="665">
        <v>1</v>
      </c>
      <c r="J25" s="665">
        <v>72.499308442712348</v>
      </c>
      <c r="K25" s="678">
        <v>1</v>
      </c>
      <c r="L25" s="665">
        <v>1</v>
      </c>
      <c r="M25" s="666">
        <v>72.499308442712348</v>
      </c>
    </row>
    <row r="26" spans="1:13" ht="14.4" customHeight="1" x14ac:dyDescent="0.3">
      <c r="A26" s="661" t="s">
        <v>580</v>
      </c>
      <c r="B26" s="662" t="s">
        <v>2633</v>
      </c>
      <c r="C26" s="662" t="s">
        <v>1517</v>
      </c>
      <c r="D26" s="662" t="s">
        <v>2635</v>
      </c>
      <c r="E26" s="662" t="s">
        <v>931</v>
      </c>
      <c r="F26" s="665"/>
      <c r="G26" s="665"/>
      <c r="H26" s="678">
        <v>0</v>
      </c>
      <c r="I26" s="665">
        <v>1</v>
      </c>
      <c r="J26" s="665">
        <v>36.26</v>
      </c>
      <c r="K26" s="678">
        <v>1</v>
      </c>
      <c r="L26" s="665">
        <v>1</v>
      </c>
      <c r="M26" s="666">
        <v>36.26</v>
      </c>
    </row>
    <row r="27" spans="1:13" ht="14.4" customHeight="1" x14ac:dyDescent="0.3">
      <c r="A27" s="661" t="s">
        <v>580</v>
      </c>
      <c r="B27" s="662" t="s">
        <v>2636</v>
      </c>
      <c r="C27" s="662" t="s">
        <v>1572</v>
      </c>
      <c r="D27" s="662" t="s">
        <v>1573</v>
      </c>
      <c r="E27" s="662" t="s">
        <v>943</v>
      </c>
      <c r="F27" s="665"/>
      <c r="G27" s="665"/>
      <c r="H27" s="678">
        <v>0</v>
      </c>
      <c r="I27" s="665">
        <v>1</v>
      </c>
      <c r="J27" s="665">
        <v>191.83002601638941</v>
      </c>
      <c r="K27" s="678">
        <v>1</v>
      </c>
      <c r="L27" s="665">
        <v>1</v>
      </c>
      <c r="M27" s="666">
        <v>191.83002601638941</v>
      </c>
    </row>
    <row r="28" spans="1:13" ht="14.4" customHeight="1" x14ac:dyDescent="0.3">
      <c r="A28" s="661" t="s">
        <v>580</v>
      </c>
      <c r="B28" s="662" t="s">
        <v>2637</v>
      </c>
      <c r="C28" s="662" t="s">
        <v>1615</v>
      </c>
      <c r="D28" s="662" t="s">
        <v>1616</v>
      </c>
      <c r="E28" s="662" t="s">
        <v>1617</v>
      </c>
      <c r="F28" s="665"/>
      <c r="G28" s="665"/>
      <c r="H28" s="678">
        <v>0</v>
      </c>
      <c r="I28" s="665">
        <v>1</v>
      </c>
      <c r="J28" s="665">
        <v>135.85</v>
      </c>
      <c r="K28" s="678">
        <v>1</v>
      </c>
      <c r="L28" s="665">
        <v>1</v>
      </c>
      <c r="M28" s="666">
        <v>135.85</v>
      </c>
    </row>
    <row r="29" spans="1:13" ht="14.4" customHeight="1" x14ac:dyDescent="0.3">
      <c r="A29" s="661" t="s">
        <v>580</v>
      </c>
      <c r="B29" s="662" t="s">
        <v>2638</v>
      </c>
      <c r="C29" s="662" t="s">
        <v>1556</v>
      </c>
      <c r="D29" s="662" t="s">
        <v>1557</v>
      </c>
      <c r="E29" s="662" t="s">
        <v>2639</v>
      </c>
      <c r="F29" s="665"/>
      <c r="G29" s="665"/>
      <c r="H29" s="678">
        <v>0</v>
      </c>
      <c r="I29" s="665">
        <v>7</v>
      </c>
      <c r="J29" s="665">
        <v>269.19944535175</v>
      </c>
      <c r="K29" s="678">
        <v>1</v>
      </c>
      <c r="L29" s="665">
        <v>7</v>
      </c>
      <c r="M29" s="666">
        <v>269.19944535175</v>
      </c>
    </row>
    <row r="30" spans="1:13" ht="14.4" customHeight="1" x14ac:dyDescent="0.3">
      <c r="A30" s="661" t="s">
        <v>580</v>
      </c>
      <c r="B30" s="662" t="s">
        <v>2640</v>
      </c>
      <c r="C30" s="662" t="s">
        <v>1480</v>
      </c>
      <c r="D30" s="662" t="s">
        <v>1481</v>
      </c>
      <c r="E30" s="662" t="s">
        <v>943</v>
      </c>
      <c r="F30" s="665"/>
      <c r="G30" s="665"/>
      <c r="H30" s="678">
        <v>0</v>
      </c>
      <c r="I30" s="665">
        <v>1</v>
      </c>
      <c r="J30" s="665">
        <v>47.5</v>
      </c>
      <c r="K30" s="678">
        <v>1</v>
      </c>
      <c r="L30" s="665">
        <v>1</v>
      </c>
      <c r="M30" s="666">
        <v>47.5</v>
      </c>
    </row>
    <row r="31" spans="1:13" ht="14.4" customHeight="1" x14ac:dyDescent="0.3">
      <c r="A31" s="661" t="s">
        <v>580</v>
      </c>
      <c r="B31" s="662" t="s">
        <v>2641</v>
      </c>
      <c r="C31" s="662" t="s">
        <v>1542</v>
      </c>
      <c r="D31" s="662" t="s">
        <v>1612</v>
      </c>
      <c r="E31" s="662" t="s">
        <v>1603</v>
      </c>
      <c r="F31" s="665"/>
      <c r="G31" s="665"/>
      <c r="H31" s="678">
        <v>0</v>
      </c>
      <c r="I31" s="665">
        <v>2</v>
      </c>
      <c r="J31" s="665">
        <v>88.42</v>
      </c>
      <c r="K31" s="678">
        <v>1</v>
      </c>
      <c r="L31" s="665">
        <v>2</v>
      </c>
      <c r="M31" s="666">
        <v>88.42</v>
      </c>
    </row>
    <row r="32" spans="1:13" ht="14.4" customHeight="1" x14ac:dyDescent="0.3">
      <c r="A32" s="661" t="s">
        <v>580</v>
      </c>
      <c r="B32" s="662" t="s">
        <v>2641</v>
      </c>
      <c r="C32" s="662" t="s">
        <v>1611</v>
      </c>
      <c r="D32" s="662" t="s">
        <v>1612</v>
      </c>
      <c r="E32" s="662" t="s">
        <v>1427</v>
      </c>
      <c r="F32" s="665"/>
      <c r="G32" s="665"/>
      <c r="H32" s="678">
        <v>0</v>
      </c>
      <c r="I32" s="665">
        <v>3</v>
      </c>
      <c r="J32" s="665">
        <v>468.17200000000003</v>
      </c>
      <c r="K32" s="678">
        <v>1</v>
      </c>
      <c r="L32" s="665">
        <v>3</v>
      </c>
      <c r="M32" s="666">
        <v>468.17200000000003</v>
      </c>
    </row>
    <row r="33" spans="1:13" ht="14.4" customHeight="1" x14ac:dyDescent="0.3">
      <c r="A33" s="661" t="s">
        <v>580</v>
      </c>
      <c r="B33" s="662" t="s">
        <v>2641</v>
      </c>
      <c r="C33" s="662" t="s">
        <v>1545</v>
      </c>
      <c r="D33" s="662" t="s">
        <v>1550</v>
      </c>
      <c r="E33" s="662" t="s">
        <v>905</v>
      </c>
      <c r="F33" s="665"/>
      <c r="G33" s="665"/>
      <c r="H33" s="678">
        <v>0</v>
      </c>
      <c r="I33" s="665">
        <v>4</v>
      </c>
      <c r="J33" s="665">
        <v>369.86</v>
      </c>
      <c r="K33" s="678">
        <v>1</v>
      </c>
      <c r="L33" s="665">
        <v>4</v>
      </c>
      <c r="M33" s="666">
        <v>369.86</v>
      </c>
    </row>
    <row r="34" spans="1:13" ht="14.4" customHeight="1" x14ac:dyDescent="0.3">
      <c r="A34" s="661" t="s">
        <v>580</v>
      </c>
      <c r="B34" s="662" t="s">
        <v>2641</v>
      </c>
      <c r="C34" s="662" t="s">
        <v>1549</v>
      </c>
      <c r="D34" s="662" t="s">
        <v>1550</v>
      </c>
      <c r="E34" s="662" t="s">
        <v>2642</v>
      </c>
      <c r="F34" s="665"/>
      <c r="G34" s="665"/>
      <c r="H34" s="678">
        <v>0</v>
      </c>
      <c r="I34" s="665">
        <v>2</v>
      </c>
      <c r="J34" s="665">
        <v>597.01634960297383</v>
      </c>
      <c r="K34" s="678">
        <v>1</v>
      </c>
      <c r="L34" s="665">
        <v>2</v>
      </c>
      <c r="M34" s="666">
        <v>597.01634960297383</v>
      </c>
    </row>
    <row r="35" spans="1:13" ht="14.4" customHeight="1" x14ac:dyDescent="0.3">
      <c r="A35" s="661" t="s">
        <v>580</v>
      </c>
      <c r="B35" s="662" t="s">
        <v>2643</v>
      </c>
      <c r="C35" s="662" t="s">
        <v>1601</v>
      </c>
      <c r="D35" s="662" t="s">
        <v>1602</v>
      </c>
      <c r="E35" s="662" t="s">
        <v>1603</v>
      </c>
      <c r="F35" s="665"/>
      <c r="G35" s="665"/>
      <c r="H35" s="678">
        <v>0</v>
      </c>
      <c r="I35" s="665">
        <v>1</v>
      </c>
      <c r="J35" s="665">
        <v>88.249999999999972</v>
      </c>
      <c r="K35" s="678">
        <v>1</v>
      </c>
      <c r="L35" s="665">
        <v>1</v>
      </c>
      <c r="M35" s="666">
        <v>88.249999999999972</v>
      </c>
    </row>
    <row r="36" spans="1:13" ht="14.4" customHeight="1" x14ac:dyDescent="0.3">
      <c r="A36" s="661" t="s">
        <v>580</v>
      </c>
      <c r="B36" s="662" t="s">
        <v>2643</v>
      </c>
      <c r="C36" s="662" t="s">
        <v>1566</v>
      </c>
      <c r="D36" s="662" t="s">
        <v>1567</v>
      </c>
      <c r="E36" s="662" t="s">
        <v>905</v>
      </c>
      <c r="F36" s="665"/>
      <c r="G36" s="665"/>
      <c r="H36" s="678">
        <v>0</v>
      </c>
      <c r="I36" s="665">
        <v>1</v>
      </c>
      <c r="J36" s="665">
        <v>136.0378599349215</v>
      </c>
      <c r="K36" s="678">
        <v>1</v>
      </c>
      <c r="L36" s="665">
        <v>1</v>
      </c>
      <c r="M36" s="666">
        <v>136.0378599349215</v>
      </c>
    </row>
    <row r="37" spans="1:13" ht="14.4" customHeight="1" x14ac:dyDescent="0.3">
      <c r="A37" s="661" t="s">
        <v>580</v>
      </c>
      <c r="B37" s="662" t="s">
        <v>2644</v>
      </c>
      <c r="C37" s="662" t="s">
        <v>1476</v>
      </c>
      <c r="D37" s="662" t="s">
        <v>1477</v>
      </c>
      <c r="E37" s="662" t="s">
        <v>2645</v>
      </c>
      <c r="F37" s="665"/>
      <c r="G37" s="665"/>
      <c r="H37" s="678"/>
      <c r="I37" s="665">
        <v>0</v>
      </c>
      <c r="J37" s="665">
        <v>0</v>
      </c>
      <c r="K37" s="678"/>
      <c r="L37" s="665">
        <v>0</v>
      </c>
      <c r="M37" s="666">
        <v>0</v>
      </c>
    </row>
    <row r="38" spans="1:13" ht="14.4" customHeight="1" x14ac:dyDescent="0.3">
      <c r="A38" s="661" t="s">
        <v>580</v>
      </c>
      <c r="B38" s="662" t="s">
        <v>2646</v>
      </c>
      <c r="C38" s="662" t="s">
        <v>1462</v>
      </c>
      <c r="D38" s="662" t="s">
        <v>2647</v>
      </c>
      <c r="E38" s="662" t="s">
        <v>2648</v>
      </c>
      <c r="F38" s="665"/>
      <c r="G38" s="665"/>
      <c r="H38" s="678">
        <v>0</v>
      </c>
      <c r="I38" s="665">
        <v>16</v>
      </c>
      <c r="J38" s="665">
        <v>556.34800133292561</v>
      </c>
      <c r="K38" s="678">
        <v>1</v>
      </c>
      <c r="L38" s="665">
        <v>16</v>
      </c>
      <c r="M38" s="666">
        <v>556.34800133292561</v>
      </c>
    </row>
    <row r="39" spans="1:13" ht="14.4" customHeight="1" x14ac:dyDescent="0.3">
      <c r="A39" s="661" t="s">
        <v>580</v>
      </c>
      <c r="B39" s="662" t="s">
        <v>2649</v>
      </c>
      <c r="C39" s="662" t="s">
        <v>1593</v>
      </c>
      <c r="D39" s="662" t="s">
        <v>2650</v>
      </c>
      <c r="E39" s="662" t="s">
        <v>2651</v>
      </c>
      <c r="F39" s="665"/>
      <c r="G39" s="665"/>
      <c r="H39" s="678">
        <v>0</v>
      </c>
      <c r="I39" s="665">
        <v>1</v>
      </c>
      <c r="J39" s="665">
        <v>64.61</v>
      </c>
      <c r="K39" s="678">
        <v>1</v>
      </c>
      <c r="L39" s="665">
        <v>1</v>
      </c>
      <c r="M39" s="666">
        <v>64.61</v>
      </c>
    </row>
    <row r="40" spans="1:13" ht="14.4" customHeight="1" x14ac:dyDescent="0.3">
      <c r="A40" s="661" t="s">
        <v>580</v>
      </c>
      <c r="B40" s="662" t="s">
        <v>2649</v>
      </c>
      <c r="C40" s="662" t="s">
        <v>1630</v>
      </c>
      <c r="D40" s="662" t="s">
        <v>2652</v>
      </c>
      <c r="E40" s="662" t="s">
        <v>2653</v>
      </c>
      <c r="F40" s="665"/>
      <c r="G40" s="665"/>
      <c r="H40" s="678">
        <v>0</v>
      </c>
      <c r="I40" s="665">
        <v>1</v>
      </c>
      <c r="J40" s="665">
        <v>102.88945413733201</v>
      </c>
      <c r="K40" s="678">
        <v>1</v>
      </c>
      <c r="L40" s="665">
        <v>1</v>
      </c>
      <c r="M40" s="666">
        <v>102.88945413733201</v>
      </c>
    </row>
    <row r="41" spans="1:13" ht="14.4" customHeight="1" x14ac:dyDescent="0.3">
      <c r="A41" s="661" t="s">
        <v>580</v>
      </c>
      <c r="B41" s="662" t="s">
        <v>2654</v>
      </c>
      <c r="C41" s="662" t="s">
        <v>1772</v>
      </c>
      <c r="D41" s="662" t="s">
        <v>1773</v>
      </c>
      <c r="E41" s="662" t="s">
        <v>1774</v>
      </c>
      <c r="F41" s="665"/>
      <c r="G41" s="665"/>
      <c r="H41" s="678">
        <v>0</v>
      </c>
      <c r="I41" s="665">
        <v>2.8</v>
      </c>
      <c r="J41" s="665">
        <v>645.87599999999998</v>
      </c>
      <c r="K41" s="678">
        <v>1</v>
      </c>
      <c r="L41" s="665">
        <v>2.8</v>
      </c>
      <c r="M41" s="666">
        <v>645.87599999999998</v>
      </c>
    </row>
    <row r="42" spans="1:13" ht="14.4" customHeight="1" x14ac:dyDescent="0.3">
      <c r="A42" s="661" t="s">
        <v>580</v>
      </c>
      <c r="B42" s="662" t="s">
        <v>2655</v>
      </c>
      <c r="C42" s="662" t="s">
        <v>603</v>
      </c>
      <c r="D42" s="662" t="s">
        <v>2656</v>
      </c>
      <c r="E42" s="662" t="s">
        <v>2657</v>
      </c>
      <c r="F42" s="665">
        <v>6.2</v>
      </c>
      <c r="G42" s="665">
        <v>2978.9530000000004</v>
      </c>
      <c r="H42" s="678">
        <v>1</v>
      </c>
      <c r="I42" s="665"/>
      <c r="J42" s="665"/>
      <c r="K42" s="678">
        <v>0</v>
      </c>
      <c r="L42" s="665">
        <v>6.2</v>
      </c>
      <c r="M42" s="666">
        <v>2978.9530000000004</v>
      </c>
    </row>
    <row r="43" spans="1:13" ht="14.4" customHeight="1" x14ac:dyDescent="0.3">
      <c r="A43" s="661" t="s">
        <v>580</v>
      </c>
      <c r="B43" s="662" t="s">
        <v>2655</v>
      </c>
      <c r="C43" s="662" t="s">
        <v>1763</v>
      </c>
      <c r="D43" s="662" t="s">
        <v>1692</v>
      </c>
      <c r="E43" s="662" t="s">
        <v>1764</v>
      </c>
      <c r="F43" s="665"/>
      <c r="G43" s="665"/>
      <c r="H43" s="678">
        <v>0</v>
      </c>
      <c r="I43" s="665">
        <v>1023</v>
      </c>
      <c r="J43" s="665">
        <v>21368.614321553156</v>
      </c>
      <c r="K43" s="678">
        <v>1</v>
      </c>
      <c r="L43" s="665">
        <v>1023</v>
      </c>
      <c r="M43" s="666">
        <v>21368.614321553156</v>
      </c>
    </row>
    <row r="44" spans="1:13" ht="14.4" customHeight="1" x14ac:dyDescent="0.3">
      <c r="A44" s="661" t="s">
        <v>580</v>
      </c>
      <c r="B44" s="662" t="s">
        <v>2655</v>
      </c>
      <c r="C44" s="662" t="s">
        <v>1670</v>
      </c>
      <c r="D44" s="662" t="s">
        <v>1671</v>
      </c>
      <c r="E44" s="662" t="s">
        <v>1672</v>
      </c>
      <c r="F44" s="665">
        <v>9.5</v>
      </c>
      <c r="G44" s="665">
        <v>4317.2749999999996</v>
      </c>
      <c r="H44" s="678">
        <v>1</v>
      </c>
      <c r="I44" s="665"/>
      <c r="J44" s="665"/>
      <c r="K44" s="678">
        <v>0</v>
      </c>
      <c r="L44" s="665">
        <v>9.5</v>
      </c>
      <c r="M44" s="666">
        <v>4317.2749999999996</v>
      </c>
    </row>
    <row r="45" spans="1:13" ht="14.4" customHeight="1" x14ac:dyDescent="0.3">
      <c r="A45" s="661" t="s">
        <v>580</v>
      </c>
      <c r="B45" s="662" t="s">
        <v>2658</v>
      </c>
      <c r="C45" s="662" t="s">
        <v>1640</v>
      </c>
      <c r="D45" s="662" t="s">
        <v>1641</v>
      </c>
      <c r="E45" s="662" t="s">
        <v>2659</v>
      </c>
      <c r="F45" s="665">
        <v>1</v>
      </c>
      <c r="G45" s="665">
        <v>176.72000000000003</v>
      </c>
      <c r="H45" s="678">
        <v>1</v>
      </c>
      <c r="I45" s="665"/>
      <c r="J45" s="665"/>
      <c r="K45" s="678">
        <v>0</v>
      </c>
      <c r="L45" s="665">
        <v>1</v>
      </c>
      <c r="M45" s="666">
        <v>176.72000000000003</v>
      </c>
    </row>
    <row r="46" spans="1:13" ht="14.4" customHeight="1" x14ac:dyDescent="0.3">
      <c r="A46" s="661" t="s">
        <v>580</v>
      </c>
      <c r="B46" s="662" t="s">
        <v>2658</v>
      </c>
      <c r="C46" s="662" t="s">
        <v>1759</v>
      </c>
      <c r="D46" s="662" t="s">
        <v>1641</v>
      </c>
      <c r="E46" s="662" t="s">
        <v>2660</v>
      </c>
      <c r="F46" s="665"/>
      <c r="G46" s="665"/>
      <c r="H46" s="678">
        <v>0</v>
      </c>
      <c r="I46" s="665">
        <v>18</v>
      </c>
      <c r="J46" s="665">
        <v>2073.6178048716756</v>
      </c>
      <c r="K46" s="678">
        <v>1</v>
      </c>
      <c r="L46" s="665">
        <v>18</v>
      </c>
      <c r="M46" s="666">
        <v>2073.6178048716756</v>
      </c>
    </row>
    <row r="47" spans="1:13" ht="14.4" customHeight="1" x14ac:dyDescent="0.3">
      <c r="A47" s="661" t="s">
        <v>580</v>
      </c>
      <c r="B47" s="662" t="s">
        <v>2658</v>
      </c>
      <c r="C47" s="662" t="s">
        <v>1776</v>
      </c>
      <c r="D47" s="662" t="s">
        <v>2661</v>
      </c>
      <c r="E47" s="662" t="s">
        <v>2662</v>
      </c>
      <c r="F47" s="665"/>
      <c r="G47" s="665"/>
      <c r="H47" s="678">
        <v>0</v>
      </c>
      <c r="I47" s="665">
        <v>74.199999999999989</v>
      </c>
      <c r="J47" s="665">
        <v>5690.8711481079627</v>
      </c>
      <c r="K47" s="678">
        <v>1</v>
      </c>
      <c r="L47" s="665">
        <v>74.199999999999989</v>
      </c>
      <c r="M47" s="666">
        <v>5690.8711481079627</v>
      </c>
    </row>
    <row r="48" spans="1:13" ht="14.4" customHeight="1" x14ac:dyDescent="0.3">
      <c r="A48" s="661" t="s">
        <v>580</v>
      </c>
      <c r="B48" s="662" t="s">
        <v>2658</v>
      </c>
      <c r="C48" s="662" t="s">
        <v>1780</v>
      </c>
      <c r="D48" s="662" t="s">
        <v>2663</v>
      </c>
      <c r="E48" s="662" t="s">
        <v>2659</v>
      </c>
      <c r="F48" s="665"/>
      <c r="G48" s="665"/>
      <c r="H48" s="678">
        <v>0</v>
      </c>
      <c r="I48" s="665">
        <v>12</v>
      </c>
      <c r="J48" s="665">
        <v>1336.0362648543803</v>
      </c>
      <c r="K48" s="678">
        <v>1</v>
      </c>
      <c r="L48" s="665">
        <v>12</v>
      </c>
      <c r="M48" s="666">
        <v>1336.0362648543803</v>
      </c>
    </row>
    <row r="49" spans="1:13" ht="14.4" customHeight="1" x14ac:dyDescent="0.3">
      <c r="A49" s="661" t="s">
        <v>580</v>
      </c>
      <c r="B49" s="662" t="s">
        <v>2664</v>
      </c>
      <c r="C49" s="662" t="s">
        <v>1809</v>
      </c>
      <c r="D49" s="662" t="s">
        <v>1810</v>
      </c>
      <c r="E49" s="662" t="s">
        <v>2665</v>
      </c>
      <c r="F49" s="665"/>
      <c r="G49" s="665"/>
      <c r="H49" s="678">
        <v>0</v>
      </c>
      <c r="I49" s="665">
        <v>26.4</v>
      </c>
      <c r="J49" s="665">
        <v>12196.8</v>
      </c>
      <c r="K49" s="678">
        <v>1</v>
      </c>
      <c r="L49" s="665">
        <v>26.4</v>
      </c>
      <c r="M49" s="666">
        <v>12196.8</v>
      </c>
    </row>
    <row r="50" spans="1:13" ht="14.4" customHeight="1" x14ac:dyDescent="0.3">
      <c r="A50" s="661" t="s">
        <v>580</v>
      </c>
      <c r="B50" s="662" t="s">
        <v>2666</v>
      </c>
      <c r="C50" s="662" t="s">
        <v>1667</v>
      </c>
      <c r="D50" s="662" t="s">
        <v>1668</v>
      </c>
      <c r="E50" s="662" t="s">
        <v>2667</v>
      </c>
      <c r="F50" s="665">
        <v>52</v>
      </c>
      <c r="G50" s="665">
        <v>10351.042636473489</v>
      </c>
      <c r="H50" s="678">
        <v>1</v>
      </c>
      <c r="I50" s="665"/>
      <c r="J50" s="665"/>
      <c r="K50" s="678">
        <v>0</v>
      </c>
      <c r="L50" s="665">
        <v>52</v>
      </c>
      <c r="M50" s="666">
        <v>10351.042636473489</v>
      </c>
    </row>
    <row r="51" spans="1:13" ht="14.4" customHeight="1" x14ac:dyDescent="0.3">
      <c r="A51" s="661" t="s">
        <v>580</v>
      </c>
      <c r="B51" s="662" t="s">
        <v>2666</v>
      </c>
      <c r="C51" s="662" t="s">
        <v>1673</v>
      </c>
      <c r="D51" s="662" t="s">
        <v>1674</v>
      </c>
      <c r="E51" s="662" t="s">
        <v>1675</v>
      </c>
      <c r="F51" s="665">
        <v>13.800000000000008</v>
      </c>
      <c r="G51" s="665">
        <v>3900.6978830919224</v>
      </c>
      <c r="H51" s="678">
        <v>1</v>
      </c>
      <c r="I51" s="665"/>
      <c r="J51" s="665"/>
      <c r="K51" s="678">
        <v>0</v>
      </c>
      <c r="L51" s="665">
        <v>13.800000000000008</v>
      </c>
      <c r="M51" s="666">
        <v>3900.6978830919224</v>
      </c>
    </row>
    <row r="52" spans="1:13" ht="14.4" customHeight="1" x14ac:dyDescent="0.3">
      <c r="A52" s="661" t="s">
        <v>580</v>
      </c>
      <c r="B52" s="662" t="s">
        <v>2666</v>
      </c>
      <c r="C52" s="662" t="s">
        <v>1768</v>
      </c>
      <c r="D52" s="662" t="s">
        <v>1769</v>
      </c>
      <c r="E52" s="662" t="s">
        <v>1675</v>
      </c>
      <c r="F52" s="665"/>
      <c r="G52" s="665"/>
      <c r="H52" s="678">
        <v>0</v>
      </c>
      <c r="I52" s="665">
        <v>61.500000000000014</v>
      </c>
      <c r="J52" s="665">
        <v>8813.3060420960064</v>
      </c>
      <c r="K52" s="678">
        <v>1</v>
      </c>
      <c r="L52" s="665">
        <v>61.500000000000014</v>
      </c>
      <c r="M52" s="666">
        <v>8813.3060420960064</v>
      </c>
    </row>
    <row r="53" spans="1:13" ht="14.4" customHeight="1" x14ac:dyDescent="0.3">
      <c r="A53" s="661" t="s">
        <v>580</v>
      </c>
      <c r="B53" s="662" t="s">
        <v>2668</v>
      </c>
      <c r="C53" s="662" t="s">
        <v>1818</v>
      </c>
      <c r="D53" s="662" t="s">
        <v>1819</v>
      </c>
      <c r="E53" s="662" t="s">
        <v>2669</v>
      </c>
      <c r="F53" s="665">
        <v>4.5</v>
      </c>
      <c r="G53" s="665">
        <v>1501.4368390230472</v>
      </c>
      <c r="H53" s="678">
        <v>0.3789041575767193</v>
      </c>
      <c r="I53" s="665">
        <v>11.3</v>
      </c>
      <c r="J53" s="665">
        <v>2461.1400000000003</v>
      </c>
      <c r="K53" s="678">
        <v>0.62109584242328064</v>
      </c>
      <c r="L53" s="665">
        <v>15.8</v>
      </c>
      <c r="M53" s="666">
        <v>3962.5768390230478</v>
      </c>
    </row>
    <row r="54" spans="1:13" ht="14.4" customHeight="1" x14ac:dyDescent="0.3">
      <c r="A54" s="661" t="s">
        <v>580</v>
      </c>
      <c r="B54" s="662" t="s">
        <v>2668</v>
      </c>
      <c r="C54" s="662" t="s">
        <v>1695</v>
      </c>
      <c r="D54" s="662" t="s">
        <v>1696</v>
      </c>
      <c r="E54" s="662" t="s">
        <v>2670</v>
      </c>
      <c r="F54" s="665"/>
      <c r="G54" s="665"/>
      <c r="H54" s="678">
        <v>0</v>
      </c>
      <c r="I54" s="665">
        <v>2</v>
      </c>
      <c r="J54" s="665">
        <v>256.14</v>
      </c>
      <c r="K54" s="678">
        <v>1</v>
      </c>
      <c r="L54" s="665">
        <v>2</v>
      </c>
      <c r="M54" s="666">
        <v>256.14</v>
      </c>
    </row>
    <row r="55" spans="1:13" ht="14.4" customHeight="1" x14ac:dyDescent="0.3">
      <c r="A55" s="661" t="s">
        <v>580</v>
      </c>
      <c r="B55" s="662" t="s">
        <v>2671</v>
      </c>
      <c r="C55" s="662" t="s">
        <v>1812</v>
      </c>
      <c r="D55" s="662" t="s">
        <v>1813</v>
      </c>
      <c r="E55" s="662" t="s">
        <v>1814</v>
      </c>
      <c r="F55" s="665"/>
      <c r="G55" s="665"/>
      <c r="H55" s="678">
        <v>0</v>
      </c>
      <c r="I55" s="665">
        <v>62</v>
      </c>
      <c r="J55" s="665">
        <v>1856.3520000000003</v>
      </c>
      <c r="K55" s="678">
        <v>1</v>
      </c>
      <c r="L55" s="665">
        <v>62</v>
      </c>
      <c r="M55" s="666">
        <v>1856.3520000000003</v>
      </c>
    </row>
    <row r="56" spans="1:13" ht="14.4" customHeight="1" x14ac:dyDescent="0.3">
      <c r="A56" s="661" t="s">
        <v>580</v>
      </c>
      <c r="B56" s="662" t="s">
        <v>2672</v>
      </c>
      <c r="C56" s="662" t="s">
        <v>1787</v>
      </c>
      <c r="D56" s="662" t="s">
        <v>2673</v>
      </c>
      <c r="E56" s="662" t="s">
        <v>2674</v>
      </c>
      <c r="F56" s="665"/>
      <c r="G56" s="665"/>
      <c r="H56" s="678">
        <v>0</v>
      </c>
      <c r="I56" s="665">
        <v>5.4</v>
      </c>
      <c r="J56" s="665">
        <v>2791.8</v>
      </c>
      <c r="K56" s="678">
        <v>1</v>
      </c>
      <c r="L56" s="665">
        <v>5.4</v>
      </c>
      <c r="M56" s="666">
        <v>2791.8</v>
      </c>
    </row>
    <row r="57" spans="1:13" ht="14.4" customHeight="1" x14ac:dyDescent="0.3">
      <c r="A57" s="661" t="s">
        <v>580</v>
      </c>
      <c r="B57" s="662" t="s">
        <v>2675</v>
      </c>
      <c r="C57" s="662" t="s">
        <v>1806</v>
      </c>
      <c r="D57" s="662" t="s">
        <v>1807</v>
      </c>
      <c r="E57" s="662" t="s">
        <v>2676</v>
      </c>
      <c r="F57" s="665"/>
      <c r="G57" s="665"/>
      <c r="H57" s="678">
        <v>0</v>
      </c>
      <c r="I57" s="665">
        <v>7.8000000000000007</v>
      </c>
      <c r="J57" s="665">
        <v>6022.1551667823369</v>
      </c>
      <c r="K57" s="678">
        <v>1</v>
      </c>
      <c r="L57" s="665">
        <v>7.8000000000000007</v>
      </c>
      <c r="M57" s="666">
        <v>6022.1551667823369</v>
      </c>
    </row>
    <row r="58" spans="1:13" ht="14.4" customHeight="1" x14ac:dyDescent="0.3">
      <c r="A58" s="661" t="s">
        <v>580</v>
      </c>
      <c r="B58" s="662" t="s">
        <v>2677</v>
      </c>
      <c r="C58" s="662" t="s">
        <v>1702</v>
      </c>
      <c r="D58" s="662" t="s">
        <v>1703</v>
      </c>
      <c r="E58" s="662" t="s">
        <v>1704</v>
      </c>
      <c r="F58" s="665"/>
      <c r="G58" s="665"/>
      <c r="H58" s="678">
        <v>0</v>
      </c>
      <c r="I58" s="665">
        <v>3</v>
      </c>
      <c r="J58" s="665">
        <v>449.06854763975633</v>
      </c>
      <c r="K58" s="678">
        <v>1</v>
      </c>
      <c r="L58" s="665">
        <v>3</v>
      </c>
      <c r="M58" s="666">
        <v>449.06854763975633</v>
      </c>
    </row>
    <row r="59" spans="1:13" ht="14.4" customHeight="1" x14ac:dyDescent="0.3">
      <c r="A59" s="661" t="s">
        <v>580</v>
      </c>
      <c r="B59" s="662" t="s">
        <v>2678</v>
      </c>
      <c r="C59" s="662" t="s">
        <v>1795</v>
      </c>
      <c r="D59" s="662" t="s">
        <v>1796</v>
      </c>
      <c r="E59" s="662" t="s">
        <v>1797</v>
      </c>
      <c r="F59" s="665"/>
      <c r="G59" s="665"/>
      <c r="H59" s="678">
        <v>0</v>
      </c>
      <c r="I59" s="665">
        <v>4</v>
      </c>
      <c r="J59" s="665">
        <v>218.89014853084234</v>
      </c>
      <c r="K59" s="678">
        <v>1</v>
      </c>
      <c r="L59" s="665">
        <v>4</v>
      </c>
      <c r="M59" s="666">
        <v>218.89014853084234</v>
      </c>
    </row>
    <row r="60" spans="1:13" ht="14.4" customHeight="1" x14ac:dyDescent="0.3">
      <c r="A60" s="661" t="s">
        <v>580</v>
      </c>
      <c r="B60" s="662" t="s">
        <v>2679</v>
      </c>
      <c r="C60" s="662" t="s">
        <v>1714</v>
      </c>
      <c r="D60" s="662" t="s">
        <v>1715</v>
      </c>
      <c r="E60" s="662" t="s">
        <v>1716</v>
      </c>
      <c r="F60" s="665"/>
      <c r="G60" s="665"/>
      <c r="H60" s="678">
        <v>0</v>
      </c>
      <c r="I60" s="665">
        <v>5</v>
      </c>
      <c r="J60" s="665">
        <v>522.09999999999991</v>
      </c>
      <c r="K60" s="678">
        <v>1</v>
      </c>
      <c r="L60" s="665">
        <v>5</v>
      </c>
      <c r="M60" s="666">
        <v>522.09999999999991</v>
      </c>
    </row>
    <row r="61" spans="1:13" ht="14.4" customHeight="1" x14ac:dyDescent="0.3">
      <c r="A61" s="661" t="s">
        <v>580</v>
      </c>
      <c r="B61" s="662" t="s">
        <v>2679</v>
      </c>
      <c r="C61" s="662" t="s">
        <v>1830</v>
      </c>
      <c r="D61" s="662" t="s">
        <v>2680</v>
      </c>
      <c r="E61" s="662" t="s">
        <v>2681</v>
      </c>
      <c r="F61" s="665">
        <v>4.0999999999999996</v>
      </c>
      <c r="G61" s="665">
        <v>2581.6040857933081</v>
      </c>
      <c r="H61" s="678">
        <v>0.5616723788138881</v>
      </c>
      <c r="I61" s="665">
        <v>8.3999999999999986</v>
      </c>
      <c r="J61" s="665">
        <v>2014.6769192385068</v>
      </c>
      <c r="K61" s="678">
        <v>0.43832762118611185</v>
      </c>
      <c r="L61" s="665">
        <v>12.499999999999998</v>
      </c>
      <c r="M61" s="666">
        <v>4596.2810050318149</v>
      </c>
    </row>
    <row r="62" spans="1:13" ht="14.4" customHeight="1" x14ac:dyDescent="0.3">
      <c r="A62" s="661" t="s">
        <v>580</v>
      </c>
      <c r="B62" s="662" t="s">
        <v>2679</v>
      </c>
      <c r="C62" s="662" t="s">
        <v>1826</v>
      </c>
      <c r="D62" s="662" t="s">
        <v>2680</v>
      </c>
      <c r="E62" s="662" t="s">
        <v>2682</v>
      </c>
      <c r="F62" s="665">
        <v>10.5</v>
      </c>
      <c r="G62" s="665">
        <v>10802.517045201619</v>
      </c>
      <c r="H62" s="678">
        <v>0.46594472518147495</v>
      </c>
      <c r="I62" s="665">
        <v>46.899999999999991</v>
      </c>
      <c r="J62" s="665">
        <v>12381.600000000002</v>
      </c>
      <c r="K62" s="678">
        <v>0.53405527481852499</v>
      </c>
      <c r="L62" s="665">
        <v>57.399999999999991</v>
      </c>
      <c r="M62" s="666">
        <v>23184.117045201623</v>
      </c>
    </row>
    <row r="63" spans="1:13" ht="14.4" customHeight="1" x14ac:dyDescent="0.3">
      <c r="A63" s="661" t="s">
        <v>580</v>
      </c>
      <c r="B63" s="662" t="s">
        <v>2679</v>
      </c>
      <c r="C63" s="662" t="s">
        <v>1656</v>
      </c>
      <c r="D63" s="662" t="s">
        <v>2683</v>
      </c>
      <c r="E63" s="662" t="s">
        <v>2684</v>
      </c>
      <c r="F63" s="665">
        <v>57</v>
      </c>
      <c r="G63" s="665">
        <v>4830.1814125473556</v>
      </c>
      <c r="H63" s="678">
        <v>0.81959423197412873</v>
      </c>
      <c r="I63" s="665">
        <v>12</v>
      </c>
      <c r="J63" s="665">
        <v>1063.1999999999998</v>
      </c>
      <c r="K63" s="678">
        <v>0.18040576802587127</v>
      </c>
      <c r="L63" s="665">
        <v>69</v>
      </c>
      <c r="M63" s="666">
        <v>5893.3814125473555</v>
      </c>
    </row>
    <row r="64" spans="1:13" ht="14.4" customHeight="1" x14ac:dyDescent="0.3">
      <c r="A64" s="661" t="s">
        <v>580</v>
      </c>
      <c r="B64" s="662" t="s">
        <v>2685</v>
      </c>
      <c r="C64" s="662" t="s">
        <v>1664</v>
      </c>
      <c r="D64" s="662" t="s">
        <v>2686</v>
      </c>
      <c r="E64" s="662" t="s">
        <v>2687</v>
      </c>
      <c r="F64" s="665">
        <v>1.3</v>
      </c>
      <c r="G64" s="665">
        <v>876.60429999999997</v>
      </c>
      <c r="H64" s="678">
        <v>1</v>
      </c>
      <c r="I64" s="665"/>
      <c r="J64" s="665"/>
      <c r="K64" s="678">
        <v>0</v>
      </c>
      <c r="L64" s="665">
        <v>1.3</v>
      </c>
      <c r="M64" s="666">
        <v>876.60429999999997</v>
      </c>
    </row>
    <row r="65" spans="1:13" ht="14.4" customHeight="1" x14ac:dyDescent="0.3">
      <c r="A65" s="661" t="s">
        <v>580</v>
      </c>
      <c r="B65" s="662" t="s">
        <v>2685</v>
      </c>
      <c r="C65" s="662" t="s">
        <v>1755</v>
      </c>
      <c r="D65" s="662" t="s">
        <v>1756</v>
      </c>
      <c r="E65" s="662" t="s">
        <v>2688</v>
      </c>
      <c r="F65" s="665"/>
      <c r="G65" s="665"/>
      <c r="H65" s="678">
        <v>0</v>
      </c>
      <c r="I65" s="665">
        <v>7</v>
      </c>
      <c r="J65" s="665">
        <v>477.38791195187969</v>
      </c>
      <c r="K65" s="678">
        <v>1</v>
      </c>
      <c r="L65" s="665">
        <v>7</v>
      </c>
      <c r="M65" s="666">
        <v>477.38791195187969</v>
      </c>
    </row>
    <row r="66" spans="1:13" ht="14.4" customHeight="1" x14ac:dyDescent="0.3">
      <c r="A66" s="661" t="s">
        <v>580</v>
      </c>
      <c r="B66" s="662" t="s">
        <v>2689</v>
      </c>
      <c r="C66" s="662" t="s">
        <v>1802</v>
      </c>
      <c r="D66" s="662" t="s">
        <v>2690</v>
      </c>
      <c r="E66" s="662" t="s">
        <v>2691</v>
      </c>
      <c r="F66" s="665"/>
      <c r="G66" s="665"/>
      <c r="H66" s="678">
        <v>0</v>
      </c>
      <c r="I66" s="665">
        <v>76</v>
      </c>
      <c r="J66" s="665">
        <v>5871.7639945386791</v>
      </c>
      <c r="K66" s="678">
        <v>1</v>
      </c>
      <c r="L66" s="665">
        <v>76</v>
      </c>
      <c r="M66" s="666">
        <v>5871.7639945386791</v>
      </c>
    </row>
    <row r="67" spans="1:13" ht="14.4" customHeight="1" x14ac:dyDescent="0.3">
      <c r="A67" s="661" t="s">
        <v>580</v>
      </c>
      <c r="B67" s="662" t="s">
        <v>2692</v>
      </c>
      <c r="C67" s="662" t="s">
        <v>1784</v>
      </c>
      <c r="D67" s="662" t="s">
        <v>1785</v>
      </c>
      <c r="E67" s="662" t="s">
        <v>2693</v>
      </c>
      <c r="F67" s="665"/>
      <c r="G67" s="665"/>
      <c r="H67" s="678">
        <v>0</v>
      </c>
      <c r="I67" s="665">
        <v>26</v>
      </c>
      <c r="J67" s="665">
        <v>1073.02</v>
      </c>
      <c r="K67" s="678">
        <v>1</v>
      </c>
      <c r="L67" s="665">
        <v>26</v>
      </c>
      <c r="M67" s="666">
        <v>1073.02</v>
      </c>
    </row>
    <row r="68" spans="1:13" ht="14.4" customHeight="1" x14ac:dyDescent="0.3">
      <c r="A68" s="661" t="s">
        <v>580</v>
      </c>
      <c r="B68" s="662" t="s">
        <v>2694</v>
      </c>
      <c r="C68" s="662" t="s">
        <v>1751</v>
      </c>
      <c r="D68" s="662" t="s">
        <v>1752</v>
      </c>
      <c r="E68" s="662" t="s">
        <v>2695</v>
      </c>
      <c r="F68" s="665">
        <v>6.2</v>
      </c>
      <c r="G68" s="665">
        <v>3068.9954859285517</v>
      </c>
      <c r="H68" s="678">
        <v>1</v>
      </c>
      <c r="I68" s="665"/>
      <c r="J68" s="665"/>
      <c r="K68" s="678">
        <v>0</v>
      </c>
      <c r="L68" s="665">
        <v>6.2</v>
      </c>
      <c r="M68" s="666">
        <v>3068.9954859285517</v>
      </c>
    </row>
    <row r="69" spans="1:13" ht="14.4" customHeight="1" x14ac:dyDescent="0.3">
      <c r="A69" s="661" t="s">
        <v>580</v>
      </c>
      <c r="B69" s="662" t="s">
        <v>2696</v>
      </c>
      <c r="C69" s="662" t="s">
        <v>1820</v>
      </c>
      <c r="D69" s="662" t="s">
        <v>1821</v>
      </c>
      <c r="E69" s="662" t="s">
        <v>2697</v>
      </c>
      <c r="F69" s="665"/>
      <c r="G69" s="665"/>
      <c r="H69" s="678">
        <v>0</v>
      </c>
      <c r="I69" s="665">
        <v>16</v>
      </c>
      <c r="J69" s="665">
        <v>554.57599999999991</v>
      </c>
      <c r="K69" s="678">
        <v>1</v>
      </c>
      <c r="L69" s="665">
        <v>16</v>
      </c>
      <c r="M69" s="666">
        <v>554.57599999999991</v>
      </c>
    </row>
    <row r="70" spans="1:13" ht="14.4" customHeight="1" x14ac:dyDescent="0.3">
      <c r="A70" s="661" t="s">
        <v>580</v>
      </c>
      <c r="B70" s="662" t="s">
        <v>2696</v>
      </c>
      <c r="C70" s="662" t="s">
        <v>1823</v>
      </c>
      <c r="D70" s="662" t="s">
        <v>1824</v>
      </c>
      <c r="E70" s="662" t="s">
        <v>2698</v>
      </c>
      <c r="F70" s="665"/>
      <c r="G70" s="665"/>
      <c r="H70" s="678">
        <v>0</v>
      </c>
      <c r="I70" s="665">
        <v>60</v>
      </c>
      <c r="J70" s="665">
        <v>3311.3999999999996</v>
      </c>
      <c r="K70" s="678">
        <v>1</v>
      </c>
      <c r="L70" s="665">
        <v>60</v>
      </c>
      <c r="M70" s="666">
        <v>3311.3999999999996</v>
      </c>
    </row>
    <row r="71" spans="1:13" ht="14.4" customHeight="1" x14ac:dyDescent="0.3">
      <c r="A71" s="661" t="s">
        <v>580</v>
      </c>
      <c r="B71" s="662" t="s">
        <v>2699</v>
      </c>
      <c r="C71" s="662" t="s">
        <v>1660</v>
      </c>
      <c r="D71" s="662" t="s">
        <v>2700</v>
      </c>
      <c r="E71" s="662" t="s">
        <v>2701</v>
      </c>
      <c r="F71" s="665">
        <v>1.5</v>
      </c>
      <c r="G71" s="665">
        <v>615.13599999999997</v>
      </c>
      <c r="H71" s="678">
        <v>1</v>
      </c>
      <c r="I71" s="665"/>
      <c r="J71" s="665"/>
      <c r="K71" s="678">
        <v>0</v>
      </c>
      <c r="L71" s="665">
        <v>1.5</v>
      </c>
      <c r="M71" s="666">
        <v>615.13599999999997</v>
      </c>
    </row>
    <row r="72" spans="1:13" ht="14.4" customHeight="1" x14ac:dyDescent="0.3">
      <c r="A72" s="661" t="s">
        <v>580</v>
      </c>
      <c r="B72" s="662" t="s">
        <v>2699</v>
      </c>
      <c r="C72" s="662" t="s">
        <v>1791</v>
      </c>
      <c r="D72" s="662" t="s">
        <v>2702</v>
      </c>
      <c r="E72" s="662" t="s">
        <v>1854</v>
      </c>
      <c r="F72" s="665"/>
      <c r="G72" s="665"/>
      <c r="H72" s="678">
        <v>0</v>
      </c>
      <c r="I72" s="665">
        <v>18</v>
      </c>
      <c r="J72" s="665">
        <v>520.02</v>
      </c>
      <c r="K72" s="678">
        <v>1</v>
      </c>
      <c r="L72" s="665">
        <v>18</v>
      </c>
      <c r="M72" s="666">
        <v>520.02</v>
      </c>
    </row>
    <row r="73" spans="1:13" ht="14.4" customHeight="1" x14ac:dyDescent="0.3">
      <c r="A73" s="661" t="s">
        <v>580</v>
      </c>
      <c r="B73" s="662" t="s">
        <v>2703</v>
      </c>
      <c r="C73" s="662" t="s">
        <v>1815</v>
      </c>
      <c r="D73" s="662" t="s">
        <v>1816</v>
      </c>
      <c r="E73" s="662" t="s">
        <v>2704</v>
      </c>
      <c r="F73" s="665"/>
      <c r="G73" s="665"/>
      <c r="H73" s="678">
        <v>0</v>
      </c>
      <c r="I73" s="665">
        <v>4.2</v>
      </c>
      <c r="J73" s="665">
        <v>17679.956999999999</v>
      </c>
      <c r="K73" s="678">
        <v>1</v>
      </c>
      <c r="L73" s="665">
        <v>4.2</v>
      </c>
      <c r="M73" s="666">
        <v>17679.956999999999</v>
      </c>
    </row>
    <row r="74" spans="1:13" ht="14.4" customHeight="1" x14ac:dyDescent="0.3">
      <c r="A74" s="661" t="s">
        <v>580</v>
      </c>
      <c r="B74" s="662" t="s">
        <v>2705</v>
      </c>
      <c r="C74" s="662" t="s">
        <v>1848</v>
      </c>
      <c r="D74" s="662" t="s">
        <v>1849</v>
      </c>
      <c r="E74" s="662" t="s">
        <v>2701</v>
      </c>
      <c r="F74" s="665"/>
      <c r="G74" s="665"/>
      <c r="H74" s="678">
        <v>0</v>
      </c>
      <c r="I74" s="665">
        <v>3.1</v>
      </c>
      <c r="J74" s="665">
        <v>494.45000000000005</v>
      </c>
      <c r="K74" s="678">
        <v>1</v>
      </c>
      <c r="L74" s="665">
        <v>3.1</v>
      </c>
      <c r="M74" s="666">
        <v>494.45000000000005</v>
      </c>
    </row>
    <row r="75" spans="1:13" ht="14.4" customHeight="1" x14ac:dyDescent="0.3">
      <c r="A75" s="661" t="s">
        <v>580</v>
      </c>
      <c r="B75" s="662" t="s">
        <v>2705</v>
      </c>
      <c r="C75" s="662" t="s">
        <v>1834</v>
      </c>
      <c r="D75" s="662" t="s">
        <v>2706</v>
      </c>
      <c r="E75" s="662" t="s">
        <v>1854</v>
      </c>
      <c r="F75" s="665">
        <v>22</v>
      </c>
      <c r="G75" s="665">
        <v>664.83999999999992</v>
      </c>
      <c r="H75" s="678">
        <v>1</v>
      </c>
      <c r="I75" s="665"/>
      <c r="J75" s="665"/>
      <c r="K75" s="678">
        <v>0</v>
      </c>
      <c r="L75" s="665">
        <v>22</v>
      </c>
      <c r="M75" s="666">
        <v>664.83999999999992</v>
      </c>
    </row>
    <row r="76" spans="1:13" ht="14.4" customHeight="1" x14ac:dyDescent="0.3">
      <c r="A76" s="661" t="s">
        <v>580</v>
      </c>
      <c r="B76" s="662" t="s">
        <v>2707</v>
      </c>
      <c r="C76" s="662" t="s">
        <v>1634</v>
      </c>
      <c r="D76" s="662" t="s">
        <v>1635</v>
      </c>
      <c r="E76" s="662" t="s">
        <v>1636</v>
      </c>
      <c r="F76" s="665"/>
      <c r="G76" s="665"/>
      <c r="H76" s="678">
        <v>0</v>
      </c>
      <c r="I76" s="665">
        <v>1</v>
      </c>
      <c r="J76" s="665">
        <v>54.889895762917959</v>
      </c>
      <c r="K76" s="678">
        <v>1</v>
      </c>
      <c r="L76" s="665">
        <v>1</v>
      </c>
      <c r="M76" s="666">
        <v>54.889895762917959</v>
      </c>
    </row>
    <row r="77" spans="1:13" ht="14.4" customHeight="1" x14ac:dyDescent="0.3">
      <c r="A77" s="661" t="s">
        <v>580</v>
      </c>
      <c r="B77" s="662" t="s">
        <v>2708</v>
      </c>
      <c r="C77" s="662" t="s">
        <v>1579</v>
      </c>
      <c r="D77" s="662" t="s">
        <v>607</v>
      </c>
      <c r="E77" s="662" t="s">
        <v>2709</v>
      </c>
      <c r="F77" s="665"/>
      <c r="G77" s="665"/>
      <c r="H77" s="678">
        <v>0</v>
      </c>
      <c r="I77" s="665">
        <v>2</v>
      </c>
      <c r="J77" s="665">
        <v>117.48000000000005</v>
      </c>
      <c r="K77" s="678">
        <v>1</v>
      </c>
      <c r="L77" s="665">
        <v>2</v>
      </c>
      <c r="M77" s="666">
        <v>117.48000000000005</v>
      </c>
    </row>
    <row r="78" spans="1:13" ht="14.4" customHeight="1" x14ac:dyDescent="0.3">
      <c r="A78" s="661" t="s">
        <v>580</v>
      </c>
      <c r="B78" s="662" t="s">
        <v>2708</v>
      </c>
      <c r="C78" s="662" t="s">
        <v>1470</v>
      </c>
      <c r="D78" s="662" t="s">
        <v>607</v>
      </c>
      <c r="E78" s="662" t="s">
        <v>608</v>
      </c>
      <c r="F78" s="665"/>
      <c r="G78" s="665"/>
      <c r="H78" s="678">
        <v>0</v>
      </c>
      <c r="I78" s="665">
        <v>213</v>
      </c>
      <c r="J78" s="665">
        <v>22390.093188188759</v>
      </c>
      <c r="K78" s="678">
        <v>1</v>
      </c>
      <c r="L78" s="665">
        <v>213</v>
      </c>
      <c r="M78" s="666">
        <v>22390.093188188759</v>
      </c>
    </row>
    <row r="79" spans="1:13" ht="14.4" customHeight="1" x14ac:dyDescent="0.3">
      <c r="A79" s="661" t="s">
        <v>580</v>
      </c>
      <c r="B79" s="662" t="s">
        <v>2708</v>
      </c>
      <c r="C79" s="662" t="s">
        <v>606</v>
      </c>
      <c r="D79" s="662" t="s">
        <v>607</v>
      </c>
      <c r="E79" s="662" t="s">
        <v>608</v>
      </c>
      <c r="F79" s="665">
        <v>5</v>
      </c>
      <c r="G79" s="665">
        <v>516.59999999999991</v>
      </c>
      <c r="H79" s="678">
        <v>1</v>
      </c>
      <c r="I79" s="665"/>
      <c r="J79" s="665"/>
      <c r="K79" s="678">
        <v>0</v>
      </c>
      <c r="L79" s="665">
        <v>5</v>
      </c>
      <c r="M79" s="666">
        <v>516.59999999999991</v>
      </c>
    </row>
    <row r="80" spans="1:13" ht="14.4" customHeight="1" x14ac:dyDescent="0.3">
      <c r="A80" s="661" t="s">
        <v>580</v>
      </c>
      <c r="B80" s="662" t="s">
        <v>2710</v>
      </c>
      <c r="C80" s="662" t="s">
        <v>597</v>
      </c>
      <c r="D80" s="662" t="s">
        <v>2711</v>
      </c>
      <c r="E80" s="662" t="s">
        <v>2712</v>
      </c>
      <c r="F80" s="665">
        <v>12</v>
      </c>
      <c r="G80" s="665">
        <v>3083.4000000000005</v>
      </c>
      <c r="H80" s="678">
        <v>1</v>
      </c>
      <c r="I80" s="665"/>
      <c r="J80" s="665"/>
      <c r="K80" s="678">
        <v>0</v>
      </c>
      <c r="L80" s="665">
        <v>12</v>
      </c>
      <c r="M80" s="666">
        <v>3083.4000000000005</v>
      </c>
    </row>
    <row r="81" spans="1:13" ht="14.4" customHeight="1" x14ac:dyDescent="0.3">
      <c r="A81" s="661" t="s">
        <v>580</v>
      </c>
      <c r="B81" s="662" t="s">
        <v>2713</v>
      </c>
      <c r="C81" s="662" t="s">
        <v>1486</v>
      </c>
      <c r="D81" s="662" t="s">
        <v>1487</v>
      </c>
      <c r="E81" s="662" t="s">
        <v>1488</v>
      </c>
      <c r="F81" s="665"/>
      <c r="G81" s="665"/>
      <c r="H81" s="678">
        <v>0</v>
      </c>
      <c r="I81" s="665">
        <v>9</v>
      </c>
      <c r="J81" s="665">
        <v>291.98938095108167</v>
      </c>
      <c r="K81" s="678">
        <v>1</v>
      </c>
      <c r="L81" s="665">
        <v>9</v>
      </c>
      <c r="M81" s="666">
        <v>291.98938095108167</v>
      </c>
    </row>
    <row r="82" spans="1:13" ht="14.4" customHeight="1" x14ac:dyDescent="0.3">
      <c r="A82" s="661" t="s">
        <v>580</v>
      </c>
      <c r="B82" s="662" t="s">
        <v>2713</v>
      </c>
      <c r="C82" s="662" t="s">
        <v>1490</v>
      </c>
      <c r="D82" s="662" t="s">
        <v>1491</v>
      </c>
      <c r="E82" s="662" t="s">
        <v>1492</v>
      </c>
      <c r="F82" s="665"/>
      <c r="G82" s="665"/>
      <c r="H82" s="678">
        <v>0</v>
      </c>
      <c r="I82" s="665">
        <v>1</v>
      </c>
      <c r="J82" s="665">
        <v>58.799998394912514</v>
      </c>
      <c r="K82" s="678">
        <v>1</v>
      </c>
      <c r="L82" s="665">
        <v>1</v>
      </c>
      <c r="M82" s="666">
        <v>58.799998394912514</v>
      </c>
    </row>
    <row r="83" spans="1:13" ht="14.4" customHeight="1" x14ac:dyDescent="0.3">
      <c r="A83" s="661" t="s">
        <v>580</v>
      </c>
      <c r="B83" s="662" t="s">
        <v>2713</v>
      </c>
      <c r="C83" s="662" t="s">
        <v>1494</v>
      </c>
      <c r="D83" s="662" t="s">
        <v>1495</v>
      </c>
      <c r="E83" s="662" t="s">
        <v>1496</v>
      </c>
      <c r="F83" s="665"/>
      <c r="G83" s="665"/>
      <c r="H83" s="678">
        <v>0</v>
      </c>
      <c r="I83" s="665">
        <v>1</v>
      </c>
      <c r="J83" s="665">
        <v>56.31999846261008</v>
      </c>
      <c r="K83" s="678">
        <v>1</v>
      </c>
      <c r="L83" s="665">
        <v>1</v>
      </c>
      <c r="M83" s="666">
        <v>56.31999846261008</v>
      </c>
    </row>
    <row r="84" spans="1:13" ht="14.4" customHeight="1" x14ac:dyDescent="0.3">
      <c r="A84" s="661" t="s">
        <v>580</v>
      </c>
      <c r="B84" s="662" t="s">
        <v>2713</v>
      </c>
      <c r="C84" s="662" t="s">
        <v>1521</v>
      </c>
      <c r="D84" s="662" t="s">
        <v>1522</v>
      </c>
      <c r="E84" s="662" t="s">
        <v>2714</v>
      </c>
      <c r="F84" s="665"/>
      <c r="G84" s="665"/>
      <c r="H84" s="678">
        <v>0</v>
      </c>
      <c r="I84" s="665">
        <v>24</v>
      </c>
      <c r="J84" s="665">
        <v>759.01734795410425</v>
      </c>
      <c r="K84" s="678">
        <v>1</v>
      </c>
      <c r="L84" s="665">
        <v>24</v>
      </c>
      <c r="M84" s="666">
        <v>759.01734795410425</v>
      </c>
    </row>
    <row r="85" spans="1:13" ht="14.4" customHeight="1" x14ac:dyDescent="0.3">
      <c r="A85" s="661" t="s">
        <v>580</v>
      </c>
      <c r="B85" s="662" t="s">
        <v>2713</v>
      </c>
      <c r="C85" s="662" t="s">
        <v>1525</v>
      </c>
      <c r="D85" s="662" t="s">
        <v>1522</v>
      </c>
      <c r="E85" s="662" t="s">
        <v>2715</v>
      </c>
      <c r="F85" s="665"/>
      <c r="G85" s="665"/>
      <c r="H85" s="678">
        <v>0</v>
      </c>
      <c r="I85" s="665">
        <v>9</v>
      </c>
      <c r="J85" s="665">
        <v>830.56795793796505</v>
      </c>
      <c r="K85" s="678">
        <v>1</v>
      </c>
      <c r="L85" s="665">
        <v>9</v>
      </c>
      <c r="M85" s="666">
        <v>830.56795793796505</v>
      </c>
    </row>
    <row r="86" spans="1:13" ht="14.4" customHeight="1" x14ac:dyDescent="0.3">
      <c r="A86" s="661" t="s">
        <v>580</v>
      </c>
      <c r="B86" s="662" t="s">
        <v>2716</v>
      </c>
      <c r="C86" s="662" t="s">
        <v>1623</v>
      </c>
      <c r="D86" s="662" t="s">
        <v>2717</v>
      </c>
      <c r="E86" s="662" t="s">
        <v>2718</v>
      </c>
      <c r="F86" s="665"/>
      <c r="G86" s="665"/>
      <c r="H86" s="678">
        <v>0</v>
      </c>
      <c r="I86" s="665">
        <v>1</v>
      </c>
      <c r="J86" s="665">
        <v>80.689999999999984</v>
      </c>
      <c r="K86" s="678">
        <v>1</v>
      </c>
      <c r="L86" s="665">
        <v>1</v>
      </c>
      <c r="M86" s="666">
        <v>80.689999999999984</v>
      </c>
    </row>
    <row r="87" spans="1:13" ht="14.4" customHeight="1" x14ac:dyDescent="0.3">
      <c r="A87" s="661" t="s">
        <v>580</v>
      </c>
      <c r="B87" s="662" t="s">
        <v>2716</v>
      </c>
      <c r="C87" s="662" t="s">
        <v>1530</v>
      </c>
      <c r="D87" s="662" t="s">
        <v>2719</v>
      </c>
      <c r="E87" s="662" t="s">
        <v>2720</v>
      </c>
      <c r="F87" s="665"/>
      <c r="G87" s="665"/>
      <c r="H87" s="678">
        <v>0</v>
      </c>
      <c r="I87" s="665">
        <v>3</v>
      </c>
      <c r="J87" s="665">
        <v>983.36422891857774</v>
      </c>
      <c r="K87" s="678">
        <v>1</v>
      </c>
      <c r="L87" s="665">
        <v>3</v>
      </c>
      <c r="M87" s="666">
        <v>983.36422891857774</v>
      </c>
    </row>
    <row r="88" spans="1:13" ht="14.4" customHeight="1" x14ac:dyDescent="0.3">
      <c r="A88" s="661" t="s">
        <v>580</v>
      </c>
      <c r="B88" s="662" t="s">
        <v>2721</v>
      </c>
      <c r="C88" s="662" t="s">
        <v>1018</v>
      </c>
      <c r="D88" s="662" t="s">
        <v>1019</v>
      </c>
      <c r="E88" s="662" t="s">
        <v>2722</v>
      </c>
      <c r="F88" s="665"/>
      <c r="G88" s="665"/>
      <c r="H88" s="678">
        <v>0</v>
      </c>
      <c r="I88" s="665">
        <v>1</v>
      </c>
      <c r="J88" s="665">
        <v>238.78</v>
      </c>
      <c r="K88" s="678">
        <v>1</v>
      </c>
      <c r="L88" s="665">
        <v>1</v>
      </c>
      <c r="M88" s="666">
        <v>238.78</v>
      </c>
    </row>
    <row r="89" spans="1:13" ht="14.4" customHeight="1" x14ac:dyDescent="0.3">
      <c r="A89" s="661" t="s">
        <v>580</v>
      </c>
      <c r="B89" s="662" t="s">
        <v>2723</v>
      </c>
      <c r="C89" s="662" t="s">
        <v>1534</v>
      </c>
      <c r="D89" s="662" t="s">
        <v>2724</v>
      </c>
      <c r="E89" s="662" t="s">
        <v>2725</v>
      </c>
      <c r="F89" s="665"/>
      <c r="G89" s="665"/>
      <c r="H89" s="678">
        <v>0</v>
      </c>
      <c r="I89" s="665">
        <v>3</v>
      </c>
      <c r="J89" s="665">
        <v>141.17000000000002</v>
      </c>
      <c r="K89" s="678">
        <v>1</v>
      </c>
      <c r="L89" s="665">
        <v>3</v>
      </c>
      <c r="M89" s="666">
        <v>141.17000000000002</v>
      </c>
    </row>
    <row r="90" spans="1:13" ht="14.4" customHeight="1" x14ac:dyDescent="0.3">
      <c r="A90" s="661" t="s">
        <v>580</v>
      </c>
      <c r="B90" s="662" t="s">
        <v>2726</v>
      </c>
      <c r="C90" s="662" t="s">
        <v>1586</v>
      </c>
      <c r="D90" s="662" t="s">
        <v>1587</v>
      </c>
      <c r="E90" s="662" t="s">
        <v>1603</v>
      </c>
      <c r="F90" s="665"/>
      <c r="G90" s="665"/>
      <c r="H90" s="678">
        <v>0</v>
      </c>
      <c r="I90" s="665">
        <v>1</v>
      </c>
      <c r="J90" s="665">
        <v>20.059998423752909</v>
      </c>
      <c r="K90" s="678">
        <v>1</v>
      </c>
      <c r="L90" s="665">
        <v>1</v>
      </c>
      <c r="M90" s="666">
        <v>20.059998423752909</v>
      </c>
    </row>
    <row r="91" spans="1:13" ht="14.4" customHeight="1" x14ac:dyDescent="0.3">
      <c r="A91" s="661" t="s">
        <v>580</v>
      </c>
      <c r="B91" s="662" t="s">
        <v>2726</v>
      </c>
      <c r="C91" s="662" t="s">
        <v>1619</v>
      </c>
      <c r="D91" s="662" t="s">
        <v>1620</v>
      </c>
      <c r="E91" s="662" t="s">
        <v>905</v>
      </c>
      <c r="F91" s="665"/>
      <c r="G91" s="665"/>
      <c r="H91" s="678">
        <v>0</v>
      </c>
      <c r="I91" s="665">
        <v>2</v>
      </c>
      <c r="J91" s="665">
        <v>197.9</v>
      </c>
      <c r="K91" s="678">
        <v>1</v>
      </c>
      <c r="L91" s="665">
        <v>2</v>
      </c>
      <c r="M91" s="666">
        <v>197.9</v>
      </c>
    </row>
    <row r="92" spans="1:13" ht="14.4" customHeight="1" x14ac:dyDescent="0.3">
      <c r="A92" s="661" t="s">
        <v>580</v>
      </c>
      <c r="B92" s="662" t="s">
        <v>2727</v>
      </c>
      <c r="C92" s="662" t="s">
        <v>1605</v>
      </c>
      <c r="D92" s="662" t="s">
        <v>1606</v>
      </c>
      <c r="E92" s="662" t="s">
        <v>1603</v>
      </c>
      <c r="F92" s="665"/>
      <c r="G92" s="665"/>
      <c r="H92" s="678">
        <v>0</v>
      </c>
      <c r="I92" s="665">
        <v>1</v>
      </c>
      <c r="J92" s="665">
        <v>71.170000000000016</v>
      </c>
      <c r="K92" s="678">
        <v>1</v>
      </c>
      <c r="L92" s="665">
        <v>1</v>
      </c>
      <c r="M92" s="666">
        <v>71.170000000000016</v>
      </c>
    </row>
    <row r="93" spans="1:13" ht="14.4" customHeight="1" x14ac:dyDescent="0.3">
      <c r="A93" s="661" t="s">
        <v>580</v>
      </c>
      <c r="B93" s="662" t="s">
        <v>2728</v>
      </c>
      <c r="C93" s="662" t="s">
        <v>1466</v>
      </c>
      <c r="D93" s="662" t="s">
        <v>1467</v>
      </c>
      <c r="E93" s="662" t="s">
        <v>1468</v>
      </c>
      <c r="F93" s="665"/>
      <c r="G93" s="665"/>
      <c r="H93" s="678">
        <v>0</v>
      </c>
      <c r="I93" s="665">
        <v>1</v>
      </c>
      <c r="J93" s="665">
        <v>90.38000000000001</v>
      </c>
      <c r="K93" s="678">
        <v>1</v>
      </c>
      <c r="L93" s="665">
        <v>1</v>
      </c>
      <c r="M93" s="666">
        <v>90.38000000000001</v>
      </c>
    </row>
    <row r="94" spans="1:13" ht="14.4" customHeight="1" x14ac:dyDescent="0.3">
      <c r="A94" s="661" t="s">
        <v>580</v>
      </c>
      <c r="B94" s="662" t="s">
        <v>2729</v>
      </c>
      <c r="C94" s="662" t="s">
        <v>1597</v>
      </c>
      <c r="D94" s="662" t="s">
        <v>1598</v>
      </c>
      <c r="E94" s="662" t="s">
        <v>1599</v>
      </c>
      <c r="F94" s="665"/>
      <c r="G94" s="665"/>
      <c r="H94" s="678">
        <v>0</v>
      </c>
      <c r="I94" s="665">
        <v>2</v>
      </c>
      <c r="J94" s="665">
        <v>155.62</v>
      </c>
      <c r="K94" s="678">
        <v>1</v>
      </c>
      <c r="L94" s="665">
        <v>2</v>
      </c>
      <c r="M94" s="666">
        <v>155.62</v>
      </c>
    </row>
    <row r="95" spans="1:13" ht="14.4" customHeight="1" x14ac:dyDescent="0.3">
      <c r="A95" s="661" t="s">
        <v>580</v>
      </c>
      <c r="B95" s="662" t="s">
        <v>2730</v>
      </c>
      <c r="C95" s="662" t="s">
        <v>1626</v>
      </c>
      <c r="D95" s="662" t="s">
        <v>1627</v>
      </c>
      <c r="E95" s="662" t="s">
        <v>1628</v>
      </c>
      <c r="F95" s="665"/>
      <c r="G95" s="665"/>
      <c r="H95" s="678">
        <v>0</v>
      </c>
      <c r="I95" s="665">
        <v>1</v>
      </c>
      <c r="J95" s="665">
        <v>393.14773999770057</v>
      </c>
      <c r="K95" s="678">
        <v>1</v>
      </c>
      <c r="L95" s="665">
        <v>1</v>
      </c>
      <c r="M95" s="666">
        <v>393.14773999770057</v>
      </c>
    </row>
    <row r="96" spans="1:13" ht="14.4" customHeight="1" x14ac:dyDescent="0.3">
      <c r="A96" s="661" t="s">
        <v>580</v>
      </c>
      <c r="B96" s="662" t="s">
        <v>2731</v>
      </c>
      <c r="C96" s="662" t="s">
        <v>1458</v>
      </c>
      <c r="D96" s="662" t="s">
        <v>1459</v>
      </c>
      <c r="E96" s="662" t="s">
        <v>2732</v>
      </c>
      <c r="F96" s="665"/>
      <c r="G96" s="665"/>
      <c r="H96" s="678">
        <v>0</v>
      </c>
      <c r="I96" s="665">
        <v>1</v>
      </c>
      <c r="J96" s="665">
        <v>103.88</v>
      </c>
      <c r="K96" s="678">
        <v>1</v>
      </c>
      <c r="L96" s="665">
        <v>1</v>
      </c>
      <c r="M96" s="666">
        <v>103.88</v>
      </c>
    </row>
    <row r="97" spans="1:13" ht="14.4" customHeight="1" x14ac:dyDescent="0.3">
      <c r="A97" s="661" t="s">
        <v>580</v>
      </c>
      <c r="B97" s="662" t="s">
        <v>2731</v>
      </c>
      <c r="C97" s="662" t="s">
        <v>1528</v>
      </c>
      <c r="D97" s="662" t="s">
        <v>1459</v>
      </c>
      <c r="E97" s="662" t="s">
        <v>1603</v>
      </c>
      <c r="F97" s="665"/>
      <c r="G97" s="665"/>
      <c r="H97" s="678">
        <v>0</v>
      </c>
      <c r="I97" s="665">
        <v>30</v>
      </c>
      <c r="J97" s="665">
        <v>1710.6654993008469</v>
      </c>
      <c r="K97" s="678">
        <v>1</v>
      </c>
      <c r="L97" s="665">
        <v>30</v>
      </c>
      <c r="M97" s="666">
        <v>1710.6654993008469</v>
      </c>
    </row>
    <row r="98" spans="1:13" ht="14.4" customHeight="1" x14ac:dyDescent="0.3">
      <c r="A98" s="661" t="s">
        <v>580</v>
      </c>
      <c r="B98" s="662" t="s">
        <v>2733</v>
      </c>
      <c r="C98" s="662" t="s">
        <v>1563</v>
      </c>
      <c r="D98" s="662" t="s">
        <v>1564</v>
      </c>
      <c r="E98" s="662" t="s">
        <v>1144</v>
      </c>
      <c r="F98" s="665"/>
      <c r="G98" s="665"/>
      <c r="H98" s="678">
        <v>0</v>
      </c>
      <c r="I98" s="665">
        <v>3</v>
      </c>
      <c r="J98" s="665">
        <v>259.99002336228972</v>
      </c>
      <c r="K98" s="678">
        <v>1</v>
      </c>
      <c r="L98" s="665">
        <v>3</v>
      </c>
      <c r="M98" s="666">
        <v>259.99002336228972</v>
      </c>
    </row>
    <row r="99" spans="1:13" ht="14.4" customHeight="1" x14ac:dyDescent="0.3">
      <c r="A99" s="661" t="s">
        <v>580</v>
      </c>
      <c r="B99" s="662" t="s">
        <v>2734</v>
      </c>
      <c r="C99" s="662" t="s">
        <v>1651</v>
      </c>
      <c r="D99" s="662" t="s">
        <v>1652</v>
      </c>
      <c r="E99" s="662" t="s">
        <v>1653</v>
      </c>
      <c r="F99" s="665"/>
      <c r="G99" s="665"/>
      <c r="H99" s="678">
        <v>0</v>
      </c>
      <c r="I99" s="665">
        <v>2</v>
      </c>
      <c r="J99" s="665">
        <v>323.71999999999997</v>
      </c>
      <c r="K99" s="678">
        <v>1</v>
      </c>
      <c r="L99" s="665">
        <v>2</v>
      </c>
      <c r="M99" s="666">
        <v>323.71999999999997</v>
      </c>
    </row>
    <row r="100" spans="1:13" ht="14.4" customHeight="1" x14ac:dyDescent="0.3">
      <c r="A100" s="661" t="s">
        <v>585</v>
      </c>
      <c r="B100" s="662" t="s">
        <v>2713</v>
      </c>
      <c r="C100" s="662" t="s">
        <v>1494</v>
      </c>
      <c r="D100" s="662" t="s">
        <v>1495</v>
      </c>
      <c r="E100" s="662" t="s">
        <v>1496</v>
      </c>
      <c r="F100" s="665"/>
      <c r="G100" s="665"/>
      <c r="H100" s="678">
        <v>0</v>
      </c>
      <c r="I100" s="665">
        <v>1</v>
      </c>
      <c r="J100" s="665">
        <v>29.940000000000012</v>
      </c>
      <c r="K100" s="678">
        <v>1</v>
      </c>
      <c r="L100" s="665">
        <v>1</v>
      </c>
      <c r="M100" s="666">
        <v>29.940000000000012</v>
      </c>
    </row>
    <row r="101" spans="1:13" ht="14.4" customHeight="1" x14ac:dyDescent="0.3">
      <c r="A101" s="661" t="s">
        <v>588</v>
      </c>
      <c r="B101" s="662" t="s">
        <v>2614</v>
      </c>
      <c r="C101" s="662" t="s">
        <v>1645</v>
      </c>
      <c r="D101" s="662" t="s">
        <v>1646</v>
      </c>
      <c r="E101" s="662" t="s">
        <v>1647</v>
      </c>
      <c r="F101" s="665"/>
      <c r="G101" s="665"/>
      <c r="H101" s="678">
        <v>0</v>
      </c>
      <c r="I101" s="665">
        <v>581</v>
      </c>
      <c r="J101" s="665">
        <v>39429.546156031029</v>
      </c>
      <c r="K101" s="678">
        <v>1</v>
      </c>
      <c r="L101" s="665">
        <v>581</v>
      </c>
      <c r="M101" s="666">
        <v>39429.546156031029</v>
      </c>
    </row>
    <row r="102" spans="1:13" ht="14.4" customHeight="1" x14ac:dyDescent="0.3">
      <c r="A102" s="661" t="s">
        <v>588</v>
      </c>
      <c r="B102" s="662" t="s">
        <v>2614</v>
      </c>
      <c r="C102" s="662" t="s">
        <v>2439</v>
      </c>
      <c r="D102" s="662" t="s">
        <v>1646</v>
      </c>
      <c r="E102" s="662" t="s">
        <v>1647</v>
      </c>
      <c r="F102" s="665"/>
      <c r="G102" s="665"/>
      <c r="H102" s="678">
        <v>0</v>
      </c>
      <c r="I102" s="665">
        <v>180</v>
      </c>
      <c r="J102" s="665">
        <v>12211.958122922631</v>
      </c>
      <c r="K102" s="678">
        <v>1</v>
      </c>
      <c r="L102" s="665">
        <v>180</v>
      </c>
      <c r="M102" s="666">
        <v>12211.958122922631</v>
      </c>
    </row>
    <row r="103" spans="1:13" ht="14.4" customHeight="1" x14ac:dyDescent="0.3">
      <c r="A103" s="661" t="s">
        <v>588</v>
      </c>
      <c r="B103" s="662" t="s">
        <v>2615</v>
      </c>
      <c r="C103" s="662" t="s">
        <v>2391</v>
      </c>
      <c r="D103" s="662" t="s">
        <v>2735</v>
      </c>
      <c r="E103" s="662" t="s">
        <v>2736</v>
      </c>
      <c r="F103" s="665"/>
      <c r="G103" s="665"/>
      <c r="H103" s="678">
        <v>0</v>
      </c>
      <c r="I103" s="665">
        <v>1</v>
      </c>
      <c r="J103" s="665">
        <v>64.740111241509524</v>
      </c>
      <c r="K103" s="678">
        <v>1</v>
      </c>
      <c r="L103" s="665">
        <v>1</v>
      </c>
      <c r="M103" s="666">
        <v>64.740111241509524</v>
      </c>
    </row>
    <row r="104" spans="1:13" ht="14.4" customHeight="1" x14ac:dyDescent="0.3">
      <c r="A104" s="661" t="s">
        <v>588</v>
      </c>
      <c r="B104" s="662" t="s">
        <v>2616</v>
      </c>
      <c r="C104" s="662" t="s">
        <v>1590</v>
      </c>
      <c r="D104" s="662" t="s">
        <v>1499</v>
      </c>
      <c r="E104" s="662" t="s">
        <v>1591</v>
      </c>
      <c r="F104" s="665"/>
      <c r="G104" s="665"/>
      <c r="H104" s="678">
        <v>0</v>
      </c>
      <c r="I104" s="665">
        <v>1</v>
      </c>
      <c r="J104" s="665">
        <v>68.67</v>
      </c>
      <c r="K104" s="678">
        <v>1</v>
      </c>
      <c r="L104" s="665">
        <v>1</v>
      </c>
      <c r="M104" s="666">
        <v>68.67</v>
      </c>
    </row>
    <row r="105" spans="1:13" ht="14.4" customHeight="1" x14ac:dyDescent="0.3">
      <c r="A105" s="661" t="s">
        <v>588</v>
      </c>
      <c r="B105" s="662" t="s">
        <v>2616</v>
      </c>
      <c r="C105" s="662" t="s">
        <v>1498</v>
      </c>
      <c r="D105" s="662" t="s">
        <v>1499</v>
      </c>
      <c r="E105" s="662" t="s">
        <v>1500</v>
      </c>
      <c r="F105" s="665"/>
      <c r="G105" s="665"/>
      <c r="H105" s="678">
        <v>0</v>
      </c>
      <c r="I105" s="665">
        <v>3</v>
      </c>
      <c r="J105" s="665">
        <v>348.23968152309038</v>
      </c>
      <c r="K105" s="678">
        <v>1</v>
      </c>
      <c r="L105" s="665">
        <v>3</v>
      </c>
      <c r="M105" s="666">
        <v>348.23968152309038</v>
      </c>
    </row>
    <row r="106" spans="1:13" ht="14.4" customHeight="1" x14ac:dyDescent="0.3">
      <c r="A106" s="661" t="s">
        <v>588</v>
      </c>
      <c r="B106" s="662" t="s">
        <v>2737</v>
      </c>
      <c r="C106" s="662" t="s">
        <v>2435</v>
      </c>
      <c r="D106" s="662" t="s">
        <v>2436</v>
      </c>
      <c r="E106" s="662" t="s">
        <v>2738</v>
      </c>
      <c r="F106" s="665"/>
      <c r="G106" s="665"/>
      <c r="H106" s="678">
        <v>0</v>
      </c>
      <c r="I106" s="665">
        <v>2</v>
      </c>
      <c r="J106" s="665">
        <v>931.72862877392913</v>
      </c>
      <c r="K106" s="678">
        <v>1</v>
      </c>
      <c r="L106" s="665">
        <v>2</v>
      </c>
      <c r="M106" s="666">
        <v>931.72862877392913</v>
      </c>
    </row>
    <row r="107" spans="1:13" ht="14.4" customHeight="1" x14ac:dyDescent="0.3">
      <c r="A107" s="661" t="s">
        <v>588</v>
      </c>
      <c r="B107" s="662" t="s">
        <v>2739</v>
      </c>
      <c r="C107" s="662" t="s">
        <v>2448</v>
      </c>
      <c r="D107" s="662" t="s">
        <v>2740</v>
      </c>
      <c r="E107" s="662" t="s">
        <v>2741</v>
      </c>
      <c r="F107" s="665"/>
      <c r="G107" s="665"/>
      <c r="H107" s="678">
        <v>0</v>
      </c>
      <c r="I107" s="665">
        <v>1</v>
      </c>
      <c r="J107" s="665">
        <v>1498.59</v>
      </c>
      <c r="K107" s="678">
        <v>1</v>
      </c>
      <c r="L107" s="665">
        <v>1</v>
      </c>
      <c r="M107" s="666">
        <v>1498.59</v>
      </c>
    </row>
    <row r="108" spans="1:13" ht="14.4" customHeight="1" x14ac:dyDescent="0.3">
      <c r="A108" s="661" t="s">
        <v>588</v>
      </c>
      <c r="B108" s="662" t="s">
        <v>2617</v>
      </c>
      <c r="C108" s="662" t="s">
        <v>2395</v>
      </c>
      <c r="D108" s="662" t="s">
        <v>2396</v>
      </c>
      <c r="E108" s="662" t="s">
        <v>2742</v>
      </c>
      <c r="F108" s="665"/>
      <c r="G108" s="665"/>
      <c r="H108" s="678">
        <v>0</v>
      </c>
      <c r="I108" s="665">
        <v>1</v>
      </c>
      <c r="J108" s="665">
        <v>49.320015801629992</v>
      </c>
      <c r="K108" s="678">
        <v>1</v>
      </c>
      <c r="L108" s="665">
        <v>1</v>
      </c>
      <c r="M108" s="666">
        <v>49.320015801629992</v>
      </c>
    </row>
    <row r="109" spans="1:13" ht="14.4" customHeight="1" x14ac:dyDescent="0.3">
      <c r="A109" s="661" t="s">
        <v>588</v>
      </c>
      <c r="B109" s="662" t="s">
        <v>2617</v>
      </c>
      <c r="C109" s="662" t="s">
        <v>2399</v>
      </c>
      <c r="D109" s="662" t="s">
        <v>2400</v>
      </c>
      <c r="E109" s="662" t="s">
        <v>2743</v>
      </c>
      <c r="F109" s="665"/>
      <c r="G109" s="665"/>
      <c r="H109" s="678">
        <v>0</v>
      </c>
      <c r="I109" s="665">
        <v>1</v>
      </c>
      <c r="J109" s="665">
        <v>81.820000000000007</v>
      </c>
      <c r="K109" s="678">
        <v>1</v>
      </c>
      <c r="L109" s="665">
        <v>1</v>
      </c>
      <c r="M109" s="666">
        <v>81.820000000000007</v>
      </c>
    </row>
    <row r="110" spans="1:13" ht="14.4" customHeight="1" x14ac:dyDescent="0.3">
      <c r="A110" s="661" t="s">
        <v>588</v>
      </c>
      <c r="B110" s="662" t="s">
        <v>2618</v>
      </c>
      <c r="C110" s="662" t="s">
        <v>2424</v>
      </c>
      <c r="D110" s="662" t="s">
        <v>2425</v>
      </c>
      <c r="E110" s="662" t="s">
        <v>2426</v>
      </c>
      <c r="F110" s="665"/>
      <c r="G110" s="665"/>
      <c r="H110" s="678">
        <v>0</v>
      </c>
      <c r="I110" s="665">
        <v>1</v>
      </c>
      <c r="J110" s="665">
        <v>29.32</v>
      </c>
      <c r="K110" s="678">
        <v>1</v>
      </c>
      <c r="L110" s="665">
        <v>1</v>
      </c>
      <c r="M110" s="666">
        <v>29.32</v>
      </c>
    </row>
    <row r="111" spans="1:13" ht="14.4" customHeight="1" x14ac:dyDescent="0.3">
      <c r="A111" s="661" t="s">
        <v>588</v>
      </c>
      <c r="B111" s="662" t="s">
        <v>2619</v>
      </c>
      <c r="C111" s="662" t="s">
        <v>1643</v>
      </c>
      <c r="D111" s="662" t="s">
        <v>1514</v>
      </c>
      <c r="E111" s="662" t="s">
        <v>1644</v>
      </c>
      <c r="F111" s="665"/>
      <c r="G111" s="665"/>
      <c r="H111" s="678">
        <v>0</v>
      </c>
      <c r="I111" s="665">
        <v>9</v>
      </c>
      <c r="J111" s="665">
        <v>29699.996413514236</v>
      </c>
      <c r="K111" s="678">
        <v>1</v>
      </c>
      <c r="L111" s="665">
        <v>9</v>
      </c>
      <c r="M111" s="666">
        <v>29699.996413514236</v>
      </c>
    </row>
    <row r="112" spans="1:13" ht="14.4" customHeight="1" x14ac:dyDescent="0.3">
      <c r="A112" s="661" t="s">
        <v>588</v>
      </c>
      <c r="B112" s="662" t="s">
        <v>2619</v>
      </c>
      <c r="C112" s="662" t="s">
        <v>1513</v>
      </c>
      <c r="D112" s="662" t="s">
        <v>1514</v>
      </c>
      <c r="E112" s="662" t="s">
        <v>1644</v>
      </c>
      <c r="F112" s="665"/>
      <c r="G112" s="665"/>
      <c r="H112" s="678">
        <v>0</v>
      </c>
      <c r="I112" s="665">
        <v>5</v>
      </c>
      <c r="J112" s="665">
        <v>16799.999999999993</v>
      </c>
      <c r="K112" s="678">
        <v>1</v>
      </c>
      <c r="L112" s="665">
        <v>5</v>
      </c>
      <c r="M112" s="666">
        <v>16799.999999999993</v>
      </c>
    </row>
    <row r="113" spans="1:13" ht="14.4" customHeight="1" x14ac:dyDescent="0.3">
      <c r="A113" s="661" t="s">
        <v>588</v>
      </c>
      <c r="B113" s="662" t="s">
        <v>2744</v>
      </c>
      <c r="C113" s="662" t="s">
        <v>2472</v>
      </c>
      <c r="D113" s="662" t="s">
        <v>2473</v>
      </c>
      <c r="E113" s="662" t="s">
        <v>2474</v>
      </c>
      <c r="F113" s="665"/>
      <c r="G113" s="665"/>
      <c r="H113" s="678">
        <v>0</v>
      </c>
      <c r="I113" s="665">
        <v>2</v>
      </c>
      <c r="J113" s="665">
        <v>140.21990968346586</v>
      </c>
      <c r="K113" s="678">
        <v>1</v>
      </c>
      <c r="L113" s="665">
        <v>2</v>
      </c>
      <c r="M113" s="666">
        <v>140.21990968346586</v>
      </c>
    </row>
    <row r="114" spans="1:13" ht="14.4" customHeight="1" x14ac:dyDescent="0.3">
      <c r="A114" s="661" t="s">
        <v>588</v>
      </c>
      <c r="B114" s="662" t="s">
        <v>2620</v>
      </c>
      <c r="C114" s="662" t="s">
        <v>1509</v>
      </c>
      <c r="D114" s="662" t="s">
        <v>1510</v>
      </c>
      <c r="E114" s="662" t="s">
        <v>2621</v>
      </c>
      <c r="F114" s="665"/>
      <c r="G114" s="665"/>
      <c r="H114" s="678">
        <v>0</v>
      </c>
      <c r="I114" s="665">
        <v>1</v>
      </c>
      <c r="J114" s="665">
        <v>120.24987237213064</v>
      </c>
      <c r="K114" s="678">
        <v>1</v>
      </c>
      <c r="L114" s="665">
        <v>1</v>
      </c>
      <c r="M114" s="666">
        <v>120.24987237213064</v>
      </c>
    </row>
    <row r="115" spans="1:13" ht="14.4" customHeight="1" x14ac:dyDescent="0.3">
      <c r="A115" s="661" t="s">
        <v>588</v>
      </c>
      <c r="B115" s="662" t="s">
        <v>2622</v>
      </c>
      <c r="C115" s="662" t="s">
        <v>2417</v>
      </c>
      <c r="D115" s="662" t="s">
        <v>1473</v>
      </c>
      <c r="E115" s="662" t="s">
        <v>2745</v>
      </c>
      <c r="F115" s="665"/>
      <c r="G115" s="665"/>
      <c r="H115" s="678">
        <v>0</v>
      </c>
      <c r="I115" s="665">
        <v>3</v>
      </c>
      <c r="J115" s="665">
        <v>387.99</v>
      </c>
      <c r="K115" s="678">
        <v>1</v>
      </c>
      <c r="L115" s="665">
        <v>3</v>
      </c>
      <c r="M115" s="666">
        <v>387.99</v>
      </c>
    </row>
    <row r="116" spans="1:13" ht="14.4" customHeight="1" x14ac:dyDescent="0.3">
      <c r="A116" s="661" t="s">
        <v>588</v>
      </c>
      <c r="B116" s="662" t="s">
        <v>2622</v>
      </c>
      <c r="C116" s="662" t="s">
        <v>1472</v>
      </c>
      <c r="D116" s="662" t="s">
        <v>1473</v>
      </c>
      <c r="E116" s="662" t="s">
        <v>2623</v>
      </c>
      <c r="F116" s="665"/>
      <c r="G116" s="665"/>
      <c r="H116" s="678">
        <v>0</v>
      </c>
      <c r="I116" s="665">
        <v>9</v>
      </c>
      <c r="J116" s="665">
        <v>406.79865899010957</v>
      </c>
      <c r="K116" s="678">
        <v>1</v>
      </c>
      <c r="L116" s="665">
        <v>9</v>
      </c>
      <c r="M116" s="666">
        <v>406.79865899010957</v>
      </c>
    </row>
    <row r="117" spans="1:13" ht="14.4" customHeight="1" x14ac:dyDescent="0.3">
      <c r="A117" s="661" t="s">
        <v>588</v>
      </c>
      <c r="B117" s="662" t="s">
        <v>2628</v>
      </c>
      <c r="C117" s="662" t="s">
        <v>1502</v>
      </c>
      <c r="D117" s="662" t="s">
        <v>1503</v>
      </c>
      <c r="E117" s="662" t="s">
        <v>1144</v>
      </c>
      <c r="F117" s="665"/>
      <c r="G117" s="665"/>
      <c r="H117" s="678">
        <v>0</v>
      </c>
      <c r="I117" s="665">
        <v>2</v>
      </c>
      <c r="J117" s="665">
        <v>92.569401893006784</v>
      </c>
      <c r="K117" s="678">
        <v>1</v>
      </c>
      <c r="L117" s="665">
        <v>2</v>
      </c>
      <c r="M117" s="666">
        <v>92.569401893006784</v>
      </c>
    </row>
    <row r="118" spans="1:13" ht="14.4" customHeight="1" x14ac:dyDescent="0.3">
      <c r="A118" s="661" t="s">
        <v>588</v>
      </c>
      <c r="B118" s="662" t="s">
        <v>2628</v>
      </c>
      <c r="C118" s="662" t="s">
        <v>2388</v>
      </c>
      <c r="D118" s="662" t="s">
        <v>2389</v>
      </c>
      <c r="E118" s="662" t="s">
        <v>1603</v>
      </c>
      <c r="F118" s="665"/>
      <c r="G118" s="665"/>
      <c r="H118" s="678">
        <v>0</v>
      </c>
      <c r="I118" s="665">
        <v>3</v>
      </c>
      <c r="J118" s="665">
        <v>158.04966307745056</v>
      </c>
      <c r="K118" s="678">
        <v>1</v>
      </c>
      <c r="L118" s="665">
        <v>3</v>
      </c>
      <c r="M118" s="666">
        <v>158.04966307745056</v>
      </c>
    </row>
    <row r="119" spans="1:13" ht="14.4" customHeight="1" x14ac:dyDescent="0.3">
      <c r="A119" s="661" t="s">
        <v>588</v>
      </c>
      <c r="B119" s="662" t="s">
        <v>2629</v>
      </c>
      <c r="C119" s="662" t="s">
        <v>1575</v>
      </c>
      <c r="D119" s="662" t="s">
        <v>1576</v>
      </c>
      <c r="E119" s="662" t="s">
        <v>1577</v>
      </c>
      <c r="F119" s="665"/>
      <c r="G119" s="665"/>
      <c r="H119" s="678">
        <v>0</v>
      </c>
      <c r="I119" s="665">
        <v>1</v>
      </c>
      <c r="J119" s="665">
        <v>24.96978761451393</v>
      </c>
      <c r="K119" s="678">
        <v>1</v>
      </c>
      <c r="L119" s="665">
        <v>1</v>
      </c>
      <c r="M119" s="666">
        <v>24.96978761451393</v>
      </c>
    </row>
    <row r="120" spans="1:13" ht="14.4" customHeight="1" x14ac:dyDescent="0.3">
      <c r="A120" s="661" t="s">
        <v>588</v>
      </c>
      <c r="B120" s="662" t="s">
        <v>2629</v>
      </c>
      <c r="C120" s="662" t="s">
        <v>1916</v>
      </c>
      <c r="D120" s="662" t="s">
        <v>2746</v>
      </c>
      <c r="E120" s="662" t="s">
        <v>2747</v>
      </c>
      <c r="F120" s="665">
        <v>1</v>
      </c>
      <c r="G120" s="665">
        <v>35.649999999999991</v>
      </c>
      <c r="H120" s="678">
        <v>1</v>
      </c>
      <c r="I120" s="665"/>
      <c r="J120" s="665"/>
      <c r="K120" s="678">
        <v>0</v>
      </c>
      <c r="L120" s="665">
        <v>1</v>
      </c>
      <c r="M120" s="666">
        <v>35.649999999999991</v>
      </c>
    </row>
    <row r="121" spans="1:13" ht="14.4" customHeight="1" x14ac:dyDescent="0.3">
      <c r="A121" s="661" t="s">
        <v>588</v>
      </c>
      <c r="B121" s="662" t="s">
        <v>2748</v>
      </c>
      <c r="C121" s="662" t="s">
        <v>2469</v>
      </c>
      <c r="D121" s="662" t="s">
        <v>2749</v>
      </c>
      <c r="E121" s="662" t="s">
        <v>943</v>
      </c>
      <c r="F121" s="665"/>
      <c r="G121" s="665"/>
      <c r="H121" s="678">
        <v>0</v>
      </c>
      <c r="I121" s="665">
        <v>1</v>
      </c>
      <c r="J121" s="665">
        <v>115.08000179331988</v>
      </c>
      <c r="K121" s="678">
        <v>1</v>
      </c>
      <c r="L121" s="665">
        <v>1</v>
      </c>
      <c r="M121" s="666">
        <v>115.08000179331988</v>
      </c>
    </row>
    <row r="122" spans="1:13" ht="14.4" customHeight="1" x14ac:dyDescent="0.3">
      <c r="A122" s="661" t="s">
        <v>588</v>
      </c>
      <c r="B122" s="662" t="s">
        <v>2632</v>
      </c>
      <c r="C122" s="662" t="s">
        <v>1560</v>
      </c>
      <c r="D122" s="662" t="s">
        <v>1561</v>
      </c>
      <c r="E122" s="662" t="s">
        <v>1144</v>
      </c>
      <c r="F122" s="665"/>
      <c r="G122" s="665"/>
      <c r="H122" s="678">
        <v>0</v>
      </c>
      <c r="I122" s="665">
        <v>2</v>
      </c>
      <c r="J122" s="665">
        <v>170.86954146262616</v>
      </c>
      <c r="K122" s="678">
        <v>1</v>
      </c>
      <c r="L122" s="665">
        <v>2</v>
      </c>
      <c r="M122" s="666">
        <v>170.86954146262616</v>
      </c>
    </row>
    <row r="123" spans="1:13" ht="14.4" customHeight="1" x14ac:dyDescent="0.3">
      <c r="A123" s="661" t="s">
        <v>588</v>
      </c>
      <c r="B123" s="662" t="s">
        <v>2632</v>
      </c>
      <c r="C123" s="662" t="s">
        <v>2428</v>
      </c>
      <c r="D123" s="662" t="s">
        <v>2429</v>
      </c>
      <c r="E123" s="662" t="s">
        <v>2430</v>
      </c>
      <c r="F123" s="665"/>
      <c r="G123" s="665"/>
      <c r="H123" s="678">
        <v>0</v>
      </c>
      <c r="I123" s="665">
        <v>1</v>
      </c>
      <c r="J123" s="665">
        <v>52.85</v>
      </c>
      <c r="K123" s="678">
        <v>1</v>
      </c>
      <c r="L123" s="665">
        <v>1</v>
      </c>
      <c r="M123" s="666">
        <v>52.85</v>
      </c>
    </row>
    <row r="124" spans="1:13" ht="14.4" customHeight="1" x14ac:dyDescent="0.3">
      <c r="A124" s="661" t="s">
        <v>588</v>
      </c>
      <c r="B124" s="662" t="s">
        <v>2633</v>
      </c>
      <c r="C124" s="662" t="s">
        <v>1483</v>
      </c>
      <c r="D124" s="662" t="s">
        <v>2634</v>
      </c>
      <c r="E124" s="662" t="s">
        <v>1468</v>
      </c>
      <c r="F124" s="665"/>
      <c r="G124" s="665"/>
      <c r="H124" s="678">
        <v>0</v>
      </c>
      <c r="I124" s="665">
        <v>1</v>
      </c>
      <c r="J124" s="665">
        <v>75.8</v>
      </c>
      <c r="K124" s="678">
        <v>1</v>
      </c>
      <c r="L124" s="665">
        <v>1</v>
      </c>
      <c r="M124" s="666">
        <v>75.8</v>
      </c>
    </row>
    <row r="125" spans="1:13" ht="14.4" customHeight="1" x14ac:dyDescent="0.3">
      <c r="A125" s="661" t="s">
        <v>588</v>
      </c>
      <c r="B125" s="662" t="s">
        <v>2633</v>
      </c>
      <c r="C125" s="662" t="s">
        <v>2377</v>
      </c>
      <c r="D125" s="662" t="s">
        <v>2378</v>
      </c>
      <c r="E125" s="662" t="s">
        <v>2379</v>
      </c>
      <c r="F125" s="665"/>
      <c r="G125" s="665"/>
      <c r="H125" s="678">
        <v>0</v>
      </c>
      <c r="I125" s="665">
        <v>1</v>
      </c>
      <c r="J125" s="665">
        <v>7.7999128402661162</v>
      </c>
      <c r="K125" s="678">
        <v>1</v>
      </c>
      <c r="L125" s="665">
        <v>1</v>
      </c>
      <c r="M125" s="666">
        <v>7.7999128402661162</v>
      </c>
    </row>
    <row r="126" spans="1:13" ht="14.4" customHeight="1" x14ac:dyDescent="0.3">
      <c r="A126" s="661" t="s">
        <v>588</v>
      </c>
      <c r="B126" s="662" t="s">
        <v>2633</v>
      </c>
      <c r="C126" s="662" t="s">
        <v>2380</v>
      </c>
      <c r="D126" s="662" t="s">
        <v>2381</v>
      </c>
      <c r="E126" s="662" t="s">
        <v>2382</v>
      </c>
      <c r="F126" s="665"/>
      <c r="G126" s="665"/>
      <c r="H126" s="678">
        <v>0</v>
      </c>
      <c r="I126" s="665">
        <v>2</v>
      </c>
      <c r="J126" s="665">
        <v>24.119929860458488</v>
      </c>
      <c r="K126" s="678">
        <v>1</v>
      </c>
      <c r="L126" s="665">
        <v>2</v>
      </c>
      <c r="M126" s="666">
        <v>24.119929860458488</v>
      </c>
    </row>
    <row r="127" spans="1:13" ht="14.4" customHeight="1" x14ac:dyDescent="0.3">
      <c r="A127" s="661" t="s">
        <v>588</v>
      </c>
      <c r="B127" s="662" t="s">
        <v>2633</v>
      </c>
      <c r="C127" s="662" t="s">
        <v>1517</v>
      </c>
      <c r="D127" s="662" t="s">
        <v>2635</v>
      </c>
      <c r="E127" s="662" t="s">
        <v>931</v>
      </c>
      <c r="F127" s="665"/>
      <c r="G127" s="665"/>
      <c r="H127" s="678">
        <v>0</v>
      </c>
      <c r="I127" s="665">
        <v>2</v>
      </c>
      <c r="J127" s="665">
        <v>72.359808054122567</v>
      </c>
      <c r="K127" s="678">
        <v>1</v>
      </c>
      <c r="L127" s="665">
        <v>2</v>
      </c>
      <c r="M127" s="666">
        <v>72.359808054122567</v>
      </c>
    </row>
    <row r="128" spans="1:13" ht="14.4" customHeight="1" x14ac:dyDescent="0.3">
      <c r="A128" s="661" t="s">
        <v>588</v>
      </c>
      <c r="B128" s="662" t="s">
        <v>2636</v>
      </c>
      <c r="C128" s="662" t="s">
        <v>2414</v>
      </c>
      <c r="D128" s="662" t="s">
        <v>2750</v>
      </c>
      <c r="E128" s="662" t="s">
        <v>943</v>
      </c>
      <c r="F128" s="665"/>
      <c r="G128" s="665"/>
      <c r="H128" s="678">
        <v>0</v>
      </c>
      <c r="I128" s="665">
        <v>1</v>
      </c>
      <c r="J128" s="665">
        <v>118.12</v>
      </c>
      <c r="K128" s="678">
        <v>1</v>
      </c>
      <c r="L128" s="665">
        <v>1</v>
      </c>
      <c r="M128" s="666">
        <v>118.12</v>
      </c>
    </row>
    <row r="129" spans="1:13" ht="14.4" customHeight="1" x14ac:dyDescent="0.3">
      <c r="A129" s="661" t="s">
        <v>588</v>
      </c>
      <c r="B129" s="662" t="s">
        <v>2636</v>
      </c>
      <c r="C129" s="662" t="s">
        <v>2411</v>
      </c>
      <c r="D129" s="662" t="s">
        <v>2412</v>
      </c>
      <c r="E129" s="662" t="s">
        <v>1617</v>
      </c>
      <c r="F129" s="665"/>
      <c r="G129" s="665"/>
      <c r="H129" s="678">
        <v>0</v>
      </c>
      <c r="I129" s="665">
        <v>1</v>
      </c>
      <c r="J129" s="665">
        <v>73.05</v>
      </c>
      <c r="K129" s="678">
        <v>1</v>
      </c>
      <c r="L129" s="665">
        <v>1</v>
      </c>
      <c r="M129" s="666">
        <v>73.05</v>
      </c>
    </row>
    <row r="130" spans="1:13" ht="14.4" customHeight="1" x14ac:dyDescent="0.3">
      <c r="A130" s="661" t="s">
        <v>588</v>
      </c>
      <c r="B130" s="662" t="s">
        <v>2637</v>
      </c>
      <c r="C130" s="662" t="s">
        <v>2420</v>
      </c>
      <c r="D130" s="662" t="s">
        <v>2421</v>
      </c>
      <c r="E130" s="662" t="s">
        <v>2422</v>
      </c>
      <c r="F130" s="665"/>
      <c r="G130" s="665"/>
      <c r="H130" s="678">
        <v>0</v>
      </c>
      <c r="I130" s="665">
        <v>1</v>
      </c>
      <c r="J130" s="665">
        <v>387.13207030247281</v>
      </c>
      <c r="K130" s="678">
        <v>1</v>
      </c>
      <c r="L130" s="665">
        <v>1</v>
      </c>
      <c r="M130" s="666">
        <v>387.13207030247281</v>
      </c>
    </row>
    <row r="131" spans="1:13" ht="14.4" customHeight="1" x14ac:dyDescent="0.3">
      <c r="A131" s="661" t="s">
        <v>588</v>
      </c>
      <c r="B131" s="662" t="s">
        <v>2637</v>
      </c>
      <c r="C131" s="662" t="s">
        <v>2455</v>
      </c>
      <c r="D131" s="662" t="s">
        <v>2456</v>
      </c>
      <c r="E131" s="662" t="s">
        <v>1617</v>
      </c>
      <c r="F131" s="665"/>
      <c r="G131" s="665"/>
      <c r="H131" s="678">
        <v>0</v>
      </c>
      <c r="I131" s="665">
        <v>1</v>
      </c>
      <c r="J131" s="665">
        <v>121.26011535827038</v>
      </c>
      <c r="K131" s="678">
        <v>1</v>
      </c>
      <c r="L131" s="665">
        <v>1</v>
      </c>
      <c r="M131" s="666">
        <v>121.26011535827038</v>
      </c>
    </row>
    <row r="132" spans="1:13" ht="14.4" customHeight="1" x14ac:dyDescent="0.3">
      <c r="A132" s="661" t="s">
        <v>588</v>
      </c>
      <c r="B132" s="662" t="s">
        <v>2638</v>
      </c>
      <c r="C132" s="662" t="s">
        <v>1556</v>
      </c>
      <c r="D132" s="662" t="s">
        <v>1557</v>
      </c>
      <c r="E132" s="662" t="s">
        <v>2639</v>
      </c>
      <c r="F132" s="665"/>
      <c r="G132" s="665"/>
      <c r="H132" s="678">
        <v>0</v>
      </c>
      <c r="I132" s="665">
        <v>1</v>
      </c>
      <c r="J132" s="665">
        <v>41.290088464332875</v>
      </c>
      <c r="K132" s="678">
        <v>1</v>
      </c>
      <c r="L132" s="665">
        <v>1</v>
      </c>
      <c r="M132" s="666">
        <v>41.290088464332875</v>
      </c>
    </row>
    <row r="133" spans="1:13" ht="14.4" customHeight="1" x14ac:dyDescent="0.3">
      <c r="A133" s="661" t="s">
        <v>588</v>
      </c>
      <c r="B133" s="662" t="s">
        <v>2640</v>
      </c>
      <c r="C133" s="662" t="s">
        <v>1480</v>
      </c>
      <c r="D133" s="662" t="s">
        <v>1481</v>
      </c>
      <c r="E133" s="662" t="s">
        <v>943</v>
      </c>
      <c r="F133" s="665"/>
      <c r="G133" s="665"/>
      <c r="H133" s="678">
        <v>0</v>
      </c>
      <c r="I133" s="665">
        <v>2</v>
      </c>
      <c r="J133" s="665">
        <v>94.999595982755778</v>
      </c>
      <c r="K133" s="678">
        <v>1</v>
      </c>
      <c r="L133" s="665">
        <v>2</v>
      </c>
      <c r="M133" s="666">
        <v>94.999595982755778</v>
      </c>
    </row>
    <row r="134" spans="1:13" ht="14.4" customHeight="1" x14ac:dyDescent="0.3">
      <c r="A134" s="661" t="s">
        <v>588</v>
      </c>
      <c r="B134" s="662" t="s">
        <v>2641</v>
      </c>
      <c r="C134" s="662" t="s">
        <v>1611</v>
      </c>
      <c r="D134" s="662" t="s">
        <v>1612</v>
      </c>
      <c r="E134" s="662" t="s">
        <v>1427</v>
      </c>
      <c r="F134" s="665"/>
      <c r="G134" s="665"/>
      <c r="H134" s="678">
        <v>0</v>
      </c>
      <c r="I134" s="665">
        <v>1</v>
      </c>
      <c r="J134" s="665">
        <v>156.05733333333333</v>
      </c>
      <c r="K134" s="678">
        <v>1</v>
      </c>
      <c r="L134" s="665">
        <v>1</v>
      </c>
      <c r="M134" s="666">
        <v>156.05733333333333</v>
      </c>
    </row>
    <row r="135" spans="1:13" ht="14.4" customHeight="1" x14ac:dyDescent="0.3">
      <c r="A135" s="661" t="s">
        <v>588</v>
      </c>
      <c r="B135" s="662" t="s">
        <v>2643</v>
      </c>
      <c r="C135" s="662" t="s">
        <v>1601</v>
      </c>
      <c r="D135" s="662" t="s">
        <v>1602</v>
      </c>
      <c r="E135" s="662" t="s">
        <v>1603</v>
      </c>
      <c r="F135" s="665"/>
      <c r="G135" s="665"/>
      <c r="H135" s="678">
        <v>0</v>
      </c>
      <c r="I135" s="665">
        <v>2</v>
      </c>
      <c r="J135" s="665">
        <v>180.5100000000001</v>
      </c>
      <c r="K135" s="678">
        <v>1</v>
      </c>
      <c r="L135" s="665">
        <v>2</v>
      </c>
      <c r="M135" s="666">
        <v>180.5100000000001</v>
      </c>
    </row>
    <row r="136" spans="1:13" ht="14.4" customHeight="1" x14ac:dyDescent="0.3">
      <c r="A136" s="661" t="s">
        <v>588</v>
      </c>
      <c r="B136" s="662" t="s">
        <v>2643</v>
      </c>
      <c r="C136" s="662" t="s">
        <v>1566</v>
      </c>
      <c r="D136" s="662" t="s">
        <v>1567</v>
      </c>
      <c r="E136" s="662" t="s">
        <v>905</v>
      </c>
      <c r="F136" s="665"/>
      <c r="G136" s="665"/>
      <c r="H136" s="678">
        <v>0</v>
      </c>
      <c r="I136" s="665">
        <v>1</v>
      </c>
      <c r="J136" s="665">
        <v>135.75913983664105</v>
      </c>
      <c r="K136" s="678">
        <v>1</v>
      </c>
      <c r="L136" s="665">
        <v>1</v>
      </c>
      <c r="M136" s="666">
        <v>135.75913983664105</v>
      </c>
    </row>
    <row r="137" spans="1:13" ht="14.4" customHeight="1" x14ac:dyDescent="0.3">
      <c r="A137" s="661" t="s">
        <v>588</v>
      </c>
      <c r="B137" s="662" t="s">
        <v>2751</v>
      </c>
      <c r="C137" s="662" t="s">
        <v>2403</v>
      </c>
      <c r="D137" s="662" t="s">
        <v>2404</v>
      </c>
      <c r="E137" s="662" t="s">
        <v>2752</v>
      </c>
      <c r="F137" s="665"/>
      <c r="G137" s="665"/>
      <c r="H137" s="678">
        <v>0</v>
      </c>
      <c r="I137" s="665">
        <v>1</v>
      </c>
      <c r="J137" s="665">
        <v>168.54000000000005</v>
      </c>
      <c r="K137" s="678">
        <v>1</v>
      </c>
      <c r="L137" s="665">
        <v>1</v>
      </c>
      <c r="M137" s="666">
        <v>168.54000000000005</v>
      </c>
    </row>
    <row r="138" spans="1:13" ht="14.4" customHeight="1" x14ac:dyDescent="0.3">
      <c r="A138" s="661" t="s">
        <v>588</v>
      </c>
      <c r="B138" s="662" t="s">
        <v>2644</v>
      </c>
      <c r="C138" s="662" t="s">
        <v>1476</v>
      </c>
      <c r="D138" s="662" t="s">
        <v>1477</v>
      </c>
      <c r="E138" s="662" t="s">
        <v>2645</v>
      </c>
      <c r="F138" s="665"/>
      <c r="G138" s="665"/>
      <c r="H138" s="678">
        <v>0</v>
      </c>
      <c r="I138" s="665">
        <v>1</v>
      </c>
      <c r="J138" s="665">
        <v>98.599834593699327</v>
      </c>
      <c r="K138" s="678">
        <v>1</v>
      </c>
      <c r="L138" s="665">
        <v>1</v>
      </c>
      <c r="M138" s="666">
        <v>98.599834593699327</v>
      </c>
    </row>
    <row r="139" spans="1:13" ht="14.4" customHeight="1" x14ac:dyDescent="0.3">
      <c r="A139" s="661" t="s">
        <v>588</v>
      </c>
      <c r="B139" s="662" t="s">
        <v>2753</v>
      </c>
      <c r="C139" s="662" t="s">
        <v>2452</v>
      </c>
      <c r="D139" s="662" t="s">
        <v>2754</v>
      </c>
      <c r="E139" s="662" t="s">
        <v>2755</v>
      </c>
      <c r="F139" s="665"/>
      <c r="G139" s="665"/>
      <c r="H139" s="678">
        <v>0</v>
      </c>
      <c r="I139" s="665">
        <v>3</v>
      </c>
      <c r="J139" s="665">
        <v>4298.2499999999991</v>
      </c>
      <c r="K139" s="678">
        <v>1</v>
      </c>
      <c r="L139" s="665">
        <v>3</v>
      </c>
      <c r="M139" s="666">
        <v>4298.2499999999991</v>
      </c>
    </row>
    <row r="140" spans="1:13" ht="14.4" customHeight="1" x14ac:dyDescent="0.3">
      <c r="A140" s="661" t="s">
        <v>588</v>
      </c>
      <c r="B140" s="662" t="s">
        <v>2649</v>
      </c>
      <c r="C140" s="662" t="s">
        <v>2384</v>
      </c>
      <c r="D140" s="662" t="s">
        <v>2385</v>
      </c>
      <c r="E140" s="662" t="s">
        <v>2756</v>
      </c>
      <c r="F140" s="665"/>
      <c r="G140" s="665"/>
      <c r="H140" s="678">
        <v>0</v>
      </c>
      <c r="I140" s="665">
        <v>1</v>
      </c>
      <c r="J140" s="665">
        <v>59.359999999999992</v>
      </c>
      <c r="K140" s="678">
        <v>1</v>
      </c>
      <c r="L140" s="665">
        <v>1</v>
      </c>
      <c r="M140" s="666">
        <v>59.359999999999992</v>
      </c>
    </row>
    <row r="141" spans="1:13" ht="14.4" customHeight="1" x14ac:dyDescent="0.3">
      <c r="A141" s="661" t="s">
        <v>588</v>
      </c>
      <c r="B141" s="662" t="s">
        <v>2649</v>
      </c>
      <c r="C141" s="662" t="s">
        <v>1593</v>
      </c>
      <c r="D141" s="662" t="s">
        <v>2650</v>
      </c>
      <c r="E141" s="662" t="s">
        <v>2651</v>
      </c>
      <c r="F141" s="665"/>
      <c r="G141" s="665"/>
      <c r="H141" s="678">
        <v>0</v>
      </c>
      <c r="I141" s="665">
        <v>1</v>
      </c>
      <c r="J141" s="665">
        <v>64.609999999999985</v>
      </c>
      <c r="K141" s="678">
        <v>1</v>
      </c>
      <c r="L141" s="665">
        <v>1</v>
      </c>
      <c r="M141" s="666">
        <v>64.609999999999985</v>
      </c>
    </row>
    <row r="142" spans="1:13" ht="14.4" customHeight="1" x14ac:dyDescent="0.3">
      <c r="A142" s="661" t="s">
        <v>588</v>
      </c>
      <c r="B142" s="662" t="s">
        <v>2649</v>
      </c>
      <c r="C142" s="662" t="s">
        <v>1630</v>
      </c>
      <c r="D142" s="662" t="s">
        <v>2652</v>
      </c>
      <c r="E142" s="662" t="s">
        <v>2653</v>
      </c>
      <c r="F142" s="665"/>
      <c r="G142" s="665"/>
      <c r="H142" s="678">
        <v>0</v>
      </c>
      <c r="I142" s="665">
        <v>1</v>
      </c>
      <c r="J142" s="665">
        <v>107.56999999999995</v>
      </c>
      <c r="K142" s="678">
        <v>1</v>
      </c>
      <c r="L142" s="665">
        <v>1</v>
      </c>
      <c r="M142" s="666">
        <v>107.56999999999995</v>
      </c>
    </row>
    <row r="143" spans="1:13" ht="14.4" customHeight="1" x14ac:dyDescent="0.3">
      <c r="A143" s="661" t="s">
        <v>588</v>
      </c>
      <c r="B143" s="662" t="s">
        <v>2655</v>
      </c>
      <c r="C143" s="662" t="s">
        <v>603</v>
      </c>
      <c r="D143" s="662" t="s">
        <v>2656</v>
      </c>
      <c r="E143" s="662" t="s">
        <v>2657</v>
      </c>
      <c r="F143" s="665">
        <v>9.5</v>
      </c>
      <c r="G143" s="665">
        <v>5262.9050000000007</v>
      </c>
      <c r="H143" s="678">
        <v>1</v>
      </c>
      <c r="I143" s="665"/>
      <c r="J143" s="665"/>
      <c r="K143" s="678">
        <v>0</v>
      </c>
      <c r="L143" s="665">
        <v>9.5</v>
      </c>
      <c r="M143" s="666">
        <v>5262.9050000000007</v>
      </c>
    </row>
    <row r="144" spans="1:13" ht="14.4" customHeight="1" x14ac:dyDescent="0.3">
      <c r="A144" s="661" t="s">
        <v>588</v>
      </c>
      <c r="B144" s="662" t="s">
        <v>2655</v>
      </c>
      <c r="C144" s="662" t="s">
        <v>1763</v>
      </c>
      <c r="D144" s="662" t="s">
        <v>1692</v>
      </c>
      <c r="E144" s="662" t="s">
        <v>1764</v>
      </c>
      <c r="F144" s="665"/>
      <c r="G144" s="665"/>
      <c r="H144" s="678">
        <v>0</v>
      </c>
      <c r="I144" s="665">
        <v>1053</v>
      </c>
      <c r="J144" s="665">
        <v>22406.679115886414</v>
      </c>
      <c r="K144" s="678">
        <v>1</v>
      </c>
      <c r="L144" s="665">
        <v>1053</v>
      </c>
      <c r="M144" s="666">
        <v>22406.679115886414</v>
      </c>
    </row>
    <row r="145" spans="1:13" ht="14.4" customHeight="1" x14ac:dyDescent="0.3">
      <c r="A145" s="661" t="s">
        <v>588</v>
      </c>
      <c r="B145" s="662" t="s">
        <v>2655</v>
      </c>
      <c r="C145" s="662" t="s">
        <v>1670</v>
      </c>
      <c r="D145" s="662" t="s">
        <v>1671</v>
      </c>
      <c r="E145" s="662" t="s">
        <v>1672</v>
      </c>
      <c r="F145" s="665">
        <v>9.6000000000000014</v>
      </c>
      <c r="G145" s="665">
        <v>4362.7199999999993</v>
      </c>
      <c r="H145" s="678">
        <v>1</v>
      </c>
      <c r="I145" s="665"/>
      <c r="J145" s="665"/>
      <c r="K145" s="678">
        <v>0</v>
      </c>
      <c r="L145" s="665">
        <v>9.6000000000000014</v>
      </c>
      <c r="M145" s="666">
        <v>4362.7199999999993</v>
      </c>
    </row>
    <row r="146" spans="1:13" ht="14.4" customHeight="1" x14ac:dyDescent="0.3">
      <c r="A146" s="661" t="s">
        <v>588</v>
      </c>
      <c r="B146" s="662" t="s">
        <v>2658</v>
      </c>
      <c r="C146" s="662" t="s">
        <v>1759</v>
      </c>
      <c r="D146" s="662" t="s">
        <v>1641</v>
      </c>
      <c r="E146" s="662" t="s">
        <v>2660</v>
      </c>
      <c r="F146" s="665"/>
      <c r="G146" s="665"/>
      <c r="H146" s="678">
        <v>0</v>
      </c>
      <c r="I146" s="665">
        <v>4</v>
      </c>
      <c r="J146" s="665">
        <v>462.87999999999994</v>
      </c>
      <c r="K146" s="678">
        <v>1</v>
      </c>
      <c r="L146" s="665">
        <v>4</v>
      </c>
      <c r="M146" s="666">
        <v>462.87999999999994</v>
      </c>
    </row>
    <row r="147" spans="1:13" ht="14.4" customHeight="1" x14ac:dyDescent="0.3">
      <c r="A147" s="661" t="s">
        <v>588</v>
      </c>
      <c r="B147" s="662" t="s">
        <v>2658</v>
      </c>
      <c r="C147" s="662" t="s">
        <v>1776</v>
      </c>
      <c r="D147" s="662" t="s">
        <v>2661</v>
      </c>
      <c r="E147" s="662" t="s">
        <v>2662</v>
      </c>
      <c r="F147" s="665"/>
      <c r="G147" s="665"/>
      <c r="H147" s="678">
        <v>0</v>
      </c>
      <c r="I147" s="665">
        <v>54.4</v>
      </c>
      <c r="J147" s="665">
        <v>4162.1224739401796</v>
      </c>
      <c r="K147" s="678">
        <v>1</v>
      </c>
      <c r="L147" s="665">
        <v>54.4</v>
      </c>
      <c r="M147" s="666">
        <v>4162.1224739401796</v>
      </c>
    </row>
    <row r="148" spans="1:13" ht="14.4" customHeight="1" x14ac:dyDescent="0.3">
      <c r="A148" s="661" t="s">
        <v>588</v>
      </c>
      <c r="B148" s="662" t="s">
        <v>2658</v>
      </c>
      <c r="C148" s="662" t="s">
        <v>1780</v>
      </c>
      <c r="D148" s="662" t="s">
        <v>2663</v>
      </c>
      <c r="E148" s="662" t="s">
        <v>2659</v>
      </c>
      <c r="F148" s="665"/>
      <c r="G148" s="665"/>
      <c r="H148" s="678">
        <v>0</v>
      </c>
      <c r="I148" s="665">
        <v>5</v>
      </c>
      <c r="J148" s="665">
        <v>560.67061142606224</v>
      </c>
      <c r="K148" s="678">
        <v>1</v>
      </c>
      <c r="L148" s="665">
        <v>5</v>
      </c>
      <c r="M148" s="666">
        <v>560.67061142606224</v>
      </c>
    </row>
    <row r="149" spans="1:13" ht="14.4" customHeight="1" x14ac:dyDescent="0.3">
      <c r="A149" s="661" t="s">
        <v>588</v>
      </c>
      <c r="B149" s="662" t="s">
        <v>2664</v>
      </c>
      <c r="C149" s="662" t="s">
        <v>1809</v>
      </c>
      <c r="D149" s="662" t="s">
        <v>1810</v>
      </c>
      <c r="E149" s="662" t="s">
        <v>2665</v>
      </c>
      <c r="F149" s="665"/>
      <c r="G149" s="665"/>
      <c r="H149" s="678">
        <v>0</v>
      </c>
      <c r="I149" s="665">
        <v>10.4</v>
      </c>
      <c r="J149" s="665">
        <v>4804.8</v>
      </c>
      <c r="K149" s="678">
        <v>1</v>
      </c>
      <c r="L149" s="665">
        <v>10.4</v>
      </c>
      <c r="M149" s="666">
        <v>4804.8</v>
      </c>
    </row>
    <row r="150" spans="1:13" ht="14.4" customHeight="1" x14ac:dyDescent="0.3">
      <c r="A150" s="661" t="s">
        <v>588</v>
      </c>
      <c r="B150" s="662" t="s">
        <v>2666</v>
      </c>
      <c r="C150" s="662" t="s">
        <v>1667</v>
      </c>
      <c r="D150" s="662" t="s">
        <v>1668</v>
      </c>
      <c r="E150" s="662" t="s">
        <v>2667</v>
      </c>
      <c r="F150" s="665">
        <v>8.6999999999999993</v>
      </c>
      <c r="G150" s="665">
        <v>1693.8038062868604</v>
      </c>
      <c r="H150" s="678">
        <v>1</v>
      </c>
      <c r="I150" s="665"/>
      <c r="J150" s="665"/>
      <c r="K150" s="678">
        <v>0</v>
      </c>
      <c r="L150" s="665">
        <v>8.6999999999999993</v>
      </c>
      <c r="M150" s="666">
        <v>1693.8038062868604</v>
      </c>
    </row>
    <row r="151" spans="1:13" ht="14.4" customHeight="1" x14ac:dyDescent="0.3">
      <c r="A151" s="661" t="s">
        <v>588</v>
      </c>
      <c r="B151" s="662" t="s">
        <v>2666</v>
      </c>
      <c r="C151" s="662" t="s">
        <v>1673</v>
      </c>
      <c r="D151" s="662" t="s">
        <v>1674</v>
      </c>
      <c r="E151" s="662" t="s">
        <v>1675</v>
      </c>
      <c r="F151" s="665">
        <v>1.4999999999999998</v>
      </c>
      <c r="G151" s="665">
        <v>431.86506179993921</v>
      </c>
      <c r="H151" s="678">
        <v>1</v>
      </c>
      <c r="I151" s="665"/>
      <c r="J151" s="665"/>
      <c r="K151" s="678">
        <v>0</v>
      </c>
      <c r="L151" s="665">
        <v>1.4999999999999998</v>
      </c>
      <c r="M151" s="666">
        <v>431.86506179993921</v>
      </c>
    </row>
    <row r="152" spans="1:13" ht="14.4" customHeight="1" x14ac:dyDescent="0.3">
      <c r="A152" s="661" t="s">
        <v>588</v>
      </c>
      <c r="B152" s="662" t="s">
        <v>2666</v>
      </c>
      <c r="C152" s="662" t="s">
        <v>1768</v>
      </c>
      <c r="D152" s="662" t="s">
        <v>1769</v>
      </c>
      <c r="E152" s="662" t="s">
        <v>1675</v>
      </c>
      <c r="F152" s="665"/>
      <c r="G152" s="665"/>
      <c r="H152" s="678">
        <v>0</v>
      </c>
      <c r="I152" s="665">
        <v>15.900000000000002</v>
      </c>
      <c r="J152" s="665">
        <v>2242.2106597515544</v>
      </c>
      <c r="K152" s="678">
        <v>1</v>
      </c>
      <c r="L152" s="665">
        <v>15.900000000000002</v>
      </c>
      <c r="M152" s="666">
        <v>2242.2106597515544</v>
      </c>
    </row>
    <row r="153" spans="1:13" ht="14.4" customHeight="1" x14ac:dyDescent="0.3">
      <c r="A153" s="661" t="s">
        <v>588</v>
      </c>
      <c r="B153" s="662" t="s">
        <v>2668</v>
      </c>
      <c r="C153" s="662" t="s">
        <v>1818</v>
      </c>
      <c r="D153" s="662" t="s">
        <v>1819</v>
      </c>
      <c r="E153" s="662" t="s">
        <v>2669</v>
      </c>
      <c r="F153" s="665"/>
      <c r="G153" s="665"/>
      <c r="H153" s="678">
        <v>0</v>
      </c>
      <c r="I153" s="665">
        <v>5</v>
      </c>
      <c r="J153" s="665">
        <v>1089</v>
      </c>
      <c r="K153" s="678">
        <v>1</v>
      </c>
      <c r="L153" s="665">
        <v>5</v>
      </c>
      <c r="M153" s="666">
        <v>1089</v>
      </c>
    </row>
    <row r="154" spans="1:13" ht="14.4" customHeight="1" x14ac:dyDescent="0.3">
      <c r="A154" s="661" t="s">
        <v>588</v>
      </c>
      <c r="B154" s="662" t="s">
        <v>2671</v>
      </c>
      <c r="C154" s="662" t="s">
        <v>2488</v>
      </c>
      <c r="D154" s="662" t="s">
        <v>2489</v>
      </c>
      <c r="E154" s="662" t="s">
        <v>1814</v>
      </c>
      <c r="F154" s="665">
        <v>36</v>
      </c>
      <c r="G154" s="665">
        <v>1214.28</v>
      </c>
      <c r="H154" s="678">
        <v>1</v>
      </c>
      <c r="I154" s="665"/>
      <c r="J154" s="665"/>
      <c r="K154" s="678">
        <v>0</v>
      </c>
      <c r="L154" s="665">
        <v>36</v>
      </c>
      <c r="M154" s="666">
        <v>1214.28</v>
      </c>
    </row>
    <row r="155" spans="1:13" ht="14.4" customHeight="1" x14ac:dyDescent="0.3">
      <c r="A155" s="661" t="s">
        <v>588</v>
      </c>
      <c r="B155" s="662" t="s">
        <v>2671</v>
      </c>
      <c r="C155" s="662" t="s">
        <v>1812</v>
      </c>
      <c r="D155" s="662" t="s">
        <v>1813</v>
      </c>
      <c r="E155" s="662" t="s">
        <v>1814</v>
      </c>
      <c r="F155" s="665"/>
      <c r="G155" s="665"/>
      <c r="H155" s="678">
        <v>0</v>
      </c>
      <c r="I155" s="665">
        <v>20</v>
      </c>
      <c r="J155" s="665">
        <v>598.78513164995331</v>
      </c>
      <c r="K155" s="678">
        <v>1</v>
      </c>
      <c r="L155" s="665">
        <v>20</v>
      </c>
      <c r="M155" s="666">
        <v>598.78513164995331</v>
      </c>
    </row>
    <row r="156" spans="1:13" ht="14.4" customHeight="1" x14ac:dyDescent="0.3">
      <c r="A156" s="661" t="s">
        <v>588</v>
      </c>
      <c r="B156" s="662" t="s">
        <v>2672</v>
      </c>
      <c r="C156" s="662" t="s">
        <v>1787</v>
      </c>
      <c r="D156" s="662" t="s">
        <v>2673</v>
      </c>
      <c r="E156" s="662" t="s">
        <v>2674</v>
      </c>
      <c r="F156" s="665"/>
      <c r="G156" s="665"/>
      <c r="H156" s="678">
        <v>0</v>
      </c>
      <c r="I156" s="665">
        <v>7</v>
      </c>
      <c r="J156" s="665">
        <v>3619</v>
      </c>
      <c r="K156" s="678">
        <v>1</v>
      </c>
      <c r="L156" s="665">
        <v>7</v>
      </c>
      <c r="M156" s="666">
        <v>3619</v>
      </c>
    </row>
    <row r="157" spans="1:13" ht="14.4" customHeight="1" x14ac:dyDescent="0.3">
      <c r="A157" s="661" t="s">
        <v>588</v>
      </c>
      <c r="B157" s="662" t="s">
        <v>2757</v>
      </c>
      <c r="C157" s="662" t="s">
        <v>2496</v>
      </c>
      <c r="D157" s="662" t="s">
        <v>2758</v>
      </c>
      <c r="E157" s="662" t="s">
        <v>1669</v>
      </c>
      <c r="F157" s="665">
        <v>1.7999999999999996</v>
      </c>
      <c r="G157" s="665">
        <v>4991.6879999999992</v>
      </c>
      <c r="H157" s="678">
        <v>1</v>
      </c>
      <c r="I157" s="665"/>
      <c r="J157" s="665"/>
      <c r="K157" s="678">
        <v>0</v>
      </c>
      <c r="L157" s="665">
        <v>1.7999999999999996</v>
      </c>
      <c r="M157" s="666">
        <v>4991.6879999999992</v>
      </c>
    </row>
    <row r="158" spans="1:13" ht="14.4" customHeight="1" x14ac:dyDescent="0.3">
      <c r="A158" s="661" t="s">
        <v>588</v>
      </c>
      <c r="B158" s="662" t="s">
        <v>2675</v>
      </c>
      <c r="C158" s="662" t="s">
        <v>1806</v>
      </c>
      <c r="D158" s="662" t="s">
        <v>1807</v>
      </c>
      <c r="E158" s="662" t="s">
        <v>2676</v>
      </c>
      <c r="F158" s="665"/>
      <c r="G158" s="665"/>
      <c r="H158" s="678">
        <v>0</v>
      </c>
      <c r="I158" s="665">
        <v>1</v>
      </c>
      <c r="J158" s="665">
        <v>772.07905569824607</v>
      </c>
      <c r="K158" s="678">
        <v>1</v>
      </c>
      <c r="L158" s="665">
        <v>1</v>
      </c>
      <c r="M158" s="666">
        <v>772.07905569824607</v>
      </c>
    </row>
    <row r="159" spans="1:13" ht="14.4" customHeight="1" x14ac:dyDescent="0.3">
      <c r="A159" s="661" t="s">
        <v>588</v>
      </c>
      <c r="B159" s="662" t="s">
        <v>2677</v>
      </c>
      <c r="C159" s="662" t="s">
        <v>2510</v>
      </c>
      <c r="D159" s="662" t="s">
        <v>2511</v>
      </c>
      <c r="E159" s="662" t="s">
        <v>2759</v>
      </c>
      <c r="F159" s="665"/>
      <c r="G159" s="665"/>
      <c r="H159" s="678">
        <v>0</v>
      </c>
      <c r="I159" s="665">
        <v>18</v>
      </c>
      <c r="J159" s="665">
        <v>2561.9399999999996</v>
      </c>
      <c r="K159" s="678">
        <v>1</v>
      </c>
      <c r="L159" s="665">
        <v>18</v>
      </c>
      <c r="M159" s="666">
        <v>2561.9399999999996</v>
      </c>
    </row>
    <row r="160" spans="1:13" ht="14.4" customHeight="1" x14ac:dyDescent="0.3">
      <c r="A160" s="661" t="s">
        <v>588</v>
      </c>
      <c r="B160" s="662" t="s">
        <v>2679</v>
      </c>
      <c r="C160" s="662" t="s">
        <v>1830</v>
      </c>
      <c r="D160" s="662" t="s">
        <v>2680</v>
      </c>
      <c r="E160" s="662" t="s">
        <v>2681</v>
      </c>
      <c r="F160" s="665"/>
      <c r="G160" s="665"/>
      <c r="H160" s="678">
        <v>0</v>
      </c>
      <c r="I160" s="665">
        <v>1.8</v>
      </c>
      <c r="J160" s="665">
        <v>279.18</v>
      </c>
      <c r="K160" s="678">
        <v>1</v>
      </c>
      <c r="L160" s="665">
        <v>1.8</v>
      </c>
      <c r="M160" s="666">
        <v>279.18</v>
      </c>
    </row>
    <row r="161" spans="1:13" ht="14.4" customHeight="1" x14ac:dyDescent="0.3">
      <c r="A161" s="661" t="s">
        <v>588</v>
      </c>
      <c r="B161" s="662" t="s">
        <v>2679</v>
      </c>
      <c r="C161" s="662" t="s">
        <v>1826</v>
      </c>
      <c r="D161" s="662" t="s">
        <v>2680</v>
      </c>
      <c r="E161" s="662" t="s">
        <v>2682</v>
      </c>
      <c r="F161" s="665">
        <v>1.5</v>
      </c>
      <c r="G161" s="665">
        <v>1717.0745985655567</v>
      </c>
      <c r="H161" s="678">
        <v>0.29829615824676703</v>
      </c>
      <c r="I161" s="665">
        <v>15.3</v>
      </c>
      <c r="J161" s="665">
        <v>4039.2</v>
      </c>
      <c r="K161" s="678">
        <v>0.70170384175323297</v>
      </c>
      <c r="L161" s="665">
        <v>16.8</v>
      </c>
      <c r="M161" s="666">
        <v>5756.2745985655565</v>
      </c>
    </row>
    <row r="162" spans="1:13" ht="14.4" customHeight="1" x14ac:dyDescent="0.3">
      <c r="A162" s="661" t="s">
        <v>588</v>
      </c>
      <c r="B162" s="662" t="s">
        <v>2679</v>
      </c>
      <c r="C162" s="662" t="s">
        <v>1656</v>
      </c>
      <c r="D162" s="662" t="s">
        <v>2683</v>
      </c>
      <c r="E162" s="662" t="s">
        <v>2684</v>
      </c>
      <c r="F162" s="665">
        <v>6</v>
      </c>
      <c r="G162" s="665">
        <v>508.44</v>
      </c>
      <c r="H162" s="678">
        <v>1</v>
      </c>
      <c r="I162" s="665"/>
      <c r="J162" s="665"/>
      <c r="K162" s="678">
        <v>0</v>
      </c>
      <c r="L162" s="665">
        <v>6</v>
      </c>
      <c r="M162" s="666">
        <v>508.44</v>
      </c>
    </row>
    <row r="163" spans="1:13" ht="14.4" customHeight="1" x14ac:dyDescent="0.3">
      <c r="A163" s="661" t="s">
        <v>588</v>
      </c>
      <c r="B163" s="662" t="s">
        <v>2685</v>
      </c>
      <c r="C163" s="662" t="s">
        <v>1664</v>
      </c>
      <c r="D163" s="662" t="s">
        <v>2686</v>
      </c>
      <c r="E163" s="662" t="s">
        <v>2687</v>
      </c>
      <c r="F163" s="665">
        <v>3.7</v>
      </c>
      <c r="G163" s="665">
        <v>2447.2726575757574</v>
      </c>
      <c r="H163" s="678">
        <v>1</v>
      </c>
      <c r="I163" s="665"/>
      <c r="J163" s="665"/>
      <c r="K163" s="678">
        <v>0</v>
      </c>
      <c r="L163" s="665">
        <v>3.7</v>
      </c>
      <c r="M163" s="666">
        <v>2447.2726575757574</v>
      </c>
    </row>
    <row r="164" spans="1:13" ht="14.4" customHeight="1" x14ac:dyDescent="0.3">
      <c r="A164" s="661" t="s">
        <v>588</v>
      </c>
      <c r="B164" s="662" t="s">
        <v>2685</v>
      </c>
      <c r="C164" s="662" t="s">
        <v>1755</v>
      </c>
      <c r="D164" s="662" t="s">
        <v>1756</v>
      </c>
      <c r="E164" s="662" t="s">
        <v>2688</v>
      </c>
      <c r="F164" s="665"/>
      <c r="G164" s="665"/>
      <c r="H164" s="678">
        <v>0</v>
      </c>
      <c r="I164" s="665">
        <v>3.7</v>
      </c>
      <c r="J164" s="665">
        <v>252.34</v>
      </c>
      <c r="K164" s="678">
        <v>1</v>
      </c>
      <c r="L164" s="665">
        <v>3.7</v>
      </c>
      <c r="M164" s="666">
        <v>252.34</v>
      </c>
    </row>
    <row r="165" spans="1:13" ht="14.4" customHeight="1" x14ac:dyDescent="0.3">
      <c r="A165" s="661" t="s">
        <v>588</v>
      </c>
      <c r="B165" s="662" t="s">
        <v>2689</v>
      </c>
      <c r="C165" s="662" t="s">
        <v>1802</v>
      </c>
      <c r="D165" s="662" t="s">
        <v>2690</v>
      </c>
      <c r="E165" s="662" t="s">
        <v>2691</v>
      </c>
      <c r="F165" s="665"/>
      <c r="G165" s="665"/>
      <c r="H165" s="678">
        <v>0</v>
      </c>
      <c r="I165" s="665">
        <v>76</v>
      </c>
      <c r="J165" s="665">
        <v>5871.8690013563473</v>
      </c>
      <c r="K165" s="678">
        <v>1</v>
      </c>
      <c r="L165" s="665">
        <v>76</v>
      </c>
      <c r="M165" s="666">
        <v>5871.8690013563473</v>
      </c>
    </row>
    <row r="166" spans="1:13" ht="14.4" customHeight="1" x14ac:dyDescent="0.3">
      <c r="A166" s="661" t="s">
        <v>588</v>
      </c>
      <c r="B166" s="662" t="s">
        <v>2692</v>
      </c>
      <c r="C166" s="662" t="s">
        <v>2493</v>
      </c>
      <c r="D166" s="662" t="s">
        <v>1785</v>
      </c>
      <c r="E166" s="662" t="s">
        <v>2701</v>
      </c>
      <c r="F166" s="665">
        <v>1</v>
      </c>
      <c r="G166" s="665">
        <v>412.71999999999997</v>
      </c>
      <c r="H166" s="678">
        <v>1</v>
      </c>
      <c r="I166" s="665"/>
      <c r="J166" s="665"/>
      <c r="K166" s="678">
        <v>0</v>
      </c>
      <c r="L166" s="665">
        <v>1</v>
      </c>
      <c r="M166" s="666">
        <v>412.71999999999997</v>
      </c>
    </row>
    <row r="167" spans="1:13" ht="14.4" customHeight="1" x14ac:dyDescent="0.3">
      <c r="A167" s="661" t="s">
        <v>588</v>
      </c>
      <c r="B167" s="662" t="s">
        <v>2692</v>
      </c>
      <c r="C167" s="662" t="s">
        <v>1784</v>
      </c>
      <c r="D167" s="662" t="s">
        <v>1785</v>
      </c>
      <c r="E167" s="662" t="s">
        <v>2693</v>
      </c>
      <c r="F167" s="665"/>
      <c r="G167" s="665"/>
      <c r="H167" s="678">
        <v>0</v>
      </c>
      <c r="I167" s="665">
        <v>27</v>
      </c>
      <c r="J167" s="665">
        <v>1114.3200000000002</v>
      </c>
      <c r="K167" s="678">
        <v>1</v>
      </c>
      <c r="L167" s="665">
        <v>27</v>
      </c>
      <c r="M167" s="666">
        <v>1114.3200000000002</v>
      </c>
    </row>
    <row r="168" spans="1:13" ht="14.4" customHeight="1" x14ac:dyDescent="0.3">
      <c r="A168" s="661" t="s">
        <v>588</v>
      </c>
      <c r="B168" s="662" t="s">
        <v>2696</v>
      </c>
      <c r="C168" s="662" t="s">
        <v>1823</v>
      </c>
      <c r="D168" s="662" t="s">
        <v>1824</v>
      </c>
      <c r="E168" s="662" t="s">
        <v>2698</v>
      </c>
      <c r="F168" s="665"/>
      <c r="G168" s="665"/>
      <c r="H168" s="678">
        <v>0</v>
      </c>
      <c r="I168" s="665">
        <v>28</v>
      </c>
      <c r="J168" s="665">
        <v>1545.2853896856041</v>
      </c>
      <c r="K168" s="678">
        <v>1</v>
      </c>
      <c r="L168" s="665">
        <v>28</v>
      </c>
      <c r="M168" s="666">
        <v>1545.2853896856041</v>
      </c>
    </row>
    <row r="169" spans="1:13" ht="14.4" customHeight="1" x14ac:dyDescent="0.3">
      <c r="A169" s="661" t="s">
        <v>588</v>
      </c>
      <c r="B169" s="662" t="s">
        <v>2760</v>
      </c>
      <c r="C169" s="662" t="s">
        <v>2507</v>
      </c>
      <c r="D169" s="662" t="s">
        <v>2761</v>
      </c>
      <c r="E169" s="662" t="s">
        <v>2762</v>
      </c>
      <c r="F169" s="665"/>
      <c r="G169" s="665"/>
      <c r="H169" s="678">
        <v>0</v>
      </c>
      <c r="I169" s="665">
        <v>8.6</v>
      </c>
      <c r="J169" s="665">
        <v>5150.0348650570686</v>
      </c>
      <c r="K169" s="678">
        <v>1</v>
      </c>
      <c r="L169" s="665">
        <v>8.6</v>
      </c>
      <c r="M169" s="666">
        <v>5150.0348650570686</v>
      </c>
    </row>
    <row r="170" spans="1:13" ht="14.4" customHeight="1" x14ac:dyDescent="0.3">
      <c r="A170" s="661" t="s">
        <v>588</v>
      </c>
      <c r="B170" s="662" t="s">
        <v>2699</v>
      </c>
      <c r="C170" s="662" t="s">
        <v>1791</v>
      </c>
      <c r="D170" s="662" t="s">
        <v>2702</v>
      </c>
      <c r="E170" s="662" t="s">
        <v>1854</v>
      </c>
      <c r="F170" s="665"/>
      <c r="G170" s="665"/>
      <c r="H170" s="678">
        <v>0</v>
      </c>
      <c r="I170" s="665">
        <v>48</v>
      </c>
      <c r="J170" s="665">
        <v>1386.7199999999998</v>
      </c>
      <c r="K170" s="678">
        <v>1</v>
      </c>
      <c r="L170" s="665">
        <v>48</v>
      </c>
      <c r="M170" s="666">
        <v>1386.7199999999998</v>
      </c>
    </row>
    <row r="171" spans="1:13" ht="14.4" customHeight="1" x14ac:dyDescent="0.3">
      <c r="A171" s="661" t="s">
        <v>588</v>
      </c>
      <c r="B171" s="662" t="s">
        <v>2705</v>
      </c>
      <c r="C171" s="662" t="s">
        <v>1848</v>
      </c>
      <c r="D171" s="662" t="s">
        <v>1849</v>
      </c>
      <c r="E171" s="662" t="s">
        <v>2701</v>
      </c>
      <c r="F171" s="665"/>
      <c r="G171" s="665"/>
      <c r="H171" s="678">
        <v>0</v>
      </c>
      <c r="I171" s="665">
        <v>2</v>
      </c>
      <c r="J171" s="665">
        <v>319</v>
      </c>
      <c r="K171" s="678">
        <v>1</v>
      </c>
      <c r="L171" s="665">
        <v>2</v>
      </c>
      <c r="M171" s="666">
        <v>319</v>
      </c>
    </row>
    <row r="172" spans="1:13" ht="14.4" customHeight="1" x14ac:dyDescent="0.3">
      <c r="A172" s="661" t="s">
        <v>588</v>
      </c>
      <c r="B172" s="662" t="s">
        <v>2705</v>
      </c>
      <c r="C172" s="662" t="s">
        <v>2512</v>
      </c>
      <c r="D172" s="662" t="s">
        <v>1849</v>
      </c>
      <c r="E172" s="662" t="s">
        <v>2695</v>
      </c>
      <c r="F172" s="665"/>
      <c r="G172" s="665"/>
      <c r="H172" s="678">
        <v>0</v>
      </c>
      <c r="I172" s="665">
        <v>3</v>
      </c>
      <c r="J172" s="665">
        <v>924</v>
      </c>
      <c r="K172" s="678">
        <v>1</v>
      </c>
      <c r="L172" s="665">
        <v>3</v>
      </c>
      <c r="M172" s="666">
        <v>924</v>
      </c>
    </row>
    <row r="173" spans="1:13" ht="14.4" customHeight="1" x14ac:dyDescent="0.3">
      <c r="A173" s="661" t="s">
        <v>588</v>
      </c>
      <c r="B173" s="662" t="s">
        <v>2705</v>
      </c>
      <c r="C173" s="662" t="s">
        <v>1834</v>
      </c>
      <c r="D173" s="662" t="s">
        <v>2706</v>
      </c>
      <c r="E173" s="662" t="s">
        <v>1854</v>
      </c>
      <c r="F173" s="665">
        <v>12</v>
      </c>
      <c r="G173" s="665">
        <v>362.64</v>
      </c>
      <c r="H173" s="678">
        <v>0.37499999999999994</v>
      </c>
      <c r="I173" s="665">
        <v>20</v>
      </c>
      <c r="J173" s="665">
        <v>604.40000000000009</v>
      </c>
      <c r="K173" s="678">
        <v>0.625</v>
      </c>
      <c r="L173" s="665">
        <v>32</v>
      </c>
      <c r="M173" s="666">
        <v>967.04000000000008</v>
      </c>
    </row>
    <row r="174" spans="1:13" ht="14.4" customHeight="1" x14ac:dyDescent="0.3">
      <c r="A174" s="661" t="s">
        <v>588</v>
      </c>
      <c r="B174" s="662" t="s">
        <v>2763</v>
      </c>
      <c r="C174" s="662" t="s">
        <v>2475</v>
      </c>
      <c r="D174" s="662" t="s">
        <v>2476</v>
      </c>
      <c r="E174" s="662" t="s">
        <v>905</v>
      </c>
      <c r="F174" s="665"/>
      <c r="G174" s="665"/>
      <c r="H174" s="678">
        <v>0</v>
      </c>
      <c r="I174" s="665">
        <v>1</v>
      </c>
      <c r="J174" s="665">
        <v>630.21000000000015</v>
      </c>
      <c r="K174" s="678">
        <v>1</v>
      </c>
      <c r="L174" s="665">
        <v>1</v>
      </c>
      <c r="M174" s="666">
        <v>630.21000000000015</v>
      </c>
    </row>
    <row r="175" spans="1:13" ht="14.4" customHeight="1" x14ac:dyDescent="0.3">
      <c r="A175" s="661" t="s">
        <v>588</v>
      </c>
      <c r="B175" s="662" t="s">
        <v>2707</v>
      </c>
      <c r="C175" s="662" t="s">
        <v>1634</v>
      </c>
      <c r="D175" s="662" t="s">
        <v>1635</v>
      </c>
      <c r="E175" s="662" t="s">
        <v>1636</v>
      </c>
      <c r="F175" s="665"/>
      <c r="G175" s="665"/>
      <c r="H175" s="678">
        <v>0</v>
      </c>
      <c r="I175" s="665">
        <v>2</v>
      </c>
      <c r="J175" s="665">
        <v>109.78016752207434</v>
      </c>
      <c r="K175" s="678">
        <v>1</v>
      </c>
      <c r="L175" s="665">
        <v>2</v>
      </c>
      <c r="M175" s="666">
        <v>109.78016752207434</v>
      </c>
    </row>
    <row r="176" spans="1:13" ht="14.4" customHeight="1" x14ac:dyDescent="0.3">
      <c r="A176" s="661" t="s">
        <v>588</v>
      </c>
      <c r="B176" s="662" t="s">
        <v>2707</v>
      </c>
      <c r="C176" s="662" t="s">
        <v>2432</v>
      </c>
      <c r="D176" s="662" t="s">
        <v>1635</v>
      </c>
      <c r="E176" s="662" t="s">
        <v>2764</v>
      </c>
      <c r="F176" s="665"/>
      <c r="G176" s="665"/>
      <c r="H176" s="678">
        <v>0</v>
      </c>
      <c r="I176" s="665">
        <v>1</v>
      </c>
      <c r="J176" s="665">
        <v>48.489427541521621</v>
      </c>
      <c r="K176" s="678">
        <v>1</v>
      </c>
      <c r="L176" s="665">
        <v>1</v>
      </c>
      <c r="M176" s="666">
        <v>48.489427541521621</v>
      </c>
    </row>
    <row r="177" spans="1:13" ht="14.4" customHeight="1" x14ac:dyDescent="0.3">
      <c r="A177" s="661" t="s">
        <v>588</v>
      </c>
      <c r="B177" s="662" t="s">
        <v>2710</v>
      </c>
      <c r="C177" s="662" t="s">
        <v>2465</v>
      </c>
      <c r="D177" s="662" t="s">
        <v>2765</v>
      </c>
      <c r="E177" s="662" t="s">
        <v>2766</v>
      </c>
      <c r="F177" s="665"/>
      <c r="G177" s="665"/>
      <c r="H177" s="678">
        <v>0</v>
      </c>
      <c r="I177" s="665">
        <v>10</v>
      </c>
      <c r="J177" s="665">
        <v>838.88999999999987</v>
      </c>
      <c r="K177" s="678">
        <v>1</v>
      </c>
      <c r="L177" s="665">
        <v>10</v>
      </c>
      <c r="M177" s="666">
        <v>838.88999999999987</v>
      </c>
    </row>
    <row r="178" spans="1:13" ht="14.4" customHeight="1" x14ac:dyDescent="0.3">
      <c r="A178" s="661" t="s">
        <v>588</v>
      </c>
      <c r="B178" s="662" t="s">
        <v>2710</v>
      </c>
      <c r="C178" s="662" t="s">
        <v>2461</v>
      </c>
      <c r="D178" s="662" t="s">
        <v>2767</v>
      </c>
      <c r="E178" s="662" t="s">
        <v>2768</v>
      </c>
      <c r="F178" s="665"/>
      <c r="G178" s="665"/>
      <c r="H178" s="678">
        <v>0</v>
      </c>
      <c r="I178" s="665">
        <v>2</v>
      </c>
      <c r="J178" s="665">
        <v>1382.9</v>
      </c>
      <c r="K178" s="678">
        <v>1</v>
      </c>
      <c r="L178" s="665">
        <v>2</v>
      </c>
      <c r="M178" s="666">
        <v>1382.9</v>
      </c>
    </row>
    <row r="179" spans="1:13" ht="14.4" customHeight="1" x14ac:dyDescent="0.3">
      <c r="A179" s="661" t="s">
        <v>588</v>
      </c>
      <c r="B179" s="662" t="s">
        <v>2710</v>
      </c>
      <c r="C179" s="662" t="s">
        <v>597</v>
      </c>
      <c r="D179" s="662" t="s">
        <v>2711</v>
      </c>
      <c r="E179" s="662" t="s">
        <v>2712</v>
      </c>
      <c r="F179" s="665">
        <v>10</v>
      </c>
      <c r="G179" s="665">
        <v>2493.9</v>
      </c>
      <c r="H179" s="678">
        <v>1</v>
      </c>
      <c r="I179" s="665"/>
      <c r="J179" s="665"/>
      <c r="K179" s="678">
        <v>0</v>
      </c>
      <c r="L179" s="665">
        <v>10</v>
      </c>
      <c r="M179" s="666">
        <v>2493.9</v>
      </c>
    </row>
    <row r="180" spans="1:13" ht="14.4" customHeight="1" x14ac:dyDescent="0.3">
      <c r="A180" s="661" t="s">
        <v>588</v>
      </c>
      <c r="B180" s="662" t="s">
        <v>2769</v>
      </c>
      <c r="C180" s="662" t="s">
        <v>2122</v>
      </c>
      <c r="D180" s="662" t="s">
        <v>2123</v>
      </c>
      <c r="E180" s="662" t="s">
        <v>2770</v>
      </c>
      <c r="F180" s="665"/>
      <c r="G180" s="665"/>
      <c r="H180" s="678">
        <v>0</v>
      </c>
      <c r="I180" s="665">
        <v>13</v>
      </c>
      <c r="J180" s="665">
        <v>3335.1689520518057</v>
      </c>
      <c r="K180" s="678">
        <v>1</v>
      </c>
      <c r="L180" s="665">
        <v>13</v>
      </c>
      <c r="M180" s="666">
        <v>3335.1689520518057</v>
      </c>
    </row>
    <row r="181" spans="1:13" ht="14.4" customHeight="1" x14ac:dyDescent="0.3">
      <c r="A181" s="661" t="s">
        <v>588</v>
      </c>
      <c r="B181" s="662" t="s">
        <v>2769</v>
      </c>
      <c r="C181" s="662" t="s">
        <v>2126</v>
      </c>
      <c r="D181" s="662" t="s">
        <v>2123</v>
      </c>
      <c r="E181" s="662" t="s">
        <v>2771</v>
      </c>
      <c r="F181" s="665"/>
      <c r="G181" s="665"/>
      <c r="H181" s="678">
        <v>0</v>
      </c>
      <c r="I181" s="665">
        <v>1</v>
      </c>
      <c r="J181" s="665">
        <v>851.3979153974326</v>
      </c>
      <c r="K181" s="678">
        <v>1</v>
      </c>
      <c r="L181" s="665">
        <v>1</v>
      </c>
      <c r="M181" s="666">
        <v>851.3979153974326</v>
      </c>
    </row>
    <row r="182" spans="1:13" ht="14.4" customHeight="1" x14ac:dyDescent="0.3">
      <c r="A182" s="661" t="s">
        <v>588</v>
      </c>
      <c r="B182" s="662" t="s">
        <v>2769</v>
      </c>
      <c r="C182" s="662" t="s">
        <v>2348</v>
      </c>
      <c r="D182" s="662" t="s">
        <v>2772</v>
      </c>
      <c r="E182" s="662" t="s">
        <v>2770</v>
      </c>
      <c r="F182" s="665">
        <v>4</v>
      </c>
      <c r="G182" s="665">
        <v>437</v>
      </c>
      <c r="H182" s="678">
        <v>1</v>
      </c>
      <c r="I182" s="665"/>
      <c r="J182" s="665"/>
      <c r="K182" s="678">
        <v>0</v>
      </c>
      <c r="L182" s="665">
        <v>4</v>
      </c>
      <c r="M182" s="666">
        <v>437</v>
      </c>
    </row>
    <row r="183" spans="1:13" ht="14.4" customHeight="1" x14ac:dyDescent="0.3">
      <c r="A183" s="661" t="s">
        <v>588</v>
      </c>
      <c r="B183" s="662" t="s">
        <v>2713</v>
      </c>
      <c r="C183" s="662" t="s">
        <v>1490</v>
      </c>
      <c r="D183" s="662" t="s">
        <v>1491</v>
      </c>
      <c r="E183" s="662" t="s">
        <v>1492</v>
      </c>
      <c r="F183" s="665"/>
      <c r="G183" s="665"/>
      <c r="H183" s="678">
        <v>0</v>
      </c>
      <c r="I183" s="665">
        <v>3</v>
      </c>
      <c r="J183" s="665">
        <v>149.53969347390475</v>
      </c>
      <c r="K183" s="678">
        <v>1</v>
      </c>
      <c r="L183" s="665">
        <v>3</v>
      </c>
      <c r="M183" s="666">
        <v>149.53969347390475</v>
      </c>
    </row>
    <row r="184" spans="1:13" ht="14.4" customHeight="1" x14ac:dyDescent="0.3">
      <c r="A184" s="661" t="s">
        <v>588</v>
      </c>
      <c r="B184" s="662" t="s">
        <v>2713</v>
      </c>
      <c r="C184" s="662" t="s">
        <v>1494</v>
      </c>
      <c r="D184" s="662" t="s">
        <v>1495</v>
      </c>
      <c r="E184" s="662" t="s">
        <v>1496</v>
      </c>
      <c r="F184" s="665"/>
      <c r="G184" s="665"/>
      <c r="H184" s="678">
        <v>0</v>
      </c>
      <c r="I184" s="665">
        <v>3</v>
      </c>
      <c r="J184" s="665">
        <v>168.62916011834847</v>
      </c>
      <c r="K184" s="678">
        <v>1</v>
      </c>
      <c r="L184" s="665">
        <v>3</v>
      </c>
      <c r="M184" s="666">
        <v>168.62916011834847</v>
      </c>
    </row>
    <row r="185" spans="1:13" ht="14.4" customHeight="1" x14ac:dyDescent="0.3">
      <c r="A185" s="661" t="s">
        <v>588</v>
      </c>
      <c r="B185" s="662" t="s">
        <v>2713</v>
      </c>
      <c r="C185" s="662" t="s">
        <v>1521</v>
      </c>
      <c r="D185" s="662" t="s">
        <v>1522</v>
      </c>
      <c r="E185" s="662" t="s">
        <v>2714</v>
      </c>
      <c r="F185" s="665"/>
      <c r="G185" s="665"/>
      <c r="H185" s="678">
        <v>0</v>
      </c>
      <c r="I185" s="665">
        <v>2</v>
      </c>
      <c r="J185" s="665">
        <v>67.299965299446711</v>
      </c>
      <c r="K185" s="678">
        <v>1</v>
      </c>
      <c r="L185" s="665">
        <v>2</v>
      </c>
      <c r="M185" s="666">
        <v>67.299965299446711</v>
      </c>
    </row>
    <row r="186" spans="1:13" ht="14.4" customHeight="1" x14ac:dyDescent="0.3">
      <c r="A186" s="661" t="s">
        <v>588</v>
      </c>
      <c r="B186" s="662" t="s">
        <v>2713</v>
      </c>
      <c r="C186" s="662" t="s">
        <v>1525</v>
      </c>
      <c r="D186" s="662" t="s">
        <v>1522</v>
      </c>
      <c r="E186" s="662" t="s">
        <v>2715</v>
      </c>
      <c r="F186" s="665"/>
      <c r="G186" s="665"/>
      <c r="H186" s="678">
        <v>0</v>
      </c>
      <c r="I186" s="665">
        <v>2</v>
      </c>
      <c r="J186" s="665">
        <v>184.35843289145788</v>
      </c>
      <c r="K186" s="678">
        <v>1</v>
      </c>
      <c r="L186" s="665">
        <v>2</v>
      </c>
      <c r="M186" s="666">
        <v>184.35843289145788</v>
      </c>
    </row>
    <row r="187" spans="1:13" ht="14.4" customHeight="1" x14ac:dyDescent="0.3">
      <c r="A187" s="661" t="s">
        <v>588</v>
      </c>
      <c r="B187" s="662" t="s">
        <v>2773</v>
      </c>
      <c r="C187" s="662" t="s">
        <v>2441</v>
      </c>
      <c r="D187" s="662" t="s">
        <v>2774</v>
      </c>
      <c r="E187" s="662" t="s">
        <v>2775</v>
      </c>
      <c r="F187" s="665"/>
      <c r="G187" s="665"/>
      <c r="H187" s="678">
        <v>0</v>
      </c>
      <c r="I187" s="665">
        <v>1</v>
      </c>
      <c r="J187" s="665">
        <v>98.42000000000003</v>
      </c>
      <c r="K187" s="678">
        <v>1</v>
      </c>
      <c r="L187" s="665">
        <v>1</v>
      </c>
      <c r="M187" s="666">
        <v>98.42000000000003</v>
      </c>
    </row>
    <row r="188" spans="1:13" ht="14.4" customHeight="1" x14ac:dyDescent="0.3">
      <c r="A188" s="661" t="s">
        <v>588</v>
      </c>
      <c r="B188" s="662" t="s">
        <v>2716</v>
      </c>
      <c r="C188" s="662" t="s">
        <v>1530</v>
      </c>
      <c r="D188" s="662" t="s">
        <v>2719</v>
      </c>
      <c r="E188" s="662" t="s">
        <v>2720</v>
      </c>
      <c r="F188" s="665"/>
      <c r="G188" s="665"/>
      <c r="H188" s="678">
        <v>0</v>
      </c>
      <c r="I188" s="665">
        <v>1</v>
      </c>
      <c r="J188" s="665">
        <v>322.49000000000007</v>
      </c>
      <c r="K188" s="678">
        <v>1</v>
      </c>
      <c r="L188" s="665">
        <v>1</v>
      </c>
      <c r="M188" s="666">
        <v>322.49000000000007</v>
      </c>
    </row>
    <row r="189" spans="1:13" ht="14.4" customHeight="1" x14ac:dyDescent="0.3">
      <c r="A189" s="661" t="s">
        <v>588</v>
      </c>
      <c r="B189" s="662" t="s">
        <v>2776</v>
      </c>
      <c r="C189" s="662" t="s">
        <v>2314</v>
      </c>
      <c r="D189" s="662" t="s">
        <v>2315</v>
      </c>
      <c r="E189" s="662" t="s">
        <v>2316</v>
      </c>
      <c r="F189" s="665">
        <v>1</v>
      </c>
      <c r="G189" s="665">
        <v>47.609572418064317</v>
      </c>
      <c r="H189" s="678">
        <v>1</v>
      </c>
      <c r="I189" s="665"/>
      <c r="J189" s="665"/>
      <c r="K189" s="678">
        <v>0</v>
      </c>
      <c r="L189" s="665">
        <v>1</v>
      </c>
      <c r="M189" s="666">
        <v>47.609572418064317</v>
      </c>
    </row>
    <row r="190" spans="1:13" ht="14.4" customHeight="1" x14ac:dyDescent="0.3">
      <c r="A190" s="661" t="s">
        <v>588</v>
      </c>
      <c r="B190" s="662" t="s">
        <v>2776</v>
      </c>
      <c r="C190" s="662" t="s">
        <v>2321</v>
      </c>
      <c r="D190" s="662" t="s">
        <v>2322</v>
      </c>
      <c r="E190" s="662" t="s">
        <v>2323</v>
      </c>
      <c r="F190" s="665">
        <v>1</v>
      </c>
      <c r="G190" s="665">
        <v>108.81999999999996</v>
      </c>
      <c r="H190" s="678">
        <v>1</v>
      </c>
      <c r="I190" s="665"/>
      <c r="J190" s="665"/>
      <c r="K190" s="678">
        <v>0</v>
      </c>
      <c r="L190" s="665">
        <v>1</v>
      </c>
      <c r="M190" s="666">
        <v>108.81999999999996</v>
      </c>
    </row>
    <row r="191" spans="1:13" ht="14.4" customHeight="1" x14ac:dyDescent="0.3">
      <c r="A191" s="661" t="s">
        <v>588</v>
      </c>
      <c r="B191" s="662" t="s">
        <v>2723</v>
      </c>
      <c r="C191" s="662" t="s">
        <v>1534</v>
      </c>
      <c r="D191" s="662" t="s">
        <v>2724</v>
      </c>
      <c r="E191" s="662" t="s">
        <v>2725</v>
      </c>
      <c r="F191" s="665"/>
      <c r="G191" s="665"/>
      <c r="H191" s="678">
        <v>0</v>
      </c>
      <c r="I191" s="665">
        <v>1</v>
      </c>
      <c r="J191" s="665">
        <v>47.09</v>
      </c>
      <c r="K191" s="678">
        <v>1</v>
      </c>
      <c r="L191" s="665">
        <v>1</v>
      </c>
      <c r="M191" s="666">
        <v>47.09</v>
      </c>
    </row>
    <row r="192" spans="1:13" ht="14.4" customHeight="1" x14ac:dyDescent="0.3">
      <c r="A192" s="661" t="s">
        <v>588</v>
      </c>
      <c r="B192" s="662" t="s">
        <v>2726</v>
      </c>
      <c r="C192" s="662" t="s">
        <v>1586</v>
      </c>
      <c r="D192" s="662" t="s">
        <v>1587</v>
      </c>
      <c r="E192" s="662" t="s">
        <v>1603</v>
      </c>
      <c r="F192" s="665"/>
      <c r="G192" s="665"/>
      <c r="H192" s="678">
        <v>0</v>
      </c>
      <c r="I192" s="665">
        <v>2</v>
      </c>
      <c r="J192" s="665">
        <v>69.61971460226647</v>
      </c>
      <c r="K192" s="678">
        <v>1</v>
      </c>
      <c r="L192" s="665">
        <v>2</v>
      </c>
      <c r="M192" s="666">
        <v>69.61971460226647</v>
      </c>
    </row>
    <row r="193" spans="1:13" ht="14.4" customHeight="1" x14ac:dyDescent="0.3">
      <c r="A193" s="661" t="s">
        <v>588</v>
      </c>
      <c r="B193" s="662" t="s">
        <v>2726</v>
      </c>
      <c r="C193" s="662" t="s">
        <v>1619</v>
      </c>
      <c r="D193" s="662" t="s">
        <v>1620</v>
      </c>
      <c r="E193" s="662" t="s">
        <v>905</v>
      </c>
      <c r="F193" s="665"/>
      <c r="G193" s="665"/>
      <c r="H193" s="678">
        <v>0</v>
      </c>
      <c r="I193" s="665">
        <v>4</v>
      </c>
      <c r="J193" s="665">
        <v>395.987577603055</v>
      </c>
      <c r="K193" s="678">
        <v>1</v>
      </c>
      <c r="L193" s="665">
        <v>4</v>
      </c>
      <c r="M193" s="666">
        <v>395.987577603055</v>
      </c>
    </row>
    <row r="194" spans="1:13" ht="14.4" customHeight="1" x14ac:dyDescent="0.3">
      <c r="A194" s="661" t="s">
        <v>588</v>
      </c>
      <c r="B194" s="662" t="s">
        <v>2777</v>
      </c>
      <c r="C194" s="662" t="s">
        <v>2458</v>
      </c>
      <c r="D194" s="662" t="s">
        <v>2459</v>
      </c>
      <c r="E194" s="662" t="s">
        <v>905</v>
      </c>
      <c r="F194" s="665"/>
      <c r="G194" s="665"/>
      <c r="H194" s="678">
        <v>0</v>
      </c>
      <c r="I194" s="665">
        <v>1</v>
      </c>
      <c r="J194" s="665">
        <v>113.51000572194675</v>
      </c>
      <c r="K194" s="678">
        <v>1</v>
      </c>
      <c r="L194" s="665">
        <v>1</v>
      </c>
      <c r="M194" s="666">
        <v>113.51000572194675</v>
      </c>
    </row>
    <row r="195" spans="1:13" ht="14.4" customHeight="1" x14ac:dyDescent="0.3">
      <c r="A195" s="661" t="s">
        <v>588</v>
      </c>
      <c r="B195" s="662" t="s">
        <v>2778</v>
      </c>
      <c r="C195" s="662" t="s">
        <v>2445</v>
      </c>
      <c r="D195" s="662" t="s">
        <v>2446</v>
      </c>
      <c r="E195" s="662" t="s">
        <v>2447</v>
      </c>
      <c r="F195" s="665">
        <v>3</v>
      </c>
      <c r="G195" s="665">
        <v>300.54000000000008</v>
      </c>
      <c r="H195" s="678">
        <v>1</v>
      </c>
      <c r="I195" s="665"/>
      <c r="J195" s="665"/>
      <c r="K195" s="678">
        <v>0</v>
      </c>
      <c r="L195" s="665">
        <v>3</v>
      </c>
      <c r="M195" s="666">
        <v>300.54000000000008</v>
      </c>
    </row>
    <row r="196" spans="1:13" ht="14.4" customHeight="1" x14ac:dyDescent="0.3">
      <c r="A196" s="661" t="s">
        <v>588</v>
      </c>
      <c r="B196" s="662" t="s">
        <v>2779</v>
      </c>
      <c r="C196" s="662" t="s">
        <v>2407</v>
      </c>
      <c r="D196" s="662" t="s">
        <v>2408</v>
      </c>
      <c r="E196" s="662" t="s">
        <v>2011</v>
      </c>
      <c r="F196" s="665"/>
      <c r="G196" s="665"/>
      <c r="H196" s="678">
        <v>0</v>
      </c>
      <c r="I196" s="665">
        <v>5</v>
      </c>
      <c r="J196" s="665">
        <v>395.80999999999989</v>
      </c>
      <c r="K196" s="678">
        <v>1</v>
      </c>
      <c r="L196" s="665">
        <v>5</v>
      </c>
      <c r="M196" s="666">
        <v>395.80999999999989</v>
      </c>
    </row>
    <row r="197" spans="1:13" ht="14.4" customHeight="1" x14ac:dyDescent="0.3">
      <c r="A197" s="661" t="s">
        <v>588</v>
      </c>
      <c r="B197" s="662" t="s">
        <v>2731</v>
      </c>
      <c r="C197" s="662" t="s">
        <v>1528</v>
      </c>
      <c r="D197" s="662" t="s">
        <v>1459</v>
      </c>
      <c r="E197" s="662" t="s">
        <v>1603</v>
      </c>
      <c r="F197" s="665"/>
      <c r="G197" s="665"/>
      <c r="H197" s="678">
        <v>0</v>
      </c>
      <c r="I197" s="665">
        <v>3</v>
      </c>
      <c r="J197" s="665">
        <v>174.08</v>
      </c>
      <c r="K197" s="678">
        <v>1</v>
      </c>
      <c r="L197" s="665">
        <v>3</v>
      </c>
      <c r="M197" s="666">
        <v>174.08</v>
      </c>
    </row>
    <row r="198" spans="1:13" ht="14.4" customHeight="1" x14ac:dyDescent="0.3">
      <c r="A198" s="661" t="s">
        <v>588</v>
      </c>
      <c r="B198" s="662" t="s">
        <v>2734</v>
      </c>
      <c r="C198" s="662" t="s">
        <v>2484</v>
      </c>
      <c r="D198" s="662" t="s">
        <v>2482</v>
      </c>
      <c r="E198" s="662" t="s">
        <v>2485</v>
      </c>
      <c r="F198" s="665"/>
      <c r="G198" s="665"/>
      <c r="H198" s="678">
        <v>0</v>
      </c>
      <c r="I198" s="665">
        <v>2</v>
      </c>
      <c r="J198" s="665">
        <v>277.2600000000001</v>
      </c>
      <c r="K198" s="678">
        <v>1</v>
      </c>
      <c r="L198" s="665">
        <v>2</v>
      </c>
      <c r="M198" s="666">
        <v>277.2600000000001</v>
      </c>
    </row>
    <row r="199" spans="1:13" ht="14.4" customHeight="1" x14ac:dyDescent="0.3">
      <c r="A199" s="661" t="s">
        <v>588</v>
      </c>
      <c r="B199" s="662" t="s">
        <v>2734</v>
      </c>
      <c r="C199" s="662" t="s">
        <v>2481</v>
      </c>
      <c r="D199" s="662" t="s">
        <v>2482</v>
      </c>
      <c r="E199" s="662" t="s">
        <v>2483</v>
      </c>
      <c r="F199" s="665"/>
      <c r="G199" s="665"/>
      <c r="H199" s="678">
        <v>0</v>
      </c>
      <c r="I199" s="665">
        <v>3</v>
      </c>
      <c r="J199" s="665">
        <v>216.47999999999996</v>
      </c>
      <c r="K199" s="678">
        <v>1</v>
      </c>
      <c r="L199" s="665">
        <v>3</v>
      </c>
      <c r="M199" s="666">
        <v>216.47999999999996</v>
      </c>
    </row>
    <row r="200" spans="1:13" ht="14.4" customHeight="1" x14ac:dyDescent="0.3">
      <c r="A200" s="661" t="s">
        <v>588</v>
      </c>
      <c r="B200" s="662" t="s">
        <v>2734</v>
      </c>
      <c r="C200" s="662" t="s">
        <v>1651</v>
      </c>
      <c r="D200" s="662" t="s">
        <v>1652</v>
      </c>
      <c r="E200" s="662" t="s">
        <v>1653</v>
      </c>
      <c r="F200" s="665"/>
      <c r="G200" s="665"/>
      <c r="H200" s="678">
        <v>0</v>
      </c>
      <c r="I200" s="665">
        <v>2</v>
      </c>
      <c r="J200" s="665">
        <v>245.3800330507712</v>
      </c>
      <c r="K200" s="678">
        <v>1</v>
      </c>
      <c r="L200" s="665">
        <v>2</v>
      </c>
      <c r="M200" s="666">
        <v>245.3800330507712</v>
      </c>
    </row>
    <row r="201" spans="1:13" ht="14.4" customHeight="1" thickBot="1" x14ac:dyDescent="0.35">
      <c r="A201" s="667" t="s">
        <v>588</v>
      </c>
      <c r="B201" s="668" t="s">
        <v>2734</v>
      </c>
      <c r="C201" s="668" t="s">
        <v>2486</v>
      </c>
      <c r="D201" s="668" t="s">
        <v>2487</v>
      </c>
      <c r="E201" s="668" t="s">
        <v>1653</v>
      </c>
      <c r="F201" s="671"/>
      <c r="G201" s="671"/>
      <c r="H201" s="679">
        <v>0</v>
      </c>
      <c r="I201" s="671">
        <v>0.25</v>
      </c>
      <c r="J201" s="671">
        <v>32.492522975493912</v>
      </c>
      <c r="K201" s="679">
        <v>1</v>
      </c>
      <c r="L201" s="671">
        <v>0.25</v>
      </c>
      <c r="M201" s="672">
        <v>32.492522975493912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1588</v>
      </c>
      <c r="C3" s="459">
        <f>SUM(C6:C1048576)</f>
        <v>1008</v>
      </c>
      <c r="D3" s="459">
        <f>SUM(D6:D1048576)</f>
        <v>942</v>
      </c>
      <c r="E3" s="460">
        <f>SUM(E6:E1048576)</f>
        <v>0</v>
      </c>
      <c r="F3" s="457">
        <f>IF(SUM($B3:$E3)=0,"",B3/SUM($B3:$E3))</f>
        <v>0.44884115319389484</v>
      </c>
      <c r="G3" s="455">
        <f t="shared" ref="G3:I3" si="0">IF(SUM($B3:$E3)=0,"",C3/SUM($B3:$E3))</f>
        <v>0.28490672696438668</v>
      </c>
      <c r="H3" s="455">
        <f t="shared" si="0"/>
        <v>0.26625211984171848</v>
      </c>
      <c r="I3" s="456">
        <f t="shared" si="0"/>
        <v>0</v>
      </c>
      <c r="J3" s="459">
        <f>SUM(J6:J1048576)</f>
        <v>349</v>
      </c>
      <c r="K3" s="459">
        <f>SUM(K6:K1048576)</f>
        <v>474</v>
      </c>
      <c r="L3" s="459">
        <f>SUM(L6:L1048576)</f>
        <v>942</v>
      </c>
      <c r="M3" s="460">
        <f>SUM(M6:M1048576)</f>
        <v>0</v>
      </c>
      <c r="N3" s="457">
        <f>IF(SUM($J3:$M3)=0,"",J3/SUM($J3:$M3))</f>
        <v>0.19773371104815865</v>
      </c>
      <c r="O3" s="455">
        <f t="shared" ref="O3:Q3" si="1">IF(SUM($J3:$M3)=0,"",K3/SUM($J3:$M3))</f>
        <v>0.26855524079320114</v>
      </c>
      <c r="P3" s="455">
        <f t="shared" si="1"/>
        <v>0.53371104815864023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2781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2782</v>
      </c>
      <c r="B7" s="710">
        <v>761</v>
      </c>
      <c r="C7" s="665">
        <v>540</v>
      </c>
      <c r="D7" s="665">
        <v>698</v>
      </c>
      <c r="E7" s="666"/>
      <c r="F7" s="707">
        <v>0.38069034517258632</v>
      </c>
      <c r="G7" s="678">
        <v>0.27013506753376687</v>
      </c>
      <c r="H7" s="678">
        <v>0.34917458729364681</v>
      </c>
      <c r="I7" s="713">
        <v>0</v>
      </c>
      <c r="J7" s="710">
        <v>143</v>
      </c>
      <c r="K7" s="665">
        <v>265</v>
      </c>
      <c r="L7" s="665">
        <v>698</v>
      </c>
      <c r="M7" s="666"/>
      <c r="N7" s="707">
        <v>0.12929475587703435</v>
      </c>
      <c r="O7" s="678">
        <v>0.23960216998191683</v>
      </c>
      <c r="P7" s="678">
        <v>0.63110307414104883</v>
      </c>
      <c r="Q7" s="701">
        <v>0</v>
      </c>
    </row>
    <row r="8" spans="1:17" ht="14.4" customHeight="1" x14ac:dyDescent="0.3">
      <c r="A8" s="704" t="s">
        <v>2783</v>
      </c>
      <c r="B8" s="710">
        <v>149</v>
      </c>
      <c r="C8" s="665">
        <v>1</v>
      </c>
      <c r="D8" s="665">
        <v>1</v>
      </c>
      <c r="E8" s="666"/>
      <c r="F8" s="707">
        <v>0.98675496688741726</v>
      </c>
      <c r="G8" s="678">
        <v>6.6225165562913907E-3</v>
      </c>
      <c r="H8" s="678">
        <v>6.6225165562913907E-3</v>
      </c>
      <c r="I8" s="713">
        <v>0</v>
      </c>
      <c r="J8" s="710">
        <v>45</v>
      </c>
      <c r="K8" s="665">
        <v>1</v>
      </c>
      <c r="L8" s="665">
        <v>1</v>
      </c>
      <c r="M8" s="666"/>
      <c r="N8" s="707">
        <v>0.95744680851063835</v>
      </c>
      <c r="O8" s="678">
        <v>2.1276595744680851E-2</v>
      </c>
      <c r="P8" s="678">
        <v>2.1276595744680851E-2</v>
      </c>
      <c r="Q8" s="701">
        <v>0</v>
      </c>
    </row>
    <row r="9" spans="1:17" ht="14.4" customHeight="1" thickBot="1" x14ac:dyDescent="0.35">
      <c r="A9" s="705" t="s">
        <v>2784</v>
      </c>
      <c r="B9" s="711">
        <v>678</v>
      </c>
      <c r="C9" s="671">
        <v>467</v>
      </c>
      <c r="D9" s="671">
        <v>243</v>
      </c>
      <c r="E9" s="672"/>
      <c r="F9" s="708">
        <v>0.48847262247838619</v>
      </c>
      <c r="G9" s="679">
        <v>0.33645533141210376</v>
      </c>
      <c r="H9" s="679">
        <v>0.17507204610951008</v>
      </c>
      <c r="I9" s="714">
        <v>0</v>
      </c>
      <c r="J9" s="711">
        <v>161</v>
      </c>
      <c r="K9" s="671">
        <v>208</v>
      </c>
      <c r="L9" s="671">
        <v>243</v>
      </c>
      <c r="M9" s="672"/>
      <c r="N9" s="708">
        <v>0.26307189542483661</v>
      </c>
      <c r="O9" s="679">
        <v>0.33986928104575165</v>
      </c>
      <c r="P9" s="679">
        <v>0.39705882352941174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31</v>
      </c>
      <c r="B5" s="646" t="s">
        <v>576</v>
      </c>
      <c r="C5" s="649">
        <v>2765086.3100000015</v>
      </c>
      <c r="D5" s="649">
        <v>6209</v>
      </c>
      <c r="E5" s="649">
        <v>2273103.0900000017</v>
      </c>
      <c r="F5" s="715">
        <v>0.82207310555886426</v>
      </c>
      <c r="G5" s="649">
        <v>4981</v>
      </c>
      <c r="H5" s="715">
        <v>0.80222258012562409</v>
      </c>
      <c r="I5" s="649">
        <v>491983.22</v>
      </c>
      <c r="J5" s="715">
        <v>0.1779268944411358</v>
      </c>
      <c r="K5" s="649">
        <v>1228</v>
      </c>
      <c r="L5" s="715">
        <v>0.19777741987437591</v>
      </c>
      <c r="M5" s="649" t="s">
        <v>74</v>
      </c>
      <c r="N5" s="277"/>
    </row>
    <row r="6" spans="1:14" ht="14.4" customHeight="1" x14ac:dyDescent="0.3">
      <c r="A6" s="645">
        <v>31</v>
      </c>
      <c r="B6" s="646" t="s">
        <v>2785</v>
      </c>
      <c r="C6" s="649">
        <v>1444479.2200000016</v>
      </c>
      <c r="D6" s="649">
        <v>3005.5</v>
      </c>
      <c r="E6" s="649">
        <v>1135967.2400000016</v>
      </c>
      <c r="F6" s="715">
        <v>0.78641992509937275</v>
      </c>
      <c r="G6" s="649">
        <v>1999.5</v>
      </c>
      <c r="H6" s="715">
        <v>0.66528031941440691</v>
      </c>
      <c r="I6" s="649">
        <v>308511.98</v>
      </c>
      <c r="J6" s="715">
        <v>0.21358007490062725</v>
      </c>
      <c r="K6" s="649">
        <v>1006</v>
      </c>
      <c r="L6" s="715">
        <v>0.33471968058559309</v>
      </c>
      <c r="M6" s="649" t="s">
        <v>1</v>
      </c>
      <c r="N6" s="277"/>
    </row>
    <row r="7" spans="1:14" ht="14.4" customHeight="1" x14ac:dyDescent="0.3">
      <c r="A7" s="645">
        <v>31</v>
      </c>
      <c r="B7" s="646" t="s">
        <v>2786</v>
      </c>
      <c r="C7" s="649">
        <v>0</v>
      </c>
      <c r="D7" s="649">
        <v>1</v>
      </c>
      <c r="E7" s="649">
        <v>0</v>
      </c>
      <c r="F7" s="715" t="s">
        <v>577</v>
      </c>
      <c r="G7" s="649">
        <v>1</v>
      </c>
      <c r="H7" s="715">
        <v>1</v>
      </c>
      <c r="I7" s="649" t="s">
        <v>577</v>
      </c>
      <c r="J7" s="715" t="s">
        <v>577</v>
      </c>
      <c r="K7" s="649" t="s">
        <v>577</v>
      </c>
      <c r="L7" s="715">
        <v>0</v>
      </c>
      <c r="M7" s="649" t="s">
        <v>1</v>
      </c>
      <c r="N7" s="277"/>
    </row>
    <row r="8" spans="1:14" ht="14.4" customHeight="1" x14ac:dyDescent="0.3">
      <c r="A8" s="645">
        <v>31</v>
      </c>
      <c r="B8" s="646" t="s">
        <v>2787</v>
      </c>
      <c r="C8" s="649">
        <v>1320607.0900000001</v>
      </c>
      <c r="D8" s="649">
        <v>3202.5</v>
      </c>
      <c r="E8" s="649">
        <v>1137135.8500000001</v>
      </c>
      <c r="F8" s="715">
        <v>0.86107053234130371</v>
      </c>
      <c r="G8" s="649">
        <v>2980.5</v>
      </c>
      <c r="H8" s="715">
        <v>0.9306791569086651</v>
      </c>
      <c r="I8" s="649">
        <v>183471.23999999996</v>
      </c>
      <c r="J8" s="715">
        <v>0.13892946765869624</v>
      </c>
      <c r="K8" s="649">
        <v>222</v>
      </c>
      <c r="L8" s="715">
        <v>6.9320843091334891E-2</v>
      </c>
      <c r="M8" s="649" t="s">
        <v>1</v>
      </c>
      <c r="N8" s="277"/>
    </row>
    <row r="9" spans="1:14" ht="14.4" customHeight="1" x14ac:dyDescent="0.3">
      <c r="A9" s="645" t="s">
        <v>575</v>
      </c>
      <c r="B9" s="646" t="s">
        <v>3</v>
      </c>
      <c r="C9" s="649">
        <v>2765086.3100000015</v>
      </c>
      <c r="D9" s="649">
        <v>6209</v>
      </c>
      <c r="E9" s="649">
        <v>2273103.0900000017</v>
      </c>
      <c r="F9" s="715">
        <v>0.82207310555886426</v>
      </c>
      <c r="G9" s="649">
        <v>4981</v>
      </c>
      <c r="H9" s="715">
        <v>0.80222258012562409</v>
      </c>
      <c r="I9" s="649">
        <v>491983.22</v>
      </c>
      <c r="J9" s="715">
        <v>0.1779268944411358</v>
      </c>
      <c r="K9" s="649">
        <v>1228</v>
      </c>
      <c r="L9" s="715">
        <v>0.19777741987437591</v>
      </c>
      <c r="M9" s="649" t="s">
        <v>579</v>
      </c>
      <c r="N9" s="277"/>
    </row>
    <row r="11" spans="1:14" ht="14.4" customHeight="1" x14ac:dyDescent="0.3">
      <c r="A11" s="645">
        <v>31</v>
      </c>
      <c r="B11" s="646" t="s">
        <v>576</v>
      </c>
      <c r="C11" s="649" t="s">
        <v>577</v>
      </c>
      <c r="D11" s="649" t="s">
        <v>577</v>
      </c>
      <c r="E11" s="649" t="s">
        <v>577</v>
      </c>
      <c r="F11" s="715" t="s">
        <v>577</v>
      </c>
      <c r="G11" s="649" t="s">
        <v>577</v>
      </c>
      <c r="H11" s="715" t="s">
        <v>577</v>
      </c>
      <c r="I11" s="649" t="s">
        <v>577</v>
      </c>
      <c r="J11" s="715" t="s">
        <v>577</v>
      </c>
      <c r="K11" s="649" t="s">
        <v>577</v>
      </c>
      <c r="L11" s="715" t="s">
        <v>577</v>
      </c>
      <c r="M11" s="649" t="s">
        <v>74</v>
      </c>
      <c r="N11" s="277"/>
    </row>
    <row r="12" spans="1:14" ht="14.4" customHeight="1" x14ac:dyDescent="0.3">
      <c r="A12" s="645" t="s">
        <v>2788</v>
      </c>
      <c r="B12" s="646" t="s">
        <v>2785</v>
      </c>
      <c r="C12" s="649">
        <v>835613.86999999988</v>
      </c>
      <c r="D12" s="649">
        <v>1624.5</v>
      </c>
      <c r="E12" s="649">
        <v>613735.9</v>
      </c>
      <c r="F12" s="715">
        <v>0.73447308862884253</v>
      </c>
      <c r="G12" s="649">
        <v>937.5</v>
      </c>
      <c r="H12" s="715">
        <v>0.57710064635272396</v>
      </c>
      <c r="I12" s="649">
        <v>221877.96999999988</v>
      </c>
      <c r="J12" s="715">
        <v>0.26552691137115747</v>
      </c>
      <c r="K12" s="649">
        <v>687</v>
      </c>
      <c r="L12" s="715">
        <v>0.4228993536472761</v>
      </c>
      <c r="M12" s="649" t="s">
        <v>1</v>
      </c>
      <c r="N12" s="277"/>
    </row>
    <row r="13" spans="1:14" ht="14.4" customHeight="1" x14ac:dyDescent="0.3">
      <c r="A13" s="645" t="s">
        <v>2788</v>
      </c>
      <c r="B13" s="646" t="s">
        <v>2787</v>
      </c>
      <c r="C13" s="649">
        <v>687638.52999999991</v>
      </c>
      <c r="D13" s="649">
        <v>1921.5</v>
      </c>
      <c r="E13" s="649">
        <v>624737.65999999992</v>
      </c>
      <c r="F13" s="715">
        <v>0.90852625724739422</v>
      </c>
      <c r="G13" s="649">
        <v>1847.5</v>
      </c>
      <c r="H13" s="715">
        <v>0.96148842050481398</v>
      </c>
      <c r="I13" s="649">
        <v>62900.87000000001</v>
      </c>
      <c r="J13" s="715">
        <v>9.1473742752605822E-2</v>
      </c>
      <c r="K13" s="649">
        <v>74</v>
      </c>
      <c r="L13" s="715">
        <v>3.8511579495186056E-2</v>
      </c>
      <c r="M13" s="649" t="s">
        <v>1</v>
      </c>
      <c r="N13" s="277"/>
    </row>
    <row r="14" spans="1:14" ht="14.4" customHeight="1" x14ac:dyDescent="0.3">
      <c r="A14" s="645" t="s">
        <v>2788</v>
      </c>
      <c r="B14" s="646" t="s">
        <v>2789</v>
      </c>
      <c r="C14" s="649">
        <v>1523252.4</v>
      </c>
      <c r="D14" s="649">
        <v>3546</v>
      </c>
      <c r="E14" s="649">
        <v>1238473.56</v>
      </c>
      <c r="F14" s="715">
        <v>0.81304553336006569</v>
      </c>
      <c r="G14" s="649">
        <v>2785</v>
      </c>
      <c r="H14" s="715">
        <v>0.7853919909757473</v>
      </c>
      <c r="I14" s="649">
        <v>284778.83999999991</v>
      </c>
      <c r="J14" s="715">
        <v>0.18695446663993434</v>
      </c>
      <c r="K14" s="649">
        <v>761</v>
      </c>
      <c r="L14" s="715">
        <v>0.21460800902425267</v>
      </c>
      <c r="M14" s="649" t="s">
        <v>583</v>
      </c>
      <c r="N14" s="277"/>
    </row>
    <row r="15" spans="1:14" ht="14.4" customHeight="1" x14ac:dyDescent="0.3">
      <c r="A15" s="645" t="s">
        <v>577</v>
      </c>
      <c r="B15" s="646" t="s">
        <v>577</v>
      </c>
      <c r="C15" s="649" t="s">
        <v>577</v>
      </c>
      <c r="D15" s="649" t="s">
        <v>577</v>
      </c>
      <c r="E15" s="649" t="s">
        <v>577</v>
      </c>
      <c r="F15" s="715" t="s">
        <v>577</v>
      </c>
      <c r="G15" s="649" t="s">
        <v>577</v>
      </c>
      <c r="H15" s="715" t="s">
        <v>577</v>
      </c>
      <c r="I15" s="649" t="s">
        <v>577</v>
      </c>
      <c r="J15" s="715" t="s">
        <v>577</v>
      </c>
      <c r="K15" s="649" t="s">
        <v>577</v>
      </c>
      <c r="L15" s="715" t="s">
        <v>577</v>
      </c>
      <c r="M15" s="649" t="s">
        <v>584</v>
      </c>
      <c r="N15" s="277"/>
    </row>
    <row r="16" spans="1:14" ht="14.4" customHeight="1" x14ac:dyDescent="0.3">
      <c r="A16" s="645" t="s">
        <v>2790</v>
      </c>
      <c r="B16" s="646" t="s">
        <v>2785</v>
      </c>
      <c r="C16" s="649">
        <v>608679.07999999996</v>
      </c>
      <c r="D16" s="649">
        <v>1380</v>
      </c>
      <c r="E16" s="649">
        <v>522231.33999999985</v>
      </c>
      <c r="F16" s="715">
        <v>0.85797484612088182</v>
      </c>
      <c r="G16" s="649">
        <v>1062</v>
      </c>
      <c r="H16" s="715">
        <v>0.76956521739130435</v>
      </c>
      <c r="I16" s="649">
        <v>86447.740000000063</v>
      </c>
      <c r="J16" s="715">
        <v>0.14202515387911815</v>
      </c>
      <c r="K16" s="649">
        <v>318</v>
      </c>
      <c r="L16" s="715">
        <v>0.23043478260869565</v>
      </c>
      <c r="M16" s="649" t="s">
        <v>1</v>
      </c>
      <c r="N16" s="277"/>
    </row>
    <row r="17" spans="1:14" ht="14.4" customHeight="1" x14ac:dyDescent="0.3">
      <c r="A17" s="645" t="s">
        <v>2790</v>
      </c>
      <c r="B17" s="646" t="s">
        <v>2786</v>
      </c>
      <c r="C17" s="649">
        <v>0</v>
      </c>
      <c r="D17" s="649">
        <v>1</v>
      </c>
      <c r="E17" s="649">
        <v>0</v>
      </c>
      <c r="F17" s="715" t="s">
        <v>577</v>
      </c>
      <c r="G17" s="649">
        <v>1</v>
      </c>
      <c r="H17" s="715">
        <v>1</v>
      </c>
      <c r="I17" s="649" t="s">
        <v>577</v>
      </c>
      <c r="J17" s="715" t="s">
        <v>577</v>
      </c>
      <c r="K17" s="649" t="s">
        <v>577</v>
      </c>
      <c r="L17" s="715">
        <v>0</v>
      </c>
      <c r="M17" s="649" t="s">
        <v>1</v>
      </c>
      <c r="N17" s="277"/>
    </row>
    <row r="18" spans="1:14" ht="14.4" customHeight="1" x14ac:dyDescent="0.3">
      <c r="A18" s="645" t="s">
        <v>2790</v>
      </c>
      <c r="B18" s="646" t="s">
        <v>2787</v>
      </c>
      <c r="C18" s="649">
        <v>605069.88999999978</v>
      </c>
      <c r="D18" s="649">
        <v>1241</v>
      </c>
      <c r="E18" s="649">
        <v>491778.15999999974</v>
      </c>
      <c r="F18" s="715">
        <v>0.81276257194024304</v>
      </c>
      <c r="G18" s="649">
        <v>1097</v>
      </c>
      <c r="H18" s="715">
        <v>0.88396454472199837</v>
      </c>
      <c r="I18" s="649">
        <v>113291.73000000001</v>
      </c>
      <c r="J18" s="715">
        <v>0.18723742805975696</v>
      </c>
      <c r="K18" s="649">
        <v>144</v>
      </c>
      <c r="L18" s="715">
        <v>0.11603545527800162</v>
      </c>
      <c r="M18" s="649" t="s">
        <v>1</v>
      </c>
      <c r="N18" s="277"/>
    </row>
    <row r="19" spans="1:14" ht="14.4" customHeight="1" x14ac:dyDescent="0.3">
      <c r="A19" s="645" t="s">
        <v>2790</v>
      </c>
      <c r="B19" s="646" t="s">
        <v>2791</v>
      </c>
      <c r="C19" s="649">
        <v>1213748.9699999997</v>
      </c>
      <c r="D19" s="649">
        <v>2622</v>
      </c>
      <c r="E19" s="649">
        <v>1014009.4999999995</v>
      </c>
      <c r="F19" s="715">
        <v>0.83543593038023323</v>
      </c>
      <c r="G19" s="649">
        <v>2160</v>
      </c>
      <c r="H19" s="715">
        <v>0.82379862700228834</v>
      </c>
      <c r="I19" s="649">
        <v>199739.47000000009</v>
      </c>
      <c r="J19" s="715">
        <v>0.16456406961976672</v>
      </c>
      <c r="K19" s="649">
        <v>462</v>
      </c>
      <c r="L19" s="715">
        <v>0.17620137299771166</v>
      </c>
      <c r="M19" s="649" t="s">
        <v>583</v>
      </c>
      <c r="N19" s="277"/>
    </row>
    <row r="20" spans="1:14" ht="14.4" customHeight="1" x14ac:dyDescent="0.3">
      <c r="A20" s="645" t="s">
        <v>577</v>
      </c>
      <c r="B20" s="646" t="s">
        <v>577</v>
      </c>
      <c r="C20" s="649" t="s">
        <v>577</v>
      </c>
      <c r="D20" s="649" t="s">
        <v>577</v>
      </c>
      <c r="E20" s="649" t="s">
        <v>577</v>
      </c>
      <c r="F20" s="715" t="s">
        <v>577</v>
      </c>
      <c r="G20" s="649" t="s">
        <v>577</v>
      </c>
      <c r="H20" s="715" t="s">
        <v>577</v>
      </c>
      <c r="I20" s="649" t="s">
        <v>577</v>
      </c>
      <c r="J20" s="715" t="s">
        <v>577</v>
      </c>
      <c r="K20" s="649" t="s">
        <v>577</v>
      </c>
      <c r="L20" s="715" t="s">
        <v>577</v>
      </c>
      <c r="M20" s="649" t="s">
        <v>584</v>
      </c>
      <c r="N20" s="277"/>
    </row>
    <row r="21" spans="1:14" ht="14.4" customHeight="1" x14ac:dyDescent="0.3">
      <c r="A21" s="645" t="s">
        <v>2792</v>
      </c>
      <c r="B21" s="646" t="s">
        <v>2785</v>
      </c>
      <c r="C21" s="649">
        <v>186.27</v>
      </c>
      <c r="D21" s="649">
        <v>1</v>
      </c>
      <c r="E21" s="649" t="s">
        <v>577</v>
      </c>
      <c r="F21" s="715">
        <v>0</v>
      </c>
      <c r="G21" s="649" t="s">
        <v>577</v>
      </c>
      <c r="H21" s="715">
        <v>0</v>
      </c>
      <c r="I21" s="649">
        <v>186.27</v>
      </c>
      <c r="J21" s="715">
        <v>1</v>
      </c>
      <c r="K21" s="649">
        <v>1</v>
      </c>
      <c r="L21" s="715">
        <v>1</v>
      </c>
      <c r="M21" s="649" t="s">
        <v>1</v>
      </c>
      <c r="N21" s="277"/>
    </row>
    <row r="22" spans="1:14" ht="14.4" customHeight="1" x14ac:dyDescent="0.3">
      <c r="A22" s="645" t="s">
        <v>2792</v>
      </c>
      <c r="B22" s="646" t="s">
        <v>2787</v>
      </c>
      <c r="C22" s="649">
        <v>27898.67</v>
      </c>
      <c r="D22" s="649">
        <v>40</v>
      </c>
      <c r="E22" s="649">
        <v>20620.03</v>
      </c>
      <c r="F22" s="715">
        <v>0.73910440891985174</v>
      </c>
      <c r="G22" s="649">
        <v>36</v>
      </c>
      <c r="H22" s="715">
        <v>0.9</v>
      </c>
      <c r="I22" s="649">
        <v>7278.6399999999994</v>
      </c>
      <c r="J22" s="715">
        <v>0.26089559108014826</v>
      </c>
      <c r="K22" s="649">
        <v>4</v>
      </c>
      <c r="L22" s="715">
        <v>0.1</v>
      </c>
      <c r="M22" s="649" t="s">
        <v>1</v>
      </c>
      <c r="N22" s="277"/>
    </row>
    <row r="23" spans="1:14" ht="14.4" customHeight="1" x14ac:dyDescent="0.3">
      <c r="A23" s="645" t="s">
        <v>2792</v>
      </c>
      <c r="B23" s="646" t="s">
        <v>2793</v>
      </c>
      <c r="C23" s="649">
        <v>28084.94</v>
      </c>
      <c r="D23" s="649">
        <v>41</v>
      </c>
      <c r="E23" s="649">
        <v>20620.03</v>
      </c>
      <c r="F23" s="715">
        <v>0.73420238747171973</v>
      </c>
      <c r="G23" s="649">
        <v>36</v>
      </c>
      <c r="H23" s="715">
        <v>0.87804878048780488</v>
      </c>
      <c r="I23" s="649">
        <v>7464.91</v>
      </c>
      <c r="J23" s="715">
        <v>0.26579761252828027</v>
      </c>
      <c r="K23" s="649">
        <v>5</v>
      </c>
      <c r="L23" s="715">
        <v>0.12195121951219512</v>
      </c>
      <c r="M23" s="649" t="s">
        <v>583</v>
      </c>
      <c r="N23" s="277"/>
    </row>
    <row r="24" spans="1:14" ht="14.4" customHeight="1" x14ac:dyDescent="0.3">
      <c r="A24" s="645" t="s">
        <v>577</v>
      </c>
      <c r="B24" s="646" t="s">
        <v>577</v>
      </c>
      <c r="C24" s="649" t="s">
        <v>577</v>
      </c>
      <c r="D24" s="649" t="s">
        <v>577</v>
      </c>
      <c r="E24" s="649" t="s">
        <v>577</v>
      </c>
      <c r="F24" s="715" t="s">
        <v>577</v>
      </c>
      <c r="G24" s="649" t="s">
        <v>577</v>
      </c>
      <c r="H24" s="715" t="s">
        <v>577</v>
      </c>
      <c r="I24" s="649" t="s">
        <v>577</v>
      </c>
      <c r="J24" s="715" t="s">
        <v>577</v>
      </c>
      <c r="K24" s="649" t="s">
        <v>577</v>
      </c>
      <c r="L24" s="715" t="s">
        <v>577</v>
      </c>
      <c r="M24" s="649" t="s">
        <v>584</v>
      </c>
      <c r="N24" s="277"/>
    </row>
    <row r="25" spans="1:14" ht="14.4" customHeight="1" x14ac:dyDescent="0.3">
      <c r="A25" s="645" t="s">
        <v>575</v>
      </c>
      <c r="B25" s="646" t="s">
        <v>578</v>
      </c>
      <c r="C25" s="649">
        <v>2765086.3099999996</v>
      </c>
      <c r="D25" s="649">
        <v>6209</v>
      </c>
      <c r="E25" s="649">
        <v>2273103.0899999994</v>
      </c>
      <c r="F25" s="715">
        <v>0.82207310555886404</v>
      </c>
      <c r="G25" s="649">
        <v>4981</v>
      </c>
      <c r="H25" s="715">
        <v>0.80222258012562409</v>
      </c>
      <c r="I25" s="649">
        <v>491983.22</v>
      </c>
      <c r="J25" s="715">
        <v>0.17792689444113594</v>
      </c>
      <c r="K25" s="649">
        <v>1228</v>
      </c>
      <c r="L25" s="715">
        <v>0.19777741987437591</v>
      </c>
      <c r="M25" s="649" t="s">
        <v>579</v>
      </c>
      <c r="N25" s="277"/>
    </row>
    <row r="26" spans="1:14" ht="14.4" customHeight="1" x14ac:dyDescent="0.3">
      <c r="A26" s="716" t="s">
        <v>2794</v>
      </c>
    </row>
    <row r="27" spans="1:14" ht="14.4" customHeight="1" x14ac:dyDescent="0.3">
      <c r="A27" s="717" t="s">
        <v>2795</v>
      </c>
    </row>
    <row r="28" spans="1:14" ht="14.4" customHeight="1" x14ac:dyDescent="0.3">
      <c r="A28" s="716" t="s">
        <v>2796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2797</v>
      </c>
      <c r="B5" s="709">
        <v>24378.720000000005</v>
      </c>
      <c r="C5" s="656">
        <v>1</v>
      </c>
      <c r="D5" s="722">
        <v>40</v>
      </c>
      <c r="E5" s="725" t="s">
        <v>2797</v>
      </c>
      <c r="F5" s="709">
        <v>23144.630000000005</v>
      </c>
      <c r="G5" s="677">
        <v>0.94937839230279519</v>
      </c>
      <c r="H5" s="659">
        <v>37</v>
      </c>
      <c r="I5" s="700">
        <v>0.92500000000000004</v>
      </c>
      <c r="J5" s="728">
        <v>1234.0899999999999</v>
      </c>
      <c r="K5" s="677">
        <v>5.0621607697204765E-2</v>
      </c>
      <c r="L5" s="659">
        <v>3</v>
      </c>
      <c r="M5" s="700">
        <v>7.4999999999999997E-2</v>
      </c>
    </row>
    <row r="6" spans="1:13" ht="14.4" customHeight="1" x14ac:dyDescent="0.3">
      <c r="A6" s="719" t="s">
        <v>2798</v>
      </c>
      <c r="B6" s="710">
        <v>79560.699999999983</v>
      </c>
      <c r="C6" s="662">
        <v>1</v>
      </c>
      <c r="D6" s="723">
        <v>107</v>
      </c>
      <c r="E6" s="726" t="s">
        <v>2798</v>
      </c>
      <c r="F6" s="710">
        <v>60213.669999999991</v>
      </c>
      <c r="G6" s="678">
        <v>0.7568268001664139</v>
      </c>
      <c r="H6" s="665">
        <v>80</v>
      </c>
      <c r="I6" s="701">
        <v>0.74766355140186913</v>
      </c>
      <c r="J6" s="729">
        <v>19347.03</v>
      </c>
      <c r="K6" s="678">
        <v>0.24317319983358621</v>
      </c>
      <c r="L6" s="665">
        <v>27</v>
      </c>
      <c r="M6" s="701">
        <v>0.25233644859813081</v>
      </c>
    </row>
    <row r="7" spans="1:13" ht="14.4" customHeight="1" x14ac:dyDescent="0.3">
      <c r="A7" s="719" t="s">
        <v>2799</v>
      </c>
      <c r="B7" s="710">
        <v>222940.44000000006</v>
      </c>
      <c r="C7" s="662">
        <v>1</v>
      </c>
      <c r="D7" s="723">
        <v>658</v>
      </c>
      <c r="E7" s="726" t="s">
        <v>2799</v>
      </c>
      <c r="F7" s="710">
        <v>183141.93000000005</v>
      </c>
      <c r="G7" s="678">
        <v>0.82148366622044888</v>
      </c>
      <c r="H7" s="665">
        <v>525</v>
      </c>
      <c r="I7" s="701">
        <v>0.7978723404255319</v>
      </c>
      <c r="J7" s="729">
        <v>39798.51</v>
      </c>
      <c r="K7" s="678">
        <v>0.17851633377955112</v>
      </c>
      <c r="L7" s="665">
        <v>133</v>
      </c>
      <c r="M7" s="701">
        <v>0.20212765957446807</v>
      </c>
    </row>
    <row r="8" spans="1:13" ht="14.4" customHeight="1" x14ac:dyDescent="0.3">
      <c r="A8" s="719" t="s">
        <v>2800</v>
      </c>
      <c r="B8" s="710">
        <v>247512.89999999991</v>
      </c>
      <c r="C8" s="662">
        <v>1</v>
      </c>
      <c r="D8" s="723">
        <v>524</v>
      </c>
      <c r="E8" s="726" t="s">
        <v>2800</v>
      </c>
      <c r="F8" s="710">
        <v>194956.35999999993</v>
      </c>
      <c r="G8" s="678">
        <v>0.78766141077899376</v>
      </c>
      <c r="H8" s="665">
        <v>407</v>
      </c>
      <c r="I8" s="701">
        <v>0.77671755725190839</v>
      </c>
      <c r="J8" s="729">
        <v>52556.539999999994</v>
      </c>
      <c r="K8" s="678">
        <v>0.21233858922100632</v>
      </c>
      <c r="L8" s="665">
        <v>117</v>
      </c>
      <c r="M8" s="701">
        <v>0.22328244274809161</v>
      </c>
    </row>
    <row r="9" spans="1:13" ht="14.4" customHeight="1" x14ac:dyDescent="0.3">
      <c r="A9" s="719" t="s">
        <v>2801</v>
      </c>
      <c r="B9" s="710">
        <v>208227.03999999989</v>
      </c>
      <c r="C9" s="662">
        <v>1</v>
      </c>
      <c r="D9" s="723">
        <v>421</v>
      </c>
      <c r="E9" s="726" t="s">
        <v>2801</v>
      </c>
      <c r="F9" s="710">
        <v>159940.97999999989</v>
      </c>
      <c r="G9" s="678">
        <v>0.76810859915215612</v>
      </c>
      <c r="H9" s="665">
        <v>320</v>
      </c>
      <c r="I9" s="701">
        <v>0.76009501187648454</v>
      </c>
      <c r="J9" s="729">
        <v>48286.06</v>
      </c>
      <c r="K9" s="678">
        <v>0.23189140084784388</v>
      </c>
      <c r="L9" s="665">
        <v>101</v>
      </c>
      <c r="M9" s="701">
        <v>0.23990498812351543</v>
      </c>
    </row>
    <row r="10" spans="1:13" ht="14.4" customHeight="1" x14ac:dyDescent="0.3">
      <c r="A10" s="719" t="s">
        <v>2802</v>
      </c>
      <c r="B10" s="710">
        <v>248740.17999999991</v>
      </c>
      <c r="C10" s="662">
        <v>1</v>
      </c>
      <c r="D10" s="723">
        <v>541</v>
      </c>
      <c r="E10" s="726" t="s">
        <v>2802</v>
      </c>
      <c r="F10" s="710">
        <v>208740.36999999991</v>
      </c>
      <c r="G10" s="678">
        <v>0.83919039537560836</v>
      </c>
      <c r="H10" s="665">
        <v>428</v>
      </c>
      <c r="I10" s="701">
        <v>0.79112754158964882</v>
      </c>
      <c r="J10" s="729">
        <v>39999.81</v>
      </c>
      <c r="K10" s="678">
        <v>0.16080960462439164</v>
      </c>
      <c r="L10" s="665">
        <v>113</v>
      </c>
      <c r="M10" s="701">
        <v>0.20887245841035121</v>
      </c>
    </row>
    <row r="11" spans="1:13" ht="14.4" customHeight="1" x14ac:dyDescent="0.3">
      <c r="A11" s="719" t="s">
        <v>2803</v>
      </c>
      <c r="B11" s="710">
        <v>218079.01999999996</v>
      </c>
      <c r="C11" s="662">
        <v>1</v>
      </c>
      <c r="D11" s="723">
        <v>555</v>
      </c>
      <c r="E11" s="726" t="s">
        <v>2803</v>
      </c>
      <c r="F11" s="710">
        <v>181696.17999999996</v>
      </c>
      <c r="G11" s="678">
        <v>0.8331667117726409</v>
      </c>
      <c r="H11" s="665">
        <v>442</v>
      </c>
      <c r="I11" s="701">
        <v>0.79639639639639637</v>
      </c>
      <c r="J11" s="729">
        <v>36382.840000000004</v>
      </c>
      <c r="K11" s="678">
        <v>0.1668332882273591</v>
      </c>
      <c r="L11" s="665">
        <v>113</v>
      </c>
      <c r="M11" s="701">
        <v>0.20360360360360361</v>
      </c>
    </row>
    <row r="12" spans="1:13" ht="14.4" customHeight="1" x14ac:dyDescent="0.3">
      <c r="A12" s="719" t="s">
        <v>2804</v>
      </c>
      <c r="B12" s="710">
        <v>141423.62999999995</v>
      </c>
      <c r="C12" s="662">
        <v>1</v>
      </c>
      <c r="D12" s="723">
        <v>344</v>
      </c>
      <c r="E12" s="726" t="s">
        <v>2804</v>
      </c>
      <c r="F12" s="710">
        <v>123986.23999999996</v>
      </c>
      <c r="G12" s="678">
        <v>0.87670101524052246</v>
      </c>
      <c r="H12" s="665">
        <v>291</v>
      </c>
      <c r="I12" s="701">
        <v>0.84593023255813948</v>
      </c>
      <c r="J12" s="729">
        <v>17437.39</v>
      </c>
      <c r="K12" s="678">
        <v>0.12329898475947765</v>
      </c>
      <c r="L12" s="665">
        <v>53</v>
      </c>
      <c r="M12" s="701">
        <v>0.15406976744186046</v>
      </c>
    </row>
    <row r="13" spans="1:13" ht="14.4" customHeight="1" x14ac:dyDescent="0.3">
      <c r="A13" s="719" t="s">
        <v>2805</v>
      </c>
      <c r="B13" s="710">
        <v>207119.03000000003</v>
      </c>
      <c r="C13" s="662">
        <v>1</v>
      </c>
      <c r="D13" s="723">
        <v>520</v>
      </c>
      <c r="E13" s="726" t="s">
        <v>2805</v>
      </c>
      <c r="F13" s="710">
        <v>173827.73</v>
      </c>
      <c r="G13" s="678">
        <v>0.8392648903386617</v>
      </c>
      <c r="H13" s="665">
        <v>439</v>
      </c>
      <c r="I13" s="701">
        <v>0.84423076923076923</v>
      </c>
      <c r="J13" s="729">
        <v>33291.300000000003</v>
      </c>
      <c r="K13" s="678">
        <v>0.16073510966133822</v>
      </c>
      <c r="L13" s="665">
        <v>81</v>
      </c>
      <c r="M13" s="701">
        <v>0.15576923076923077</v>
      </c>
    </row>
    <row r="14" spans="1:13" ht="14.4" customHeight="1" x14ac:dyDescent="0.3">
      <c r="A14" s="719" t="s">
        <v>2806</v>
      </c>
      <c r="B14" s="710">
        <v>223734.20999999996</v>
      </c>
      <c r="C14" s="662">
        <v>1</v>
      </c>
      <c r="D14" s="723">
        <v>508</v>
      </c>
      <c r="E14" s="726" t="s">
        <v>2806</v>
      </c>
      <c r="F14" s="710">
        <v>175644.54999999996</v>
      </c>
      <c r="G14" s="678">
        <v>0.78505897689942006</v>
      </c>
      <c r="H14" s="665">
        <v>388</v>
      </c>
      <c r="I14" s="701">
        <v>0.76377952755905509</v>
      </c>
      <c r="J14" s="729">
        <v>48089.66</v>
      </c>
      <c r="K14" s="678">
        <v>0.21494102310057997</v>
      </c>
      <c r="L14" s="665">
        <v>120</v>
      </c>
      <c r="M14" s="701">
        <v>0.23622047244094488</v>
      </c>
    </row>
    <row r="15" spans="1:13" ht="14.4" customHeight="1" x14ac:dyDescent="0.3">
      <c r="A15" s="719" t="s">
        <v>2807</v>
      </c>
      <c r="B15" s="710">
        <v>166105.59</v>
      </c>
      <c r="C15" s="662">
        <v>1</v>
      </c>
      <c r="D15" s="723">
        <v>354</v>
      </c>
      <c r="E15" s="726" t="s">
        <v>2807</v>
      </c>
      <c r="F15" s="710">
        <v>136947.44999999998</v>
      </c>
      <c r="G15" s="678">
        <v>0.82446021232638822</v>
      </c>
      <c r="H15" s="665">
        <v>285</v>
      </c>
      <c r="I15" s="701">
        <v>0.80508474576271183</v>
      </c>
      <c r="J15" s="729">
        <v>29158.140000000003</v>
      </c>
      <c r="K15" s="678">
        <v>0.17553978767361172</v>
      </c>
      <c r="L15" s="665">
        <v>69</v>
      </c>
      <c r="M15" s="701">
        <v>0.19491525423728814</v>
      </c>
    </row>
    <row r="16" spans="1:13" ht="14.4" customHeight="1" x14ac:dyDescent="0.3">
      <c r="A16" s="719" t="s">
        <v>2808</v>
      </c>
      <c r="B16" s="710">
        <v>194248.99</v>
      </c>
      <c r="C16" s="662">
        <v>1</v>
      </c>
      <c r="D16" s="723">
        <v>361</v>
      </c>
      <c r="E16" s="726" t="s">
        <v>2808</v>
      </c>
      <c r="F16" s="710">
        <v>146898.18999999997</v>
      </c>
      <c r="G16" s="678">
        <v>0.75623657039349335</v>
      </c>
      <c r="H16" s="665">
        <v>268</v>
      </c>
      <c r="I16" s="701">
        <v>0.74238227146814406</v>
      </c>
      <c r="J16" s="729">
        <v>47350.8</v>
      </c>
      <c r="K16" s="678">
        <v>0.2437634296065066</v>
      </c>
      <c r="L16" s="665">
        <v>93</v>
      </c>
      <c r="M16" s="701">
        <v>0.25761772853185594</v>
      </c>
    </row>
    <row r="17" spans="1:13" ht="14.4" customHeight="1" x14ac:dyDescent="0.3">
      <c r="A17" s="719" t="s">
        <v>2809</v>
      </c>
      <c r="B17" s="710">
        <v>69642.919999999984</v>
      </c>
      <c r="C17" s="662">
        <v>1</v>
      </c>
      <c r="D17" s="723">
        <v>127</v>
      </c>
      <c r="E17" s="726" t="s">
        <v>2809</v>
      </c>
      <c r="F17" s="710">
        <v>57276.099999999984</v>
      </c>
      <c r="G17" s="678">
        <v>0.82242530899049027</v>
      </c>
      <c r="H17" s="665">
        <v>110</v>
      </c>
      <c r="I17" s="701">
        <v>0.86614173228346458</v>
      </c>
      <c r="J17" s="729">
        <v>12366.819999999998</v>
      </c>
      <c r="K17" s="678">
        <v>0.17757469100950968</v>
      </c>
      <c r="L17" s="665">
        <v>17</v>
      </c>
      <c r="M17" s="701">
        <v>0.13385826771653545</v>
      </c>
    </row>
    <row r="18" spans="1:13" ht="14.4" customHeight="1" x14ac:dyDescent="0.3">
      <c r="A18" s="719" t="s">
        <v>2810</v>
      </c>
      <c r="B18" s="710">
        <v>138422.35</v>
      </c>
      <c r="C18" s="662">
        <v>1</v>
      </c>
      <c r="D18" s="723">
        <v>334</v>
      </c>
      <c r="E18" s="726" t="s">
        <v>2810</v>
      </c>
      <c r="F18" s="710">
        <v>122001.66</v>
      </c>
      <c r="G18" s="678">
        <v>0.8813725529150459</v>
      </c>
      <c r="H18" s="665">
        <v>275</v>
      </c>
      <c r="I18" s="701">
        <v>0.82335329341317365</v>
      </c>
      <c r="J18" s="729">
        <v>16420.689999999995</v>
      </c>
      <c r="K18" s="678">
        <v>0.11862744708495408</v>
      </c>
      <c r="L18" s="665">
        <v>59</v>
      </c>
      <c r="M18" s="701">
        <v>0.17664670658682635</v>
      </c>
    </row>
    <row r="19" spans="1:13" ht="14.4" customHeight="1" x14ac:dyDescent="0.3">
      <c r="A19" s="719" t="s">
        <v>2811</v>
      </c>
      <c r="B19" s="710">
        <v>93086.44</v>
      </c>
      <c r="C19" s="662">
        <v>1</v>
      </c>
      <c r="D19" s="723">
        <v>243</v>
      </c>
      <c r="E19" s="726" t="s">
        <v>2811</v>
      </c>
      <c r="F19" s="710">
        <v>79875.150000000009</v>
      </c>
      <c r="G19" s="678">
        <v>0.85807503219588166</v>
      </c>
      <c r="H19" s="665">
        <v>199</v>
      </c>
      <c r="I19" s="701">
        <v>0.81893004115226342</v>
      </c>
      <c r="J19" s="729">
        <v>13211.29</v>
      </c>
      <c r="K19" s="678">
        <v>0.14192496780411842</v>
      </c>
      <c r="L19" s="665">
        <v>44</v>
      </c>
      <c r="M19" s="701">
        <v>0.18106995884773663</v>
      </c>
    </row>
    <row r="20" spans="1:13" ht="14.4" customHeight="1" thickBot="1" x14ac:dyDescent="0.35">
      <c r="A20" s="720" t="s">
        <v>2812</v>
      </c>
      <c r="B20" s="711">
        <v>281864.14999999985</v>
      </c>
      <c r="C20" s="668">
        <v>1</v>
      </c>
      <c r="D20" s="724">
        <v>572</v>
      </c>
      <c r="E20" s="727" t="s">
        <v>2812</v>
      </c>
      <c r="F20" s="711">
        <v>244811.89999999985</v>
      </c>
      <c r="G20" s="679">
        <v>0.86854571608343945</v>
      </c>
      <c r="H20" s="671">
        <v>487</v>
      </c>
      <c r="I20" s="702">
        <v>0.85139860139860135</v>
      </c>
      <c r="J20" s="730">
        <v>37052.25</v>
      </c>
      <c r="K20" s="679">
        <v>0.13145428391656058</v>
      </c>
      <c r="L20" s="671">
        <v>85</v>
      </c>
      <c r="M20" s="702">
        <v>0.14860139860139859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4000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2765086.3100000066</v>
      </c>
      <c r="N3" s="70">
        <f>SUBTOTAL(9,N7:N1048576)</f>
        <v>10050</v>
      </c>
      <c r="O3" s="70">
        <f>SUBTOTAL(9,O7:O1048576)</f>
        <v>6209</v>
      </c>
      <c r="P3" s="70">
        <f>SUBTOTAL(9,P7:P1048576)</f>
        <v>2273103.0900000036</v>
      </c>
      <c r="Q3" s="71">
        <f>IF(M3=0,0,P3/M3)</f>
        <v>0.82207310555886348</v>
      </c>
      <c r="R3" s="70">
        <f>SUBTOTAL(9,R7:R1048576)</f>
        <v>8005</v>
      </c>
      <c r="S3" s="71">
        <f>IF(N3=0,0,R3/N3)</f>
        <v>0.79651741293532341</v>
      </c>
      <c r="T3" s="70">
        <f>SUBTOTAL(9,T7:T1048576)</f>
        <v>4981</v>
      </c>
      <c r="U3" s="72">
        <f>IF(O3=0,0,T3/O3)</f>
        <v>0.80222258012562409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31</v>
      </c>
      <c r="B7" s="737" t="s">
        <v>576</v>
      </c>
      <c r="C7" s="737" t="s">
        <v>2788</v>
      </c>
      <c r="D7" s="738" t="s">
        <v>3997</v>
      </c>
      <c r="E7" s="739" t="s">
        <v>2798</v>
      </c>
      <c r="F7" s="737" t="s">
        <v>2785</v>
      </c>
      <c r="G7" s="737" t="s">
        <v>2813</v>
      </c>
      <c r="H7" s="737" t="s">
        <v>577</v>
      </c>
      <c r="I7" s="737" t="s">
        <v>2814</v>
      </c>
      <c r="J7" s="737" t="s">
        <v>1269</v>
      </c>
      <c r="K7" s="737" t="s">
        <v>2815</v>
      </c>
      <c r="L7" s="740">
        <v>149.52000000000001</v>
      </c>
      <c r="M7" s="740">
        <v>149.52000000000001</v>
      </c>
      <c r="N7" s="737">
        <v>1</v>
      </c>
      <c r="O7" s="741">
        <v>1</v>
      </c>
      <c r="P7" s="740">
        <v>149.52000000000001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31</v>
      </c>
      <c r="B8" s="662" t="s">
        <v>576</v>
      </c>
      <c r="C8" s="662" t="s">
        <v>2788</v>
      </c>
      <c r="D8" s="743" t="s">
        <v>3997</v>
      </c>
      <c r="E8" s="744" t="s">
        <v>2798</v>
      </c>
      <c r="F8" s="662" t="s">
        <v>2785</v>
      </c>
      <c r="G8" s="662" t="s">
        <v>2816</v>
      </c>
      <c r="H8" s="662" t="s">
        <v>577</v>
      </c>
      <c r="I8" s="662" t="s">
        <v>2817</v>
      </c>
      <c r="J8" s="662" t="s">
        <v>2818</v>
      </c>
      <c r="K8" s="662" t="s">
        <v>2670</v>
      </c>
      <c r="L8" s="663">
        <v>78.33</v>
      </c>
      <c r="M8" s="663">
        <v>78.33</v>
      </c>
      <c r="N8" s="662">
        <v>1</v>
      </c>
      <c r="O8" s="745">
        <v>0.5</v>
      </c>
      <c r="P8" s="663">
        <v>78.33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31</v>
      </c>
      <c r="B9" s="662" t="s">
        <v>576</v>
      </c>
      <c r="C9" s="662" t="s">
        <v>2788</v>
      </c>
      <c r="D9" s="743" t="s">
        <v>3997</v>
      </c>
      <c r="E9" s="744" t="s">
        <v>2798</v>
      </c>
      <c r="F9" s="662" t="s">
        <v>2785</v>
      </c>
      <c r="G9" s="662" t="s">
        <v>2816</v>
      </c>
      <c r="H9" s="662" t="s">
        <v>577</v>
      </c>
      <c r="I9" s="662" t="s">
        <v>1699</v>
      </c>
      <c r="J9" s="662" t="s">
        <v>1700</v>
      </c>
      <c r="K9" s="662" t="s">
        <v>2670</v>
      </c>
      <c r="L9" s="663">
        <v>78.33</v>
      </c>
      <c r="M9" s="663">
        <v>234.99</v>
      </c>
      <c r="N9" s="662">
        <v>3</v>
      </c>
      <c r="O9" s="745">
        <v>1</v>
      </c>
      <c r="P9" s="663">
        <v>234.99</v>
      </c>
      <c r="Q9" s="678">
        <v>1</v>
      </c>
      <c r="R9" s="662">
        <v>3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31</v>
      </c>
      <c r="B10" s="662" t="s">
        <v>576</v>
      </c>
      <c r="C10" s="662" t="s">
        <v>2788</v>
      </c>
      <c r="D10" s="743" t="s">
        <v>3997</v>
      </c>
      <c r="E10" s="744" t="s">
        <v>2798</v>
      </c>
      <c r="F10" s="662" t="s">
        <v>2785</v>
      </c>
      <c r="G10" s="662" t="s">
        <v>2819</v>
      </c>
      <c r="H10" s="662" t="s">
        <v>577</v>
      </c>
      <c r="I10" s="662" t="s">
        <v>2820</v>
      </c>
      <c r="J10" s="662" t="s">
        <v>2821</v>
      </c>
      <c r="K10" s="662" t="s">
        <v>2822</v>
      </c>
      <c r="L10" s="663">
        <v>114</v>
      </c>
      <c r="M10" s="663">
        <v>228</v>
      </c>
      <c r="N10" s="662">
        <v>2</v>
      </c>
      <c r="O10" s="745"/>
      <c r="P10" s="663">
        <v>228</v>
      </c>
      <c r="Q10" s="678">
        <v>1</v>
      </c>
      <c r="R10" s="662">
        <v>2</v>
      </c>
      <c r="S10" s="678">
        <v>1</v>
      </c>
      <c r="T10" s="745"/>
      <c r="U10" s="701"/>
    </row>
    <row r="11" spans="1:21" ht="14.4" customHeight="1" x14ac:dyDescent="0.3">
      <c r="A11" s="661">
        <v>31</v>
      </c>
      <c r="B11" s="662" t="s">
        <v>576</v>
      </c>
      <c r="C11" s="662" t="s">
        <v>2788</v>
      </c>
      <c r="D11" s="743" t="s">
        <v>3997</v>
      </c>
      <c r="E11" s="744" t="s">
        <v>2798</v>
      </c>
      <c r="F11" s="662" t="s">
        <v>2785</v>
      </c>
      <c r="G11" s="662" t="s">
        <v>2823</v>
      </c>
      <c r="H11" s="662" t="s">
        <v>577</v>
      </c>
      <c r="I11" s="662" t="s">
        <v>1714</v>
      </c>
      <c r="J11" s="662" t="s">
        <v>1715</v>
      </c>
      <c r="K11" s="662" t="s">
        <v>1716</v>
      </c>
      <c r="L11" s="663">
        <v>147.31</v>
      </c>
      <c r="M11" s="663">
        <v>147.31</v>
      </c>
      <c r="N11" s="662">
        <v>1</v>
      </c>
      <c r="O11" s="745">
        <v>1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31</v>
      </c>
      <c r="B12" s="662" t="s">
        <v>576</v>
      </c>
      <c r="C12" s="662" t="s">
        <v>2788</v>
      </c>
      <c r="D12" s="743" t="s">
        <v>3997</v>
      </c>
      <c r="E12" s="744" t="s">
        <v>2798</v>
      </c>
      <c r="F12" s="662" t="s">
        <v>2785</v>
      </c>
      <c r="G12" s="662" t="s">
        <v>2823</v>
      </c>
      <c r="H12" s="662" t="s">
        <v>577</v>
      </c>
      <c r="I12" s="662" t="s">
        <v>2824</v>
      </c>
      <c r="J12" s="662" t="s">
        <v>1715</v>
      </c>
      <c r="K12" s="662" t="s">
        <v>2825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31</v>
      </c>
      <c r="B13" s="662" t="s">
        <v>576</v>
      </c>
      <c r="C13" s="662" t="s">
        <v>2788</v>
      </c>
      <c r="D13" s="743" t="s">
        <v>3997</v>
      </c>
      <c r="E13" s="744" t="s">
        <v>2798</v>
      </c>
      <c r="F13" s="662" t="s">
        <v>2785</v>
      </c>
      <c r="G13" s="662" t="s">
        <v>2823</v>
      </c>
      <c r="H13" s="662" t="s">
        <v>577</v>
      </c>
      <c r="I13" s="662" t="s">
        <v>2826</v>
      </c>
      <c r="J13" s="662" t="s">
        <v>1715</v>
      </c>
      <c r="K13" s="662" t="s">
        <v>1716</v>
      </c>
      <c r="L13" s="663">
        <v>147.31</v>
      </c>
      <c r="M13" s="663">
        <v>294.62</v>
      </c>
      <c r="N13" s="662">
        <v>2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31</v>
      </c>
      <c r="B14" s="662" t="s">
        <v>576</v>
      </c>
      <c r="C14" s="662" t="s">
        <v>2788</v>
      </c>
      <c r="D14" s="743" t="s">
        <v>3997</v>
      </c>
      <c r="E14" s="744" t="s">
        <v>2798</v>
      </c>
      <c r="F14" s="662" t="s">
        <v>2785</v>
      </c>
      <c r="G14" s="662" t="s">
        <v>2827</v>
      </c>
      <c r="H14" s="662" t="s">
        <v>577</v>
      </c>
      <c r="I14" s="662" t="s">
        <v>2828</v>
      </c>
      <c r="J14" s="662" t="s">
        <v>2829</v>
      </c>
      <c r="K14" s="662" t="s">
        <v>2830</v>
      </c>
      <c r="L14" s="663">
        <v>10.55</v>
      </c>
      <c r="M14" s="663">
        <v>10.55</v>
      </c>
      <c r="N14" s="662">
        <v>1</v>
      </c>
      <c r="O14" s="745">
        <v>0.5</v>
      </c>
      <c r="P14" s="663">
        <v>10.55</v>
      </c>
      <c r="Q14" s="678">
        <v>1</v>
      </c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31</v>
      </c>
      <c r="B15" s="662" t="s">
        <v>576</v>
      </c>
      <c r="C15" s="662" t="s">
        <v>2788</v>
      </c>
      <c r="D15" s="743" t="s">
        <v>3997</v>
      </c>
      <c r="E15" s="744" t="s">
        <v>2798</v>
      </c>
      <c r="F15" s="662" t="s">
        <v>2785</v>
      </c>
      <c r="G15" s="662" t="s">
        <v>2831</v>
      </c>
      <c r="H15" s="662" t="s">
        <v>1456</v>
      </c>
      <c r="I15" s="662" t="s">
        <v>2832</v>
      </c>
      <c r="J15" s="662" t="s">
        <v>2833</v>
      </c>
      <c r="K15" s="662" t="s">
        <v>2834</v>
      </c>
      <c r="L15" s="663">
        <v>543.39</v>
      </c>
      <c r="M15" s="663">
        <v>5977.29</v>
      </c>
      <c r="N15" s="662">
        <v>11</v>
      </c>
      <c r="O15" s="745">
        <v>2.5</v>
      </c>
      <c r="P15" s="663">
        <v>3260.34</v>
      </c>
      <c r="Q15" s="678">
        <v>0.54545454545454553</v>
      </c>
      <c r="R15" s="662">
        <v>6</v>
      </c>
      <c r="S15" s="678">
        <v>0.54545454545454541</v>
      </c>
      <c r="T15" s="745">
        <v>1</v>
      </c>
      <c r="U15" s="701">
        <v>0.4</v>
      </c>
    </row>
    <row r="16" spans="1:21" ht="14.4" customHeight="1" x14ac:dyDescent="0.3">
      <c r="A16" s="661">
        <v>31</v>
      </c>
      <c r="B16" s="662" t="s">
        <v>576</v>
      </c>
      <c r="C16" s="662" t="s">
        <v>2788</v>
      </c>
      <c r="D16" s="743" t="s">
        <v>3997</v>
      </c>
      <c r="E16" s="744" t="s">
        <v>2798</v>
      </c>
      <c r="F16" s="662" t="s">
        <v>2785</v>
      </c>
      <c r="G16" s="662" t="s">
        <v>2831</v>
      </c>
      <c r="H16" s="662" t="s">
        <v>1456</v>
      </c>
      <c r="I16" s="662" t="s">
        <v>2835</v>
      </c>
      <c r="J16" s="662" t="s">
        <v>2833</v>
      </c>
      <c r="K16" s="662" t="s">
        <v>2836</v>
      </c>
      <c r="L16" s="663">
        <v>815.1</v>
      </c>
      <c r="M16" s="663">
        <v>3260.4</v>
      </c>
      <c r="N16" s="662">
        <v>4</v>
      </c>
      <c r="O16" s="745">
        <v>1</v>
      </c>
      <c r="P16" s="663">
        <v>1630.2</v>
      </c>
      <c r="Q16" s="678">
        <v>0.5</v>
      </c>
      <c r="R16" s="662">
        <v>2</v>
      </c>
      <c r="S16" s="678">
        <v>0.5</v>
      </c>
      <c r="T16" s="745">
        <v>0.5</v>
      </c>
      <c r="U16" s="701">
        <v>0.5</v>
      </c>
    </row>
    <row r="17" spans="1:21" ht="14.4" customHeight="1" x14ac:dyDescent="0.3">
      <c r="A17" s="661">
        <v>31</v>
      </c>
      <c r="B17" s="662" t="s">
        <v>576</v>
      </c>
      <c r="C17" s="662" t="s">
        <v>2788</v>
      </c>
      <c r="D17" s="743" t="s">
        <v>3997</v>
      </c>
      <c r="E17" s="744" t="s">
        <v>2798</v>
      </c>
      <c r="F17" s="662" t="s">
        <v>2785</v>
      </c>
      <c r="G17" s="662" t="s">
        <v>2831</v>
      </c>
      <c r="H17" s="662" t="s">
        <v>1456</v>
      </c>
      <c r="I17" s="662" t="s">
        <v>2837</v>
      </c>
      <c r="J17" s="662" t="s">
        <v>2833</v>
      </c>
      <c r="K17" s="662" t="s">
        <v>2838</v>
      </c>
      <c r="L17" s="663">
        <v>923.74</v>
      </c>
      <c r="M17" s="663">
        <v>5542.4400000000005</v>
      </c>
      <c r="N17" s="662">
        <v>6</v>
      </c>
      <c r="O17" s="745">
        <v>1</v>
      </c>
      <c r="P17" s="663">
        <v>3694.96</v>
      </c>
      <c r="Q17" s="678">
        <v>0.66666666666666663</v>
      </c>
      <c r="R17" s="662">
        <v>4</v>
      </c>
      <c r="S17" s="678">
        <v>0.66666666666666663</v>
      </c>
      <c r="T17" s="745">
        <v>0.5</v>
      </c>
      <c r="U17" s="701">
        <v>0.5</v>
      </c>
    </row>
    <row r="18" spans="1:21" ht="14.4" customHeight="1" x14ac:dyDescent="0.3">
      <c r="A18" s="661">
        <v>31</v>
      </c>
      <c r="B18" s="662" t="s">
        <v>576</v>
      </c>
      <c r="C18" s="662" t="s">
        <v>2788</v>
      </c>
      <c r="D18" s="743" t="s">
        <v>3997</v>
      </c>
      <c r="E18" s="744" t="s">
        <v>2798</v>
      </c>
      <c r="F18" s="662" t="s">
        <v>2785</v>
      </c>
      <c r="G18" s="662" t="s">
        <v>2839</v>
      </c>
      <c r="H18" s="662" t="s">
        <v>1456</v>
      </c>
      <c r="I18" s="662" t="s">
        <v>1579</v>
      </c>
      <c r="J18" s="662" t="s">
        <v>607</v>
      </c>
      <c r="K18" s="662" t="s">
        <v>2709</v>
      </c>
      <c r="L18" s="663">
        <v>18.260000000000002</v>
      </c>
      <c r="M18" s="663">
        <v>36.520000000000003</v>
      </c>
      <c r="N18" s="662">
        <v>2</v>
      </c>
      <c r="O18" s="745">
        <v>2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31</v>
      </c>
      <c r="B19" s="662" t="s">
        <v>576</v>
      </c>
      <c r="C19" s="662" t="s">
        <v>2788</v>
      </c>
      <c r="D19" s="743" t="s">
        <v>3997</v>
      </c>
      <c r="E19" s="744" t="s">
        <v>2798</v>
      </c>
      <c r="F19" s="662" t="s">
        <v>2785</v>
      </c>
      <c r="G19" s="662" t="s">
        <v>2839</v>
      </c>
      <c r="H19" s="662" t="s">
        <v>577</v>
      </c>
      <c r="I19" s="662" t="s">
        <v>2840</v>
      </c>
      <c r="J19" s="662" t="s">
        <v>607</v>
      </c>
      <c r="K19" s="662" t="s">
        <v>2841</v>
      </c>
      <c r="L19" s="663">
        <v>48.42</v>
      </c>
      <c r="M19" s="663">
        <v>193.68</v>
      </c>
      <c r="N19" s="662">
        <v>4</v>
      </c>
      <c r="O19" s="745">
        <v>3.5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31</v>
      </c>
      <c r="B20" s="662" t="s">
        <v>576</v>
      </c>
      <c r="C20" s="662" t="s">
        <v>2788</v>
      </c>
      <c r="D20" s="743" t="s">
        <v>3997</v>
      </c>
      <c r="E20" s="744" t="s">
        <v>2798</v>
      </c>
      <c r="F20" s="662" t="s">
        <v>2785</v>
      </c>
      <c r="G20" s="662" t="s">
        <v>2842</v>
      </c>
      <c r="H20" s="662" t="s">
        <v>577</v>
      </c>
      <c r="I20" s="662" t="s">
        <v>763</v>
      </c>
      <c r="J20" s="662" t="s">
        <v>2843</v>
      </c>
      <c r="K20" s="662" t="s">
        <v>2844</v>
      </c>
      <c r="L20" s="663">
        <v>0</v>
      </c>
      <c r="M20" s="663">
        <v>0</v>
      </c>
      <c r="N20" s="662">
        <v>15</v>
      </c>
      <c r="O20" s="745">
        <v>11</v>
      </c>
      <c r="P20" s="663">
        <v>0</v>
      </c>
      <c r="Q20" s="678"/>
      <c r="R20" s="662">
        <v>5</v>
      </c>
      <c r="S20" s="678">
        <v>0.33333333333333331</v>
      </c>
      <c r="T20" s="745">
        <v>4</v>
      </c>
      <c r="U20" s="701">
        <v>0.36363636363636365</v>
      </c>
    </row>
    <row r="21" spans="1:21" ht="14.4" customHeight="1" x14ac:dyDescent="0.3">
      <c r="A21" s="661">
        <v>31</v>
      </c>
      <c r="B21" s="662" t="s">
        <v>576</v>
      </c>
      <c r="C21" s="662" t="s">
        <v>2788</v>
      </c>
      <c r="D21" s="743" t="s">
        <v>3997</v>
      </c>
      <c r="E21" s="744" t="s">
        <v>2798</v>
      </c>
      <c r="F21" s="662" t="s">
        <v>2785</v>
      </c>
      <c r="G21" s="662" t="s">
        <v>2845</v>
      </c>
      <c r="H21" s="662" t="s">
        <v>577</v>
      </c>
      <c r="I21" s="662" t="s">
        <v>1691</v>
      </c>
      <c r="J21" s="662" t="s">
        <v>1692</v>
      </c>
      <c r="K21" s="662" t="s">
        <v>2846</v>
      </c>
      <c r="L21" s="663">
        <v>186.27</v>
      </c>
      <c r="M21" s="663">
        <v>558.81000000000006</v>
      </c>
      <c r="N21" s="662">
        <v>3</v>
      </c>
      <c r="O21" s="745">
        <v>1.5</v>
      </c>
      <c r="P21" s="663">
        <v>372.54</v>
      </c>
      <c r="Q21" s="678">
        <v>0.66666666666666663</v>
      </c>
      <c r="R21" s="662">
        <v>2</v>
      </c>
      <c r="S21" s="678">
        <v>0.66666666666666663</v>
      </c>
      <c r="T21" s="745">
        <v>0.5</v>
      </c>
      <c r="U21" s="701">
        <v>0.33333333333333331</v>
      </c>
    </row>
    <row r="22" spans="1:21" ht="14.4" customHeight="1" x14ac:dyDescent="0.3">
      <c r="A22" s="661">
        <v>31</v>
      </c>
      <c r="B22" s="662" t="s">
        <v>576</v>
      </c>
      <c r="C22" s="662" t="s">
        <v>2788</v>
      </c>
      <c r="D22" s="743" t="s">
        <v>3997</v>
      </c>
      <c r="E22" s="744" t="s">
        <v>2798</v>
      </c>
      <c r="F22" s="662" t="s">
        <v>2785</v>
      </c>
      <c r="G22" s="662" t="s">
        <v>2847</v>
      </c>
      <c r="H22" s="662" t="s">
        <v>577</v>
      </c>
      <c r="I22" s="662" t="s">
        <v>2848</v>
      </c>
      <c r="J22" s="662" t="s">
        <v>2849</v>
      </c>
      <c r="K22" s="662" t="s">
        <v>2715</v>
      </c>
      <c r="L22" s="663">
        <v>93.96</v>
      </c>
      <c r="M22" s="663">
        <v>93.96</v>
      </c>
      <c r="N22" s="662">
        <v>1</v>
      </c>
      <c r="O22" s="745">
        <v>0.5</v>
      </c>
      <c r="P22" s="663">
        <v>93.96</v>
      </c>
      <c r="Q22" s="678">
        <v>1</v>
      </c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31</v>
      </c>
      <c r="B23" s="662" t="s">
        <v>576</v>
      </c>
      <c r="C23" s="662" t="s">
        <v>2788</v>
      </c>
      <c r="D23" s="743" t="s">
        <v>3997</v>
      </c>
      <c r="E23" s="744" t="s">
        <v>2798</v>
      </c>
      <c r="F23" s="662" t="s">
        <v>2787</v>
      </c>
      <c r="G23" s="662" t="s">
        <v>2850</v>
      </c>
      <c r="H23" s="662" t="s">
        <v>577</v>
      </c>
      <c r="I23" s="662" t="s">
        <v>2851</v>
      </c>
      <c r="J23" s="662" t="s">
        <v>2852</v>
      </c>
      <c r="K23" s="662" t="s">
        <v>2853</v>
      </c>
      <c r="L23" s="663">
        <v>35.130000000000003</v>
      </c>
      <c r="M23" s="663">
        <v>562.08000000000004</v>
      </c>
      <c r="N23" s="662">
        <v>16</v>
      </c>
      <c r="O23" s="745">
        <v>8</v>
      </c>
      <c r="P23" s="663">
        <v>562.08000000000004</v>
      </c>
      <c r="Q23" s="678">
        <v>1</v>
      </c>
      <c r="R23" s="662">
        <v>16</v>
      </c>
      <c r="S23" s="678">
        <v>1</v>
      </c>
      <c r="T23" s="745">
        <v>8</v>
      </c>
      <c r="U23" s="701">
        <v>1</v>
      </c>
    </row>
    <row r="24" spans="1:21" ht="14.4" customHeight="1" x14ac:dyDescent="0.3">
      <c r="A24" s="661">
        <v>31</v>
      </c>
      <c r="B24" s="662" t="s">
        <v>576</v>
      </c>
      <c r="C24" s="662" t="s">
        <v>2788</v>
      </c>
      <c r="D24" s="743" t="s">
        <v>3997</v>
      </c>
      <c r="E24" s="744" t="s">
        <v>2798</v>
      </c>
      <c r="F24" s="662" t="s">
        <v>2787</v>
      </c>
      <c r="G24" s="662" t="s">
        <v>2854</v>
      </c>
      <c r="H24" s="662" t="s">
        <v>577</v>
      </c>
      <c r="I24" s="662" t="s">
        <v>2855</v>
      </c>
      <c r="J24" s="662" t="s">
        <v>2856</v>
      </c>
      <c r="K24" s="662" t="s">
        <v>2857</v>
      </c>
      <c r="L24" s="663">
        <v>410</v>
      </c>
      <c r="M24" s="663">
        <v>2050</v>
      </c>
      <c r="N24" s="662">
        <v>5</v>
      </c>
      <c r="O24" s="745">
        <v>5</v>
      </c>
      <c r="P24" s="663">
        <v>2050</v>
      </c>
      <c r="Q24" s="678">
        <v>1</v>
      </c>
      <c r="R24" s="662">
        <v>5</v>
      </c>
      <c r="S24" s="678">
        <v>1</v>
      </c>
      <c r="T24" s="745">
        <v>5</v>
      </c>
      <c r="U24" s="701">
        <v>1</v>
      </c>
    </row>
    <row r="25" spans="1:21" ht="14.4" customHeight="1" x14ac:dyDescent="0.3">
      <c r="A25" s="661">
        <v>31</v>
      </c>
      <c r="B25" s="662" t="s">
        <v>576</v>
      </c>
      <c r="C25" s="662" t="s">
        <v>2788</v>
      </c>
      <c r="D25" s="743" t="s">
        <v>3997</v>
      </c>
      <c r="E25" s="744" t="s">
        <v>2798</v>
      </c>
      <c r="F25" s="662" t="s">
        <v>2787</v>
      </c>
      <c r="G25" s="662" t="s">
        <v>2858</v>
      </c>
      <c r="H25" s="662" t="s">
        <v>577</v>
      </c>
      <c r="I25" s="662" t="s">
        <v>2859</v>
      </c>
      <c r="J25" s="662" t="s">
        <v>2860</v>
      </c>
      <c r="K25" s="662" t="s">
        <v>2861</v>
      </c>
      <c r="L25" s="663">
        <v>199.5</v>
      </c>
      <c r="M25" s="663">
        <v>399</v>
      </c>
      <c r="N25" s="662">
        <v>2</v>
      </c>
      <c r="O25" s="745">
        <v>2</v>
      </c>
      <c r="P25" s="663">
        <v>399</v>
      </c>
      <c r="Q25" s="678">
        <v>1</v>
      </c>
      <c r="R25" s="662">
        <v>2</v>
      </c>
      <c r="S25" s="678">
        <v>1</v>
      </c>
      <c r="T25" s="745">
        <v>2</v>
      </c>
      <c r="U25" s="701">
        <v>1</v>
      </c>
    </row>
    <row r="26" spans="1:21" ht="14.4" customHeight="1" x14ac:dyDescent="0.3">
      <c r="A26" s="661">
        <v>31</v>
      </c>
      <c r="B26" s="662" t="s">
        <v>576</v>
      </c>
      <c r="C26" s="662" t="s">
        <v>2788</v>
      </c>
      <c r="D26" s="743" t="s">
        <v>3997</v>
      </c>
      <c r="E26" s="744" t="s">
        <v>2798</v>
      </c>
      <c r="F26" s="662" t="s">
        <v>2787</v>
      </c>
      <c r="G26" s="662" t="s">
        <v>2858</v>
      </c>
      <c r="H26" s="662" t="s">
        <v>577</v>
      </c>
      <c r="I26" s="662" t="s">
        <v>2862</v>
      </c>
      <c r="J26" s="662" t="s">
        <v>2863</v>
      </c>
      <c r="K26" s="662" t="s">
        <v>2864</v>
      </c>
      <c r="L26" s="663">
        <v>492.18</v>
      </c>
      <c r="M26" s="663">
        <v>2460.9</v>
      </c>
      <c r="N26" s="662">
        <v>5</v>
      </c>
      <c r="O26" s="745">
        <v>5</v>
      </c>
      <c r="P26" s="663">
        <v>2460.9</v>
      </c>
      <c r="Q26" s="678">
        <v>1</v>
      </c>
      <c r="R26" s="662">
        <v>5</v>
      </c>
      <c r="S26" s="678">
        <v>1</v>
      </c>
      <c r="T26" s="745">
        <v>5</v>
      </c>
      <c r="U26" s="701">
        <v>1</v>
      </c>
    </row>
    <row r="27" spans="1:21" ht="14.4" customHeight="1" x14ac:dyDescent="0.3">
      <c r="A27" s="661">
        <v>31</v>
      </c>
      <c r="B27" s="662" t="s">
        <v>576</v>
      </c>
      <c r="C27" s="662" t="s">
        <v>2788</v>
      </c>
      <c r="D27" s="743" t="s">
        <v>3997</v>
      </c>
      <c r="E27" s="744" t="s">
        <v>2798</v>
      </c>
      <c r="F27" s="662" t="s">
        <v>2787</v>
      </c>
      <c r="G27" s="662" t="s">
        <v>2858</v>
      </c>
      <c r="H27" s="662" t="s">
        <v>577</v>
      </c>
      <c r="I27" s="662" t="s">
        <v>2865</v>
      </c>
      <c r="J27" s="662" t="s">
        <v>2866</v>
      </c>
      <c r="K27" s="662" t="s">
        <v>2867</v>
      </c>
      <c r="L27" s="663">
        <v>347.81</v>
      </c>
      <c r="M27" s="663">
        <v>347.81</v>
      </c>
      <c r="N27" s="662">
        <v>1</v>
      </c>
      <c r="O27" s="745">
        <v>1</v>
      </c>
      <c r="P27" s="663">
        <v>347.81</v>
      </c>
      <c r="Q27" s="678">
        <v>1</v>
      </c>
      <c r="R27" s="662">
        <v>1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31</v>
      </c>
      <c r="B28" s="662" t="s">
        <v>576</v>
      </c>
      <c r="C28" s="662" t="s">
        <v>2788</v>
      </c>
      <c r="D28" s="743" t="s">
        <v>3997</v>
      </c>
      <c r="E28" s="744" t="s">
        <v>2798</v>
      </c>
      <c r="F28" s="662" t="s">
        <v>2787</v>
      </c>
      <c r="G28" s="662" t="s">
        <v>2868</v>
      </c>
      <c r="H28" s="662" t="s">
        <v>577</v>
      </c>
      <c r="I28" s="662" t="s">
        <v>2869</v>
      </c>
      <c r="J28" s="662" t="s">
        <v>2870</v>
      </c>
      <c r="K28" s="662" t="s">
        <v>2871</v>
      </c>
      <c r="L28" s="663">
        <v>260</v>
      </c>
      <c r="M28" s="663">
        <v>520</v>
      </c>
      <c r="N28" s="662">
        <v>2</v>
      </c>
      <c r="O28" s="745">
        <v>1</v>
      </c>
      <c r="P28" s="663">
        <v>520</v>
      </c>
      <c r="Q28" s="678">
        <v>1</v>
      </c>
      <c r="R28" s="662">
        <v>2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31</v>
      </c>
      <c r="B29" s="662" t="s">
        <v>576</v>
      </c>
      <c r="C29" s="662" t="s">
        <v>2788</v>
      </c>
      <c r="D29" s="743" t="s">
        <v>3997</v>
      </c>
      <c r="E29" s="744" t="s">
        <v>2798</v>
      </c>
      <c r="F29" s="662" t="s">
        <v>2787</v>
      </c>
      <c r="G29" s="662" t="s">
        <v>2868</v>
      </c>
      <c r="H29" s="662" t="s">
        <v>577</v>
      </c>
      <c r="I29" s="662" t="s">
        <v>2872</v>
      </c>
      <c r="J29" s="662" t="s">
        <v>2873</v>
      </c>
      <c r="K29" s="662" t="s">
        <v>2874</v>
      </c>
      <c r="L29" s="663">
        <v>200</v>
      </c>
      <c r="M29" s="663">
        <v>1200</v>
      </c>
      <c r="N29" s="662">
        <v>6</v>
      </c>
      <c r="O29" s="745">
        <v>3</v>
      </c>
      <c r="P29" s="663">
        <v>1200</v>
      </c>
      <c r="Q29" s="678">
        <v>1</v>
      </c>
      <c r="R29" s="662">
        <v>6</v>
      </c>
      <c r="S29" s="678">
        <v>1</v>
      </c>
      <c r="T29" s="745">
        <v>3</v>
      </c>
      <c r="U29" s="701">
        <v>1</v>
      </c>
    </row>
    <row r="30" spans="1:21" ht="14.4" customHeight="1" x14ac:dyDescent="0.3">
      <c r="A30" s="661">
        <v>31</v>
      </c>
      <c r="B30" s="662" t="s">
        <v>576</v>
      </c>
      <c r="C30" s="662" t="s">
        <v>2788</v>
      </c>
      <c r="D30" s="743" t="s">
        <v>3997</v>
      </c>
      <c r="E30" s="744" t="s">
        <v>2798</v>
      </c>
      <c r="F30" s="662" t="s">
        <v>2787</v>
      </c>
      <c r="G30" s="662" t="s">
        <v>2868</v>
      </c>
      <c r="H30" s="662" t="s">
        <v>577</v>
      </c>
      <c r="I30" s="662" t="s">
        <v>2875</v>
      </c>
      <c r="J30" s="662" t="s">
        <v>2876</v>
      </c>
      <c r="K30" s="662" t="s">
        <v>2877</v>
      </c>
      <c r="L30" s="663">
        <v>1200</v>
      </c>
      <c r="M30" s="663">
        <v>1200</v>
      </c>
      <c r="N30" s="662">
        <v>1</v>
      </c>
      <c r="O30" s="745">
        <v>1</v>
      </c>
      <c r="P30" s="663">
        <v>1200</v>
      </c>
      <c r="Q30" s="678">
        <v>1</v>
      </c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31</v>
      </c>
      <c r="B31" s="662" t="s">
        <v>576</v>
      </c>
      <c r="C31" s="662" t="s">
        <v>2788</v>
      </c>
      <c r="D31" s="743" t="s">
        <v>3997</v>
      </c>
      <c r="E31" s="744" t="s">
        <v>2799</v>
      </c>
      <c r="F31" s="662" t="s">
        <v>2785</v>
      </c>
      <c r="G31" s="662" t="s">
        <v>2878</v>
      </c>
      <c r="H31" s="662" t="s">
        <v>577</v>
      </c>
      <c r="I31" s="662" t="s">
        <v>1044</v>
      </c>
      <c r="J31" s="662" t="s">
        <v>2879</v>
      </c>
      <c r="K31" s="662" t="s">
        <v>2880</v>
      </c>
      <c r="L31" s="663">
        <v>0</v>
      </c>
      <c r="M31" s="663">
        <v>0</v>
      </c>
      <c r="N31" s="662">
        <v>2</v>
      </c>
      <c r="O31" s="745">
        <v>1.5</v>
      </c>
      <c r="P31" s="663">
        <v>0</v>
      </c>
      <c r="Q31" s="678"/>
      <c r="R31" s="662">
        <v>1</v>
      </c>
      <c r="S31" s="678">
        <v>0.5</v>
      </c>
      <c r="T31" s="745">
        <v>0.5</v>
      </c>
      <c r="U31" s="701">
        <v>0.33333333333333331</v>
      </c>
    </row>
    <row r="32" spans="1:21" ht="14.4" customHeight="1" x14ac:dyDescent="0.3">
      <c r="A32" s="661">
        <v>31</v>
      </c>
      <c r="B32" s="662" t="s">
        <v>576</v>
      </c>
      <c r="C32" s="662" t="s">
        <v>2788</v>
      </c>
      <c r="D32" s="743" t="s">
        <v>3997</v>
      </c>
      <c r="E32" s="744" t="s">
        <v>2799</v>
      </c>
      <c r="F32" s="662" t="s">
        <v>2785</v>
      </c>
      <c r="G32" s="662" t="s">
        <v>2813</v>
      </c>
      <c r="H32" s="662" t="s">
        <v>1456</v>
      </c>
      <c r="I32" s="662" t="s">
        <v>1759</v>
      </c>
      <c r="J32" s="662" t="s">
        <v>1641</v>
      </c>
      <c r="K32" s="662" t="s">
        <v>2660</v>
      </c>
      <c r="L32" s="663">
        <v>154.36000000000001</v>
      </c>
      <c r="M32" s="663">
        <v>617.44000000000005</v>
      </c>
      <c r="N32" s="662">
        <v>4</v>
      </c>
      <c r="O32" s="745">
        <v>2.5</v>
      </c>
      <c r="P32" s="663">
        <v>308.72000000000003</v>
      </c>
      <c r="Q32" s="678">
        <v>0.5</v>
      </c>
      <c r="R32" s="662">
        <v>2</v>
      </c>
      <c r="S32" s="678">
        <v>0.5</v>
      </c>
      <c r="T32" s="745">
        <v>1.5</v>
      </c>
      <c r="U32" s="701">
        <v>0.6</v>
      </c>
    </row>
    <row r="33" spans="1:21" ht="14.4" customHeight="1" x14ac:dyDescent="0.3">
      <c r="A33" s="661">
        <v>31</v>
      </c>
      <c r="B33" s="662" t="s">
        <v>576</v>
      </c>
      <c r="C33" s="662" t="s">
        <v>2788</v>
      </c>
      <c r="D33" s="743" t="s">
        <v>3997</v>
      </c>
      <c r="E33" s="744" t="s">
        <v>2799</v>
      </c>
      <c r="F33" s="662" t="s">
        <v>2785</v>
      </c>
      <c r="G33" s="662" t="s">
        <v>2813</v>
      </c>
      <c r="H33" s="662" t="s">
        <v>1456</v>
      </c>
      <c r="I33" s="662" t="s">
        <v>1780</v>
      </c>
      <c r="J33" s="662" t="s">
        <v>2663</v>
      </c>
      <c r="K33" s="662" t="s">
        <v>2659</v>
      </c>
      <c r="L33" s="663">
        <v>149.52000000000001</v>
      </c>
      <c r="M33" s="663">
        <v>299.04000000000002</v>
      </c>
      <c r="N33" s="662">
        <v>2</v>
      </c>
      <c r="O33" s="745">
        <v>1</v>
      </c>
      <c r="P33" s="663">
        <v>299.04000000000002</v>
      </c>
      <c r="Q33" s="678">
        <v>1</v>
      </c>
      <c r="R33" s="662">
        <v>2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31</v>
      </c>
      <c r="B34" s="662" t="s">
        <v>576</v>
      </c>
      <c r="C34" s="662" t="s">
        <v>2788</v>
      </c>
      <c r="D34" s="743" t="s">
        <v>3997</v>
      </c>
      <c r="E34" s="744" t="s">
        <v>2799</v>
      </c>
      <c r="F34" s="662" t="s">
        <v>2785</v>
      </c>
      <c r="G34" s="662" t="s">
        <v>2813</v>
      </c>
      <c r="H34" s="662" t="s">
        <v>577</v>
      </c>
      <c r="I34" s="662" t="s">
        <v>2814</v>
      </c>
      <c r="J34" s="662" t="s">
        <v>1269</v>
      </c>
      <c r="K34" s="662" t="s">
        <v>2815</v>
      </c>
      <c r="L34" s="663">
        <v>149.52000000000001</v>
      </c>
      <c r="M34" s="663">
        <v>149.52000000000001</v>
      </c>
      <c r="N34" s="662">
        <v>1</v>
      </c>
      <c r="O34" s="745">
        <v>1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31</v>
      </c>
      <c r="B35" s="662" t="s">
        <v>576</v>
      </c>
      <c r="C35" s="662" t="s">
        <v>2788</v>
      </c>
      <c r="D35" s="743" t="s">
        <v>3997</v>
      </c>
      <c r="E35" s="744" t="s">
        <v>2799</v>
      </c>
      <c r="F35" s="662" t="s">
        <v>2785</v>
      </c>
      <c r="G35" s="662" t="s">
        <v>2881</v>
      </c>
      <c r="H35" s="662" t="s">
        <v>1456</v>
      </c>
      <c r="I35" s="662" t="s">
        <v>1502</v>
      </c>
      <c r="J35" s="662" t="s">
        <v>1503</v>
      </c>
      <c r="K35" s="662" t="s">
        <v>1144</v>
      </c>
      <c r="L35" s="663">
        <v>35.11</v>
      </c>
      <c r="M35" s="663">
        <v>35.11</v>
      </c>
      <c r="N35" s="662">
        <v>1</v>
      </c>
      <c r="O35" s="745">
        <v>0.5</v>
      </c>
      <c r="P35" s="663">
        <v>35.11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31</v>
      </c>
      <c r="B36" s="662" t="s">
        <v>576</v>
      </c>
      <c r="C36" s="662" t="s">
        <v>2788</v>
      </c>
      <c r="D36" s="743" t="s">
        <v>3997</v>
      </c>
      <c r="E36" s="744" t="s">
        <v>2799</v>
      </c>
      <c r="F36" s="662" t="s">
        <v>2785</v>
      </c>
      <c r="G36" s="662" t="s">
        <v>2882</v>
      </c>
      <c r="H36" s="662" t="s">
        <v>577</v>
      </c>
      <c r="I36" s="662" t="s">
        <v>821</v>
      </c>
      <c r="J36" s="662" t="s">
        <v>2883</v>
      </c>
      <c r="K36" s="662" t="s">
        <v>2884</v>
      </c>
      <c r="L36" s="663">
        <v>0</v>
      </c>
      <c r="M36" s="663">
        <v>0</v>
      </c>
      <c r="N36" s="662">
        <v>1</v>
      </c>
      <c r="O36" s="745">
        <v>0.5</v>
      </c>
      <c r="P36" s="663"/>
      <c r="Q36" s="678"/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31</v>
      </c>
      <c r="B37" s="662" t="s">
        <v>576</v>
      </c>
      <c r="C37" s="662" t="s">
        <v>2788</v>
      </c>
      <c r="D37" s="743" t="s">
        <v>3997</v>
      </c>
      <c r="E37" s="744" t="s">
        <v>2799</v>
      </c>
      <c r="F37" s="662" t="s">
        <v>2785</v>
      </c>
      <c r="G37" s="662" t="s">
        <v>2816</v>
      </c>
      <c r="H37" s="662" t="s">
        <v>577</v>
      </c>
      <c r="I37" s="662" t="s">
        <v>2817</v>
      </c>
      <c r="J37" s="662" t="s">
        <v>2818</v>
      </c>
      <c r="K37" s="662" t="s">
        <v>2670</v>
      </c>
      <c r="L37" s="663">
        <v>66.819999999999993</v>
      </c>
      <c r="M37" s="663">
        <v>133.63999999999999</v>
      </c>
      <c r="N37" s="662">
        <v>2</v>
      </c>
      <c r="O37" s="745">
        <v>0.5</v>
      </c>
      <c r="P37" s="663">
        <v>133.63999999999999</v>
      </c>
      <c r="Q37" s="678">
        <v>1</v>
      </c>
      <c r="R37" s="662">
        <v>2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31</v>
      </c>
      <c r="B38" s="662" t="s">
        <v>576</v>
      </c>
      <c r="C38" s="662" t="s">
        <v>2788</v>
      </c>
      <c r="D38" s="743" t="s">
        <v>3997</v>
      </c>
      <c r="E38" s="744" t="s">
        <v>2799</v>
      </c>
      <c r="F38" s="662" t="s">
        <v>2785</v>
      </c>
      <c r="G38" s="662" t="s">
        <v>2885</v>
      </c>
      <c r="H38" s="662" t="s">
        <v>577</v>
      </c>
      <c r="I38" s="662" t="s">
        <v>2886</v>
      </c>
      <c r="J38" s="662" t="s">
        <v>2887</v>
      </c>
      <c r="K38" s="662" t="s">
        <v>2888</v>
      </c>
      <c r="L38" s="663">
        <v>0</v>
      </c>
      <c r="M38" s="663">
        <v>0</v>
      </c>
      <c r="N38" s="662">
        <v>1</v>
      </c>
      <c r="O38" s="745">
        <v>1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31</v>
      </c>
      <c r="B39" s="662" t="s">
        <v>576</v>
      </c>
      <c r="C39" s="662" t="s">
        <v>2788</v>
      </c>
      <c r="D39" s="743" t="s">
        <v>3997</v>
      </c>
      <c r="E39" s="744" t="s">
        <v>2799</v>
      </c>
      <c r="F39" s="662" t="s">
        <v>2785</v>
      </c>
      <c r="G39" s="662" t="s">
        <v>2889</v>
      </c>
      <c r="H39" s="662" t="s">
        <v>1456</v>
      </c>
      <c r="I39" s="662" t="s">
        <v>1530</v>
      </c>
      <c r="J39" s="662" t="s">
        <v>2719</v>
      </c>
      <c r="K39" s="662" t="s">
        <v>2720</v>
      </c>
      <c r="L39" s="663">
        <v>424.24</v>
      </c>
      <c r="M39" s="663">
        <v>424.24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31</v>
      </c>
      <c r="B40" s="662" t="s">
        <v>576</v>
      </c>
      <c r="C40" s="662" t="s">
        <v>2788</v>
      </c>
      <c r="D40" s="743" t="s">
        <v>3997</v>
      </c>
      <c r="E40" s="744" t="s">
        <v>2799</v>
      </c>
      <c r="F40" s="662" t="s">
        <v>2785</v>
      </c>
      <c r="G40" s="662" t="s">
        <v>2890</v>
      </c>
      <c r="H40" s="662" t="s">
        <v>577</v>
      </c>
      <c r="I40" s="662" t="s">
        <v>797</v>
      </c>
      <c r="J40" s="662" t="s">
        <v>798</v>
      </c>
      <c r="K40" s="662" t="s">
        <v>2891</v>
      </c>
      <c r="L40" s="663">
        <v>156.77000000000001</v>
      </c>
      <c r="M40" s="663">
        <v>156.77000000000001</v>
      </c>
      <c r="N40" s="662">
        <v>1</v>
      </c>
      <c r="O40" s="745">
        <v>1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31</v>
      </c>
      <c r="B41" s="662" t="s">
        <v>576</v>
      </c>
      <c r="C41" s="662" t="s">
        <v>2788</v>
      </c>
      <c r="D41" s="743" t="s">
        <v>3997</v>
      </c>
      <c r="E41" s="744" t="s">
        <v>2799</v>
      </c>
      <c r="F41" s="662" t="s">
        <v>2785</v>
      </c>
      <c r="G41" s="662" t="s">
        <v>2892</v>
      </c>
      <c r="H41" s="662" t="s">
        <v>577</v>
      </c>
      <c r="I41" s="662" t="s">
        <v>2893</v>
      </c>
      <c r="J41" s="662" t="s">
        <v>2894</v>
      </c>
      <c r="K41" s="662"/>
      <c r="L41" s="663">
        <v>170.52</v>
      </c>
      <c r="M41" s="663">
        <v>170.52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31</v>
      </c>
      <c r="B42" s="662" t="s">
        <v>576</v>
      </c>
      <c r="C42" s="662" t="s">
        <v>2788</v>
      </c>
      <c r="D42" s="743" t="s">
        <v>3997</v>
      </c>
      <c r="E42" s="744" t="s">
        <v>2799</v>
      </c>
      <c r="F42" s="662" t="s">
        <v>2785</v>
      </c>
      <c r="G42" s="662" t="s">
        <v>2895</v>
      </c>
      <c r="H42" s="662" t="s">
        <v>577</v>
      </c>
      <c r="I42" s="662" t="s">
        <v>903</v>
      </c>
      <c r="J42" s="662" t="s">
        <v>904</v>
      </c>
      <c r="K42" s="662" t="s">
        <v>2896</v>
      </c>
      <c r="L42" s="663">
        <v>0</v>
      </c>
      <c r="M42" s="663">
        <v>0</v>
      </c>
      <c r="N42" s="662">
        <v>7</v>
      </c>
      <c r="O42" s="745">
        <v>5</v>
      </c>
      <c r="P42" s="663">
        <v>0</v>
      </c>
      <c r="Q42" s="678"/>
      <c r="R42" s="662">
        <v>4</v>
      </c>
      <c r="S42" s="678">
        <v>0.5714285714285714</v>
      </c>
      <c r="T42" s="745">
        <v>3.5</v>
      </c>
      <c r="U42" s="701">
        <v>0.7</v>
      </c>
    </row>
    <row r="43" spans="1:21" ht="14.4" customHeight="1" x14ac:dyDescent="0.3">
      <c r="A43" s="661">
        <v>31</v>
      </c>
      <c r="B43" s="662" t="s">
        <v>576</v>
      </c>
      <c r="C43" s="662" t="s">
        <v>2788</v>
      </c>
      <c r="D43" s="743" t="s">
        <v>3997</v>
      </c>
      <c r="E43" s="744" t="s">
        <v>2799</v>
      </c>
      <c r="F43" s="662" t="s">
        <v>2785</v>
      </c>
      <c r="G43" s="662" t="s">
        <v>2823</v>
      </c>
      <c r="H43" s="662" t="s">
        <v>577</v>
      </c>
      <c r="I43" s="662" t="s">
        <v>1714</v>
      </c>
      <c r="J43" s="662" t="s">
        <v>1715</v>
      </c>
      <c r="K43" s="662" t="s">
        <v>1716</v>
      </c>
      <c r="L43" s="663">
        <v>147.31</v>
      </c>
      <c r="M43" s="663">
        <v>1031.17</v>
      </c>
      <c r="N43" s="662">
        <v>7</v>
      </c>
      <c r="O43" s="745">
        <v>2</v>
      </c>
      <c r="P43" s="663">
        <v>736.55</v>
      </c>
      <c r="Q43" s="678">
        <v>0.71428571428571419</v>
      </c>
      <c r="R43" s="662">
        <v>5</v>
      </c>
      <c r="S43" s="678">
        <v>0.7142857142857143</v>
      </c>
      <c r="T43" s="745">
        <v>1.5</v>
      </c>
      <c r="U43" s="701">
        <v>0.75</v>
      </c>
    </row>
    <row r="44" spans="1:21" ht="14.4" customHeight="1" x14ac:dyDescent="0.3">
      <c r="A44" s="661">
        <v>31</v>
      </c>
      <c r="B44" s="662" t="s">
        <v>576</v>
      </c>
      <c r="C44" s="662" t="s">
        <v>2788</v>
      </c>
      <c r="D44" s="743" t="s">
        <v>3997</v>
      </c>
      <c r="E44" s="744" t="s">
        <v>2799</v>
      </c>
      <c r="F44" s="662" t="s">
        <v>2785</v>
      </c>
      <c r="G44" s="662" t="s">
        <v>2827</v>
      </c>
      <c r="H44" s="662" t="s">
        <v>577</v>
      </c>
      <c r="I44" s="662" t="s">
        <v>2828</v>
      </c>
      <c r="J44" s="662" t="s">
        <v>2829</v>
      </c>
      <c r="K44" s="662" t="s">
        <v>2830</v>
      </c>
      <c r="L44" s="663">
        <v>10.55</v>
      </c>
      <c r="M44" s="663">
        <v>10.55</v>
      </c>
      <c r="N44" s="662">
        <v>1</v>
      </c>
      <c r="O44" s="745">
        <v>0.5</v>
      </c>
      <c r="P44" s="663">
        <v>10.55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31</v>
      </c>
      <c r="B45" s="662" t="s">
        <v>576</v>
      </c>
      <c r="C45" s="662" t="s">
        <v>2788</v>
      </c>
      <c r="D45" s="743" t="s">
        <v>3997</v>
      </c>
      <c r="E45" s="744" t="s">
        <v>2799</v>
      </c>
      <c r="F45" s="662" t="s">
        <v>2785</v>
      </c>
      <c r="G45" s="662" t="s">
        <v>2897</v>
      </c>
      <c r="H45" s="662" t="s">
        <v>577</v>
      </c>
      <c r="I45" s="662" t="s">
        <v>2898</v>
      </c>
      <c r="J45" s="662" t="s">
        <v>2899</v>
      </c>
      <c r="K45" s="662" t="s">
        <v>2900</v>
      </c>
      <c r="L45" s="663">
        <v>0</v>
      </c>
      <c r="M45" s="663">
        <v>0</v>
      </c>
      <c r="N45" s="662">
        <v>1</v>
      </c>
      <c r="O45" s="745">
        <v>0.5</v>
      </c>
      <c r="P45" s="663">
        <v>0</v>
      </c>
      <c r="Q45" s="678"/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31</v>
      </c>
      <c r="B46" s="662" t="s">
        <v>576</v>
      </c>
      <c r="C46" s="662" t="s">
        <v>2788</v>
      </c>
      <c r="D46" s="743" t="s">
        <v>3997</v>
      </c>
      <c r="E46" s="744" t="s">
        <v>2799</v>
      </c>
      <c r="F46" s="662" t="s">
        <v>2785</v>
      </c>
      <c r="G46" s="662" t="s">
        <v>2831</v>
      </c>
      <c r="H46" s="662" t="s">
        <v>1456</v>
      </c>
      <c r="I46" s="662" t="s">
        <v>2832</v>
      </c>
      <c r="J46" s="662" t="s">
        <v>2833</v>
      </c>
      <c r="K46" s="662" t="s">
        <v>2834</v>
      </c>
      <c r="L46" s="663">
        <v>543.39</v>
      </c>
      <c r="M46" s="663">
        <v>28799.67</v>
      </c>
      <c r="N46" s="662">
        <v>53</v>
      </c>
      <c r="O46" s="745">
        <v>17</v>
      </c>
      <c r="P46" s="663">
        <v>22278.989999999998</v>
      </c>
      <c r="Q46" s="678">
        <v>0.7735849056603773</v>
      </c>
      <c r="R46" s="662">
        <v>41</v>
      </c>
      <c r="S46" s="678">
        <v>0.77358490566037741</v>
      </c>
      <c r="T46" s="745">
        <v>13.5</v>
      </c>
      <c r="U46" s="701">
        <v>0.79411764705882348</v>
      </c>
    </row>
    <row r="47" spans="1:21" ht="14.4" customHeight="1" x14ac:dyDescent="0.3">
      <c r="A47" s="661">
        <v>31</v>
      </c>
      <c r="B47" s="662" t="s">
        <v>576</v>
      </c>
      <c r="C47" s="662" t="s">
        <v>2788</v>
      </c>
      <c r="D47" s="743" t="s">
        <v>3997</v>
      </c>
      <c r="E47" s="744" t="s">
        <v>2799</v>
      </c>
      <c r="F47" s="662" t="s">
        <v>2785</v>
      </c>
      <c r="G47" s="662" t="s">
        <v>2831</v>
      </c>
      <c r="H47" s="662" t="s">
        <v>1456</v>
      </c>
      <c r="I47" s="662" t="s">
        <v>2835</v>
      </c>
      <c r="J47" s="662" t="s">
        <v>2833</v>
      </c>
      <c r="K47" s="662" t="s">
        <v>2836</v>
      </c>
      <c r="L47" s="663">
        <v>815.1</v>
      </c>
      <c r="M47" s="663">
        <v>22822.799999999999</v>
      </c>
      <c r="N47" s="662">
        <v>28</v>
      </c>
      <c r="O47" s="745">
        <v>5.5</v>
      </c>
      <c r="P47" s="663">
        <v>20377.5</v>
      </c>
      <c r="Q47" s="678">
        <v>0.8928571428571429</v>
      </c>
      <c r="R47" s="662">
        <v>25</v>
      </c>
      <c r="S47" s="678">
        <v>0.8928571428571429</v>
      </c>
      <c r="T47" s="745">
        <v>4.5</v>
      </c>
      <c r="U47" s="701">
        <v>0.81818181818181823</v>
      </c>
    </row>
    <row r="48" spans="1:21" ht="14.4" customHeight="1" x14ac:dyDescent="0.3">
      <c r="A48" s="661">
        <v>31</v>
      </c>
      <c r="B48" s="662" t="s">
        <v>576</v>
      </c>
      <c r="C48" s="662" t="s">
        <v>2788</v>
      </c>
      <c r="D48" s="743" t="s">
        <v>3997</v>
      </c>
      <c r="E48" s="744" t="s">
        <v>2799</v>
      </c>
      <c r="F48" s="662" t="s">
        <v>2785</v>
      </c>
      <c r="G48" s="662" t="s">
        <v>2831</v>
      </c>
      <c r="H48" s="662" t="s">
        <v>1456</v>
      </c>
      <c r="I48" s="662" t="s">
        <v>2837</v>
      </c>
      <c r="J48" s="662" t="s">
        <v>2833</v>
      </c>
      <c r="K48" s="662" t="s">
        <v>2838</v>
      </c>
      <c r="L48" s="663">
        <v>923.74</v>
      </c>
      <c r="M48" s="663">
        <v>923.74</v>
      </c>
      <c r="N48" s="662">
        <v>1</v>
      </c>
      <c r="O48" s="745">
        <v>0.5</v>
      </c>
      <c r="P48" s="663">
        <v>923.74</v>
      </c>
      <c r="Q48" s="678">
        <v>1</v>
      </c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31</v>
      </c>
      <c r="B49" s="662" t="s">
        <v>576</v>
      </c>
      <c r="C49" s="662" t="s">
        <v>2788</v>
      </c>
      <c r="D49" s="743" t="s">
        <v>3997</v>
      </c>
      <c r="E49" s="744" t="s">
        <v>2799</v>
      </c>
      <c r="F49" s="662" t="s">
        <v>2785</v>
      </c>
      <c r="G49" s="662" t="s">
        <v>2831</v>
      </c>
      <c r="H49" s="662" t="s">
        <v>1456</v>
      </c>
      <c r="I49" s="662" t="s">
        <v>2901</v>
      </c>
      <c r="J49" s="662" t="s">
        <v>2833</v>
      </c>
      <c r="K49" s="662" t="s">
        <v>2902</v>
      </c>
      <c r="L49" s="663">
        <v>1154.68</v>
      </c>
      <c r="M49" s="663">
        <v>3464.04</v>
      </c>
      <c r="N49" s="662">
        <v>3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31</v>
      </c>
      <c r="B50" s="662" t="s">
        <v>576</v>
      </c>
      <c r="C50" s="662" t="s">
        <v>2788</v>
      </c>
      <c r="D50" s="743" t="s">
        <v>3997</v>
      </c>
      <c r="E50" s="744" t="s">
        <v>2799</v>
      </c>
      <c r="F50" s="662" t="s">
        <v>2785</v>
      </c>
      <c r="G50" s="662" t="s">
        <v>2839</v>
      </c>
      <c r="H50" s="662" t="s">
        <v>1456</v>
      </c>
      <c r="I50" s="662" t="s">
        <v>1579</v>
      </c>
      <c r="J50" s="662" t="s">
        <v>607</v>
      </c>
      <c r="K50" s="662" t="s">
        <v>2709</v>
      </c>
      <c r="L50" s="663">
        <v>24.22</v>
      </c>
      <c r="M50" s="663">
        <v>581.28</v>
      </c>
      <c r="N50" s="662">
        <v>24</v>
      </c>
      <c r="O50" s="745">
        <v>17.5</v>
      </c>
      <c r="P50" s="663">
        <v>242.2</v>
      </c>
      <c r="Q50" s="678">
        <v>0.41666666666666669</v>
      </c>
      <c r="R50" s="662">
        <v>10</v>
      </c>
      <c r="S50" s="678">
        <v>0.41666666666666669</v>
      </c>
      <c r="T50" s="745">
        <v>7</v>
      </c>
      <c r="U50" s="701">
        <v>0.4</v>
      </c>
    </row>
    <row r="51" spans="1:21" ht="14.4" customHeight="1" x14ac:dyDescent="0.3">
      <c r="A51" s="661">
        <v>31</v>
      </c>
      <c r="B51" s="662" t="s">
        <v>576</v>
      </c>
      <c r="C51" s="662" t="s">
        <v>2788</v>
      </c>
      <c r="D51" s="743" t="s">
        <v>3997</v>
      </c>
      <c r="E51" s="744" t="s">
        <v>2799</v>
      </c>
      <c r="F51" s="662" t="s">
        <v>2785</v>
      </c>
      <c r="G51" s="662" t="s">
        <v>2839</v>
      </c>
      <c r="H51" s="662" t="s">
        <v>1456</v>
      </c>
      <c r="I51" s="662" t="s">
        <v>1579</v>
      </c>
      <c r="J51" s="662" t="s">
        <v>607</v>
      </c>
      <c r="K51" s="662" t="s">
        <v>2709</v>
      </c>
      <c r="L51" s="663">
        <v>18.260000000000002</v>
      </c>
      <c r="M51" s="663">
        <v>54.78</v>
      </c>
      <c r="N51" s="662">
        <v>3</v>
      </c>
      <c r="O51" s="745">
        <v>3</v>
      </c>
      <c r="P51" s="663">
        <v>36.520000000000003</v>
      </c>
      <c r="Q51" s="678">
        <v>0.66666666666666674</v>
      </c>
      <c r="R51" s="662">
        <v>2</v>
      </c>
      <c r="S51" s="678">
        <v>0.66666666666666663</v>
      </c>
      <c r="T51" s="745">
        <v>2</v>
      </c>
      <c r="U51" s="701">
        <v>0.66666666666666663</v>
      </c>
    </row>
    <row r="52" spans="1:21" ht="14.4" customHeight="1" x14ac:dyDescent="0.3">
      <c r="A52" s="661">
        <v>31</v>
      </c>
      <c r="B52" s="662" t="s">
        <v>576</v>
      </c>
      <c r="C52" s="662" t="s">
        <v>2788</v>
      </c>
      <c r="D52" s="743" t="s">
        <v>3997</v>
      </c>
      <c r="E52" s="744" t="s">
        <v>2799</v>
      </c>
      <c r="F52" s="662" t="s">
        <v>2785</v>
      </c>
      <c r="G52" s="662" t="s">
        <v>2842</v>
      </c>
      <c r="H52" s="662" t="s">
        <v>577</v>
      </c>
      <c r="I52" s="662" t="s">
        <v>763</v>
      </c>
      <c r="J52" s="662" t="s">
        <v>2843</v>
      </c>
      <c r="K52" s="662" t="s">
        <v>2844</v>
      </c>
      <c r="L52" s="663">
        <v>0</v>
      </c>
      <c r="M52" s="663">
        <v>0</v>
      </c>
      <c r="N52" s="662">
        <v>92</v>
      </c>
      <c r="O52" s="745">
        <v>74.5</v>
      </c>
      <c r="P52" s="663">
        <v>0</v>
      </c>
      <c r="Q52" s="678"/>
      <c r="R52" s="662">
        <v>50</v>
      </c>
      <c r="S52" s="678">
        <v>0.54347826086956519</v>
      </c>
      <c r="T52" s="745">
        <v>39</v>
      </c>
      <c r="U52" s="701">
        <v>0.52348993288590606</v>
      </c>
    </row>
    <row r="53" spans="1:21" ht="14.4" customHeight="1" x14ac:dyDescent="0.3">
      <c r="A53" s="661">
        <v>31</v>
      </c>
      <c r="B53" s="662" t="s">
        <v>576</v>
      </c>
      <c r="C53" s="662" t="s">
        <v>2788</v>
      </c>
      <c r="D53" s="743" t="s">
        <v>3997</v>
      </c>
      <c r="E53" s="744" t="s">
        <v>2799</v>
      </c>
      <c r="F53" s="662" t="s">
        <v>2785</v>
      </c>
      <c r="G53" s="662" t="s">
        <v>2903</v>
      </c>
      <c r="H53" s="662" t="s">
        <v>577</v>
      </c>
      <c r="I53" s="662" t="s">
        <v>2904</v>
      </c>
      <c r="J53" s="662" t="s">
        <v>2905</v>
      </c>
      <c r="K53" s="662" t="s">
        <v>2906</v>
      </c>
      <c r="L53" s="663">
        <v>657.67</v>
      </c>
      <c r="M53" s="663">
        <v>657.67</v>
      </c>
      <c r="N53" s="662">
        <v>1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31</v>
      </c>
      <c r="B54" s="662" t="s">
        <v>576</v>
      </c>
      <c r="C54" s="662" t="s">
        <v>2788</v>
      </c>
      <c r="D54" s="743" t="s">
        <v>3997</v>
      </c>
      <c r="E54" s="744" t="s">
        <v>2799</v>
      </c>
      <c r="F54" s="662" t="s">
        <v>2785</v>
      </c>
      <c r="G54" s="662" t="s">
        <v>2845</v>
      </c>
      <c r="H54" s="662" t="s">
        <v>577</v>
      </c>
      <c r="I54" s="662" t="s">
        <v>1691</v>
      </c>
      <c r="J54" s="662" t="s">
        <v>1692</v>
      </c>
      <c r="K54" s="662" t="s">
        <v>2846</v>
      </c>
      <c r="L54" s="663">
        <v>186.27</v>
      </c>
      <c r="M54" s="663">
        <v>1303.8900000000001</v>
      </c>
      <c r="N54" s="662">
        <v>7</v>
      </c>
      <c r="O54" s="745">
        <v>4</v>
      </c>
      <c r="P54" s="663">
        <v>1117.6200000000001</v>
      </c>
      <c r="Q54" s="678">
        <v>0.85714285714285721</v>
      </c>
      <c r="R54" s="662">
        <v>6</v>
      </c>
      <c r="S54" s="678">
        <v>0.8571428571428571</v>
      </c>
      <c r="T54" s="745">
        <v>3.5</v>
      </c>
      <c r="U54" s="701">
        <v>0.875</v>
      </c>
    </row>
    <row r="55" spans="1:21" ht="14.4" customHeight="1" x14ac:dyDescent="0.3">
      <c r="A55" s="661">
        <v>31</v>
      </c>
      <c r="B55" s="662" t="s">
        <v>576</v>
      </c>
      <c r="C55" s="662" t="s">
        <v>2788</v>
      </c>
      <c r="D55" s="743" t="s">
        <v>3997</v>
      </c>
      <c r="E55" s="744" t="s">
        <v>2799</v>
      </c>
      <c r="F55" s="662" t="s">
        <v>2785</v>
      </c>
      <c r="G55" s="662" t="s">
        <v>2907</v>
      </c>
      <c r="H55" s="662" t="s">
        <v>577</v>
      </c>
      <c r="I55" s="662" t="s">
        <v>2908</v>
      </c>
      <c r="J55" s="662" t="s">
        <v>1972</v>
      </c>
      <c r="K55" s="662" t="s">
        <v>2909</v>
      </c>
      <c r="L55" s="663">
        <v>0</v>
      </c>
      <c r="M55" s="663">
        <v>0</v>
      </c>
      <c r="N55" s="662">
        <v>1</v>
      </c>
      <c r="O55" s="745">
        <v>0.5</v>
      </c>
      <c r="P55" s="663"/>
      <c r="Q55" s="678"/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31</v>
      </c>
      <c r="B56" s="662" t="s">
        <v>576</v>
      </c>
      <c r="C56" s="662" t="s">
        <v>2788</v>
      </c>
      <c r="D56" s="743" t="s">
        <v>3997</v>
      </c>
      <c r="E56" s="744" t="s">
        <v>2799</v>
      </c>
      <c r="F56" s="662" t="s">
        <v>2785</v>
      </c>
      <c r="G56" s="662" t="s">
        <v>2847</v>
      </c>
      <c r="H56" s="662" t="s">
        <v>1456</v>
      </c>
      <c r="I56" s="662" t="s">
        <v>1486</v>
      </c>
      <c r="J56" s="662" t="s">
        <v>1487</v>
      </c>
      <c r="K56" s="662" t="s">
        <v>1488</v>
      </c>
      <c r="L56" s="663">
        <v>31.32</v>
      </c>
      <c r="M56" s="663">
        <v>31.32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31</v>
      </c>
      <c r="B57" s="662" t="s">
        <v>576</v>
      </c>
      <c r="C57" s="662" t="s">
        <v>2788</v>
      </c>
      <c r="D57" s="743" t="s">
        <v>3997</v>
      </c>
      <c r="E57" s="744" t="s">
        <v>2799</v>
      </c>
      <c r="F57" s="662" t="s">
        <v>2785</v>
      </c>
      <c r="G57" s="662" t="s">
        <v>2847</v>
      </c>
      <c r="H57" s="662" t="s">
        <v>577</v>
      </c>
      <c r="I57" s="662" t="s">
        <v>2910</v>
      </c>
      <c r="J57" s="662" t="s">
        <v>2911</v>
      </c>
      <c r="K57" s="662" t="s">
        <v>2912</v>
      </c>
      <c r="L57" s="663">
        <v>31.32</v>
      </c>
      <c r="M57" s="663">
        <v>62.64</v>
      </c>
      <c r="N57" s="662">
        <v>2</v>
      </c>
      <c r="O57" s="745">
        <v>1</v>
      </c>
      <c r="P57" s="663">
        <v>62.64</v>
      </c>
      <c r="Q57" s="678">
        <v>1</v>
      </c>
      <c r="R57" s="662">
        <v>2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31</v>
      </c>
      <c r="B58" s="662" t="s">
        <v>576</v>
      </c>
      <c r="C58" s="662" t="s">
        <v>2788</v>
      </c>
      <c r="D58" s="743" t="s">
        <v>3997</v>
      </c>
      <c r="E58" s="744" t="s">
        <v>2799</v>
      </c>
      <c r="F58" s="662" t="s">
        <v>2785</v>
      </c>
      <c r="G58" s="662" t="s">
        <v>2913</v>
      </c>
      <c r="H58" s="662" t="s">
        <v>577</v>
      </c>
      <c r="I58" s="662" t="s">
        <v>1080</v>
      </c>
      <c r="J58" s="662" t="s">
        <v>1074</v>
      </c>
      <c r="K58" s="662" t="s">
        <v>2914</v>
      </c>
      <c r="L58" s="663">
        <v>50.14</v>
      </c>
      <c r="M58" s="663">
        <v>150.42000000000002</v>
      </c>
      <c r="N58" s="662">
        <v>3</v>
      </c>
      <c r="O58" s="745">
        <v>2</v>
      </c>
      <c r="P58" s="663">
        <v>50.14</v>
      </c>
      <c r="Q58" s="678">
        <v>0.33333333333333331</v>
      </c>
      <c r="R58" s="662">
        <v>1</v>
      </c>
      <c r="S58" s="678">
        <v>0.33333333333333331</v>
      </c>
      <c r="T58" s="745">
        <v>1</v>
      </c>
      <c r="U58" s="701">
        <v>0.5</v>
      </c>
    </row>
    <row r="59" spans="1:21" ht="14.4" customHeight="1" x14ac:dyDescent="0.3">
      <c r="A59" s="661">
        <v>31</v>
      </c>
      <c r="B59" s="662" t="s">
        <v>576</v>
      </c>
      <c r="C59" s="662" t="s">
        <v>2788</v>
      </c>
      <c r="D59" s="743" t="s">
        <v>3997</v>
      </c>
      <c r="E59" s="744" t="s">
        <v>2799</v>
      </c>
      <c r="F59" s="662" t="s">
        <v>2785</v>
      </c>
      <c r="G59" s="662" t="s">
        <v>2913</v>
      </c>
      <c r="H59" s="662" t="s">
        <v>577</v>
      </c>
      <c r="I59" s="662" t="s">
        <v>1073</v>
      </c>
      <c r="J59" s="662" t="s">
        <v>1074</v>
      </c>
      <c r="K59" s="662" t="s">
        <v>2915</v>
      </c>
      <c r="L59" s="663">
        <v>75.22</v>
      </c>
      <c r="M59" s="663">
        <v>75.22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31</v>
      </c>
      <c r="B60" s="662" t="s">
        <v>576</v>
      </c>
      <c r="C60" s="662" t="s">
        <v>2788</v>
      </c>
      <c r="D60" s="743" t="s">
        <v>3997</v>
      </c>
      <c r="E60" s="744" t="s">
        <v>2799</v>
      </c>
      <c r="F60" s="662" t="s">
        <v>2785</v>
      </c>
      <c r="G60" s="662" t="s">
        <v>2916</v>
      </c>
      <c r="H60" s="662" t="s">
        <v>577</v>
      </c>
      <c r="I60" s="662" t="s">
        <v>1327</v>
      </c>
      <c r="J60" s="662" t="s">
        <v>1283</v>
      </c>
      <c r="K60" s="662" t="s">
        <v>1328</v>
      </c>
      <c r="L60" s="663">
        <v>0</v>
      </c>
      <c r="M60" s="663">
        <v>0</v>
      </c>
      <c r="N60" s="662">
        <v>1</v>
      </c>
      <c r="O60" s="745">
        <v>1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31</v>
      </c>
      <c r="B61" s="662" t="s">
        <v>576</v>
      </c>
      <c r="C61" s="662" t="s">
        <v>2788</v>
      </c>
      <c r="D61" s="743" t="s">
        <v>3997</v>
      </c>
      <c r="E61" s="744" t="s">
        <v>2799</v>
      </c>
      <c r="F61" s="662" t="s">
        <v>2785</v>
      </c>
      <c r="G61" s="662" t="s">
        <v>2916</v>
      </c>
      <c r="H61" s="662" t="s">
        <v>577</v>
      </c>
      <c r="I61" s="662" t="s">
        <v>1282</v>
      </c>
      <c r="J61" s="662" t="s">
        <v>1283</v>
      </c>
      <c r="K61" s="662" t="s">
        <v>1284</v>
      </c>
      <c r="L61" s="663">
        <v>0</v>
      </c>
      <c r="M61" s="663">
        <v>0</v>
      </c>
      <c r="N61" s="662">
        <v>1</v>
      </c>
      <c r="O61" s="745">
        <v>0.5</v>
      </c>
      <c r="P61" s="663"/>
      <c r="Q61" s="678"/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31</v>
      </c>
      <c r="B62" s="662" t="s">
        <v>576</v>
      </c>
      <c r="C62" s="662" t="s">
        <v>2788</v>
      </c>
      <c r="D62" s="743" t="s">
        <v>3997</v>
      </c>
      <c r="E62" s="744" t="s">
        <v>2799</v>
      </c>
      <c r="F62" s="662" t="s">
        <v>2787</v>
      </c>
      <c r="G62" s="662" t="s">
        <v>2850</v>
      </c>
      <c r="H62" s="662" t="s">
        <v>577</v>
      </c>
      <c r="I62" s="662" t="s">
        <v>2851</v>
      </c>
      <c r="J62" s="662" t="s">
        <v>2852</v>
      </c>
      <c r="K62" s="662" t="s">
        <v>2853</v>
      </c>
      <c r="L62" s="663">
        <v>35.130000000000003</v>
      </c>
      <c r="M62" s="663">
        <v>210.78000000000003</v>
      </c>
      <c r="N62" s="662">
        <v>6</v>
      </c>
      <c r="O62" s="745">
        <v>3</v>
      </c>
      <c r="P62" s="663">
        <v>210.78000000000003</v>
      </c>
      <c r="Q62" s="678">
        <v>1</v>
      </c>
      <c r="R62" s="662">
        <v>6</v>
      </c>
      <c r="S62" s="678">
        <v>1</v>
      </c>
      <c r="T62" s="745">
        <v>3</v>
      </c>
      <c r="U62" s="701">
        <v>1</v>
      </c>
    </row>
    <row r="63" spans="1:21" ht="14.4" customHeight="1" x14ac:dyDescent="0.3">
      <c r="A63" s="661">
        <v>31</v>
      </c>
      <c r="B63" s="662" t="s">
        <v>576</v>
      </c>
      <c r="C63" s="662" t="s">
        <v>2788</v>
      </c>
      <c r="D63" s="743" t="s">
        <v>3997</v>
      </c>
      <c r="E63" s="744" t="s">
        <v>2799</v>
      </c>
      <c r="F63" s="662" t="s">
        <v>2787</v>
      </c>
      <c r="G63" s="662" t="s">
        <v>2850</v>
      </c>
      <c r="H63" s="662" t="s">
        <v>577</v>
      </c>
      <c r="I63" s="662" t="s">
        <v>2917</v>
      </c>
      <c r="J63" s="662" t="s">
        <v>2918</v>
      </c>
      <c r="K63" s="662" t="s">
        <v>2919</v>
      </c>
      <c r="L63" s="663">
        <v>30</v>
      </c>
      <c r="M63" s="663">
        <v>30</v>
      </c>
      <c r="N63" s="662">
        <v>1</v>
      </c>
      <c r="O63" s="745">
        <v>1</v>
      </c>
      <c r="P63" s="663">
        <v>30</v>
      </c>
      <c r="Q63" s="678">
        <v>1</v>
      </c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31</v>
      </c>
      <c r="B64" s="662" t="s">
        <v>576</v>
      </c>
      <c r="C64" s="662" t="s">
        <v>2788</v>
      </c>
      <c r="D64" s="743" t="s">
        <v>3997</v>
      </c>
      <c r="E64" s="744" t="s">
        <v>2799</v>
      </c>
      <c r="F64" s="662" t="s">
        <v>2787</v>
      </c>
      <c r="G64" s="662" t="s">
        <v>2850</v>
      </c>
      <c r="H64" s="662" t="s">
        <v>577</v>
      </c>
      <c r="I64" s="662" t="s">
        <v>2917</v>
      </c>
      <c r="J64" s="662" t="s">
        <v>2918</v>
      </c>
      <c r="K64" s="662" t="s">
        <v>2919</v>
      </c>
      <c r="L64" s="663">
        <v>35.75</v>
      </c>
      <c r="M64" s="663">
        <v>4862</v>
      </c>
      <c r="N64" s="662">
        <v>136</v>
      </c>
      <c r="O64" s="745">
        <v>68</v>
      </c>
      <c r="P64" s="663">
        <v>4790.5</v>
      </c>
      <c r="Q64" s="678">
        <v>0.98529411764705888</v>
      </c>
      <c r="R64" s="662">
        <v>134</v>
      </c>
      <c r="S64" s="678">
        <v>0.98529411764705888</v>
      </c>
      <c r="T64" s="745">
        <v>67</v>
      </c>
      <c r="U64" s="701">
        <v>0.98529411764705888</v>
      </c>
    </row>
    <row r="65" spans="1:21" ht="14.4" customHeight="1" x14ac:dyDescent="0.3">
      <c r="A65" s="661">
        <v>31</v>
      </c>
      <c r="B65" s="662" t="s">
        <v>576</v>
      </c>
      <c r="C65" s="662" t="s">
        <v>2788</v>
      </c>
      <c r="D65" s="743" t="s">
        <v>3997</v>
      </c>
      <c r="E65" s="744" t="s">
        <v>2799</v>
      </c>
      <c r="F65" s="662" t="s">
        <v>2787</v>
      </c>
      <c r="G65" s="662" t="s">
        <v>2854</v>
      </c>
      <c r="H65" s="662" t="s">
        <v>577</v>
      </c>
      <c r="I65" s="662" t="s">
        <v>2855</v>
      </c>
      <c r="J65" s="662" t="s">
        <v>2856</v>
      </c>
      <c r="K65" s="662" t="s">
        <v>2857</v>
      </c>
      <c r="L65" s="663">
        <v>410</v>
      </c>
      <c r="M65" s="663">
        <v>30750</v>
      </c>
      <c r="N65" s="662">
        <v>75</v>
      </c>
      <c r="O65" s="745">
        <v>75</v>
      </c>
      <c r="P65" s="663">
        <v>29520</v>
      </c>
      <c r="Q65" s="678">
        <v>0.96</v>
      </c>
      <c r="R65" s="662">
        <v>72</v>
      </c>
      <c r="S65" s="678">
        <v>0.96</v>
      </c>
      <c r="T65" s="745">
        <v>72</v>
      </c>
      <c r="U65" s="701">
        <v>0.96</v>
      </c>
    </row>
    <row r="66" spans="1:21" ht="14.4" customHeight="1" x14ac:dyDescent="0.3">
      <c r="A66" s="661">
        <v>31</v>
      </c>
      <c r="B66" s="662" t="s">
        <v>576</v>
      </c>
      <c r="C66" s="662" t="s">
        <v>2788</v>
      </c>
      <c r="D66" s="743" t="s">
        <v>3997</v>
      </c>
      <c r="E66" s="744" t="s">
        <v>2799</v>
      </c>
      <c r="F66" s="662" t="s">
        <v>2787</v>
      </c>
      <c r="G66" s="662" t="s">
        <v>2858</v>
      </c>
      <c r="H66" s="662" t="s">
        <v>577</v>
      </c>
      <c r="I66" s="662" t="s">
        <v>2920</v>
      </c>
      <c r="J66" s="662" t="s">
        <v>2921</v>
      </c>
      <c r="K66" s="662" t="s">
        <v>2922</v>
      </c>
      <c r="L66" s="663">
        <v>3000</v>
      </c>
      <c r="M66" s="663">
        <v>6000</v>
      </c>
      <c r="N66" s="662">
        <v>2</v>
      </c>
      <c r="O66" s="745">
        <v>2</v>
      </c>
      <c r="P66" s="663">
        <v>6000</v>
      </c>
      <c r="Q66" s="678">
        <v>1</v>
      </c>
      <c r="R66" s="662">
        <v>2</v>
      </c>
      <c r="S66" s="678">
        <v>1</v>
      </c>
      <c r="T66" s="745">
        <v>2</v>
      </c>
      <c r="U66" s="701">
        <v>1</v>
      </c>
    </row>
    <row r="67" spans="1:21" ht="14.4" customHeight="1" x14ac:dyDescent="0.3">
      <c r="A67" s="661">
        <v>31</v>
      </c>
      <c r="B67" s="662" t="s">
        <v>576</v>
      </c>
      <c r="C67" s="662" t="s">
        <v>2788</v>
      </c>
      <c r="D67" s="743" t="s">
        <v>3997</v>
      </c>
      <c r="E67" s="744" t="s">
        <v>2799</v>
      </c>
      <c r="F67" s="662" t="s">
        <v>2787</v>
      </c>
      <c r="G67" s="662" t="s">
        <v>2858</v>
      </c>
      <c r="H67" s="662" t="s">
        <v>577</v>
      </c>
      <c r="I67" s="662" t="s">
        <v>2859</v>
      </c>
      <c r="J67" s="662" t="s">
        <v>2860</v>
      </c>
      <c r="K67" s="662" t="s">
        <v>2861</v>
      </c>
      <c r="L67" s="663">
        <v>199.5</v>
      </c>
      <c r="M67" s="663">
        <v>199.5</v>
      </c>
      <c r="N67" s="662">
        <v>1</v>
      </c>
      <c r="O67" s="745">
        <v>1</v>
      </c>
      <c r="P67" s="663">
        <v>199.5</v>
      </c>
      <c r="Q67" s="678">
        <v>1</v>
      </c>
      <c r="R67" s="662">
        <v>1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31</v>
      </c>
      <c r="B68" s="662" t="s">
        <v>576</v>
      </c>
      <c r="C68" s="662" t="s">
        <v>2788</v>
      </c>
      <c r="D68" s="743" t="s">
        <v>3997</v>
      </c>
      <c r="E68" s="744" t="s">
        <v>2799</v>
      </c>
      <c r="F68" s="662" t="s">
        <v>2787</v>
      </c>
      <c r="G68" s="662" t="s">
        <v>2858</v>
      </c>
      <c r="H68" s="662" t="s">
        <v>577</v>
      </c>
      <c r="I68" s="662" t="s">
        <v>2862</v>
      </c>
      <c r="J68" s="662" t="s">
        <v>2863</v>
      </c>
      <c r="K68" s="662" t="s">
        <v>2864</v>
      </c>
      <c r="L68" s="663">
        <v>492.18</v>
      </c>
      <c r="M68" s="663">
        <v>6398.3400000000011</v>
      </c>
      <c r="N68" s="662">
        <v>13</v>
      </c>
      <c r="O68" s="745">
        <v>13</v>
      </c>
      <c r="P68" s="663">
        <v>6398.3400000000011</v>
      </c>
      <c r="Q68" s="678">
        <v>1</v>
      </c>
      <c r="R68" s="662">
        <v>13</v>
      </c>
      <c r="S68" s="678">
        <v>1</v>
      </c>
      <c r="T68" s="745">
        <v>13</v>
      </c>
      <c r="U68" s="701">
        <v>1</v>
      </c>
    </row>
    <row r="69" spans="1:21" ht="14.4" customHeight="1" x14ac:dyDescent="0.3">
      <c r="A69" s="661">
        <v>31</v>
      </c>
      <c r="B69" s="662" t="s">
        <v>576</v>
      </c>
      <c r="C69" s="662" t="s">
        <v>2788</v>
      </c>
      <c r="D69" s="743" t="s">
        <v>3997</v>
      </c>
      <c r="E69" s="744" t="s">
        <v>2799</v>
      </c>
      <c r="F69" s="662" t="s">
        <v>2787</v>
      </c>
      <c r="G69" s="662" t="s">
        <v>2858</v>
      </c>
      <c r="H69" s="662" t="s">
        <v>577</v>
      </c>
      <c r="I69" s="662" t="s">
        <v>2923</v>
      </c>
      <c r="J69" s="662" t="s">
        <v>2924</v>
      </c>
      <c r="K69" s="662" t="s">
        <v>2925</v>
      </c>
      <c r="L69" s="663">
        <v>971.25</v>
      </c>
      <c r="M69" s="663">
        <v>3885</v>
      </c>
      <c r="N69" s="662">
        <v>4</v>
      </c>
      <c r="O69" s="745">
        <v>4</v>
      </c>
      <c r="P69" s="663">
        <v>3885</v>
      </c>
      <c r="Q69" s="678">
        <v>1</v>
      </c>
      <c r="R69" s="662">
        <v>4</v>
      </c>
      <c r="S69" s="678">
        <v>1</v>
      </c>
      <c r="T69" s="745">
        <v>4</v>
      </c>
      <c r="U69" s="701">
        <v>1</v>
      </c>
    </row>
    <row r="70" spans="1:21" ht="14.4" customHeight="1" x14ac:dyDescent="0.3">
      <c r="A70" s="661">
        <v>31</v>
      </c>
      <c r="B70" s="662" t="s">
        <v>576</v>
      </c>
      <c r="C70" s="662" t="s">
        <v>2788</v>
      </c>
      <c r="D70" s="743" t="s">
        <v>3997</v>
      </c>
      <c r="E70" s="744" t="s">
        <v>2799</v>
      </c>
      <c r="F70" s="662" t="s">
        <v>2787</v>
      </c>
      <c r="G70" s="662" t="s">
        <v>2858</v>
      </c>
      <c r="H70" s="662" t="s">
        <v>577</v>
      </c>
      <c r="I70" s="662" t="s">
        <v>2926</v>
      </c>
      <c r="J70" s="662" t="s">
        <v>2927</v>
      </c>
      <c r="K70" s="662" t="s">
        <v>2928</v>
      </c>
      <c r="L70" s="663">
        <v>349.12</v>
      </c>
      <c r="M70" s="663">
        <v>698.24</v>
      </c>
      <c r="N70" s="662">
        <v>2</v>
      </c>
      <c r="O70" s="745">
        <v>2</v>
      </c>
      <c r="P70" s="663">
        <v>698.24</v>
      </c>
      <c r="Q70" s="678">
        <v>1</v>
      </c>
      <c r="R70" s="662">
        <v>2</v>
      </c>
      <c r="S70" s="678">
        <v>1</v>
      </c>
      <c r="T70" s="745">
        <v>2</v>
      </c>
      <c r="U70" s="701">
        <v>1</v>
      </c>
    </row>
    <row r="71" spans="1:21" ht="14.4" customHeight="1" x14ac:dyDescent="0.3">
      <c r="A71" s="661">
        <v>31</v>
      </c>
      <c r="B71" s="662" t="s">
        <v>576</v>
      </c>
      <c r="C71" s="662" t="s">
        <v>2788</v>
      </c>
      <c r="D71" s="743" t="s">
        <v>3997</v>
      </c>
      <c r="E71" s="744" t="s">
        <v>2799</v>
      </c>
      <c r="F71" s="662" t="s">
        <v>2787</v>
      </c>
      <c r="G71" s="662" t="s">
        <v>2858</v>
      </c>
      <c r="H71" s="662" t="s">
        <v>577</v>
      </c>
      <c r="I71" s="662" t="s">
        <v>2929</v>
      </c>
      <c r="J71" s="662" t="s">
        <v>2930</v>
      </c>
      <c r="K71" s="662" t="s">
        <v>2931</v>
      </c>
      <c r="L71" s="663">
        <v>1978.94</v>
      </c>
      <c r="M71" s="663">
        <v>1978.94</v>
      </c>
      <c r="N71" s="662">
        <v>1</v>
      </c>
      <c r="O71" s="745">
        <v>1</v>
      </c>
      <c r="P71" s="663">
        <v>1978.94</v>
      </c>
      <c r="Q71" s="678">
        <v>1</v>
      </c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31</v>
      </c>
      <c r="B72" s="662" t="s">
        <v>576</v>
      </c>
      <c r="C72" s="662" t="s">
        <v>2788</v>
      </c>
      <c r="D72" s="743" t="s">
        <v>3997</v>
      </c>
      <c r="E72" s="744" t="s">
        <v>2799</v>
      </c>
      <c r="F72" s="662" t="s">
        <v>2787</v>
      </c>
      <c r="G72" s="662" t="s">
        <v>2858</v>
      </c>
      <c r="H72" s="662" t="s">
        <v>577</v>
      </c>
      <c r="I72" s="662" t="s">
        <v>2932</v>
      </c>
      <c r="J72" s="662" t="s">
        <v>2933</v>
      </c>
      <c r="K72" s="662" t="s">
        <v>2934</v>
      </c>
      <c r="L72" s="663">
        <v>350</v>
      </c>
      <c r="M72" s="663">
        <v>350</v>
      </c>
      <c r="N72" s="662">
        <v>1</v>
      </c>
      <c r="O72" s="745">
        <v>1</v>
      </c>
      <c r="P72" s="663">
        <v>350</v>
      </c>
      <c r="Q72" s="678">
        <v>1</v>
      </c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31</v>
      </c>
      <c r="B73" s="662" t="s">
        <v>576</v>
      </c>
      <c r="C73" s="662" t="s">
        <v>2788</v>
      </c>
      <c r="D73" s="743" t="s">
        <v>3997</v>
      </c>
      <c r="E73" s="744" t="s">
        <v>2799</v>
      </c>
      <c r="F73" s="662" t="s">
        <v>2787</v>
      </c>
      <c r="G73" s="662" t="s">
        <v>2858</v>
      </c>
      <c r="H73" s="662" t="s">
        <v>577</v>
      </c>
      <c r="I73" s="662" t="s">
        <v>2935</v>
      </c>
      <c r="J73" s="662" t="s">
        <v>2936</v>
      </c>
      <c r="K73" s="662" t="s">
        <v>2937</v>
      </c>
      <c r="L73" s="663">
        <v>855</v>
      </c>
      <c r="M73" s="663">
        <v>855</v>
      </c>
      <c r="N73" s="662">
        <v>1</v>
      </c>
      <c r="O73" s="745">
        <v>1</v>
      </c>
      <c r="P73" s="663">
        <v>855</v>
      </c>
      <c r="Q73" s="678">
        <v>1</v>
      </c>
      <c r="R73" s="662">
        <v>1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31</v>
      </c>
      <c r="B74" s="662" t="s">
        <v>576</v>
      </c>
      <c r="C74" s="662" t="s">
        <v>2788</v>
      </c>
      <c r="D74" s="743" t="s">
        <v>3997</v>
      </c>
      <c r="E74" s="744" t="s">
        <v>2799</v>
      </c>
      <c r="F74" s="662" t="s">
        <v>2787</v>
      </c>
      <c r="G74" s="662" t="s">
        <v>2868</v>
      </c>
      <c r="H74" s="662" t="s">
        <v>577</v>
      </c>
      <c r="I74" s="662" t="s">
        <v>2869</v>
      </c>
      <c r="J74" s="662" t="s">
        <v>2870</v>
      </c>
      <c r="K74" s="662" t="s">
        <v>2871</v>
      </c>
      <c r="L74" s="663">
        <v>260</v>
      </c>
      <c r="M74" s="663">
        <v>2600</v>
      </c>
      <c r="N74" s="662">
        <v>10</v>
      </c>
      <c r="O74" s="745">
        <v>6</v>
      </c>
      <c r="P74" s="663">
        <v>2600</v>
      </c>
      <c r="Q74" s="678">
        <v>1</v>
      </c>
      <c r="R74" s="662">
        <v>10</v>
      </c>
      <c r="S74" s="678">
        <v>1</v>
      </c>
      <c r="T74" s="745">
        <v>6</v>
      </c>
      <c r="U74" s="701">
        <v>1</v>
      </c>
    </row>
    <row r="75" spans="1:21" ht="14.4" customHeight="1" x14ac:dyDescent="0.3">
      <c r="A75" s="661">
        <v>31</v>
      </c>
      <c r="B75" s="662" t="s">
        <v>576</v>
      </c>
      <c r="C75" s="662" t="s">
        <v>2788</v>
      </c>
      <c r="D75" s="743" t="s">
        <v>3997</v>
      </c>
      <c r="E75" s="744" t="s">
        <v>2799</v>
      </c>
      <c r="F75" s="662" t="s">
        <v>2787</v>
      </c>
      <c r="G75" s="662" t="s">
        <v>2868</v>
      </c>
      <c r="H75" s="662" t="s">
        <v>577</v>
      </c>
      <c r="I75" s="662" t="s">
        <v>2872</v>
      </c>
      <c r="J75" s="662" t="s">
        <v>2873</v>
      </c>
      <c r="K75" s="662" t="s">
        <v>2874</v>
      </c>
      <c r="L75" s="663">
        <v>200</v>
      </c>
      <c r="M75" s="663">
        <v>12000</v>
      </c>
      <c r="N75" s="662">
        <v>60</v>
      </c>
      <c r="O75" s="745">
        <v>25</v>
      </c>
      <c r="P75" s="663">
        <v>11600</v>
      </c>
      <c r="Q75" s="678">
        <v>0.96666666666666667</v>
      </c>
      <c r="R75" s="662">
        <v>58</v>
      </c>
      <c r="S75" s="678">
        <v>0.96666666666666667</v>
      </c>
      <c r="T75" s="745">
        <v>24</v>
      </c>
      <c r="U75" s="701">
        <v>0.96</v>
      </c>
    </row>
    <row r="76" spans="1:21" ht="14.4" customHeight="1" x14ac:dyDescent="0.3">
      <c r="A76" s="661">
        <v>31</v>
      </c>
      <c r="B76" s="662" t="s">
        <v>576</v>
      </c>
      <c r="C76" s="662" t="s">
        <v>2788</v>
      </c>
      <c r="D76" s="743" t="s">
        <v>3997</v>
      </c>
      <c r="E76" s="744" t="s">
        <v>2800</v>
      </c>
      <c r="F76" s="662" t="s">
        <v>2785</v>
      </c>
      <c r="G76" s="662" t="s">
        <v>2938</v>
      </c>
      <c r="H76" s="662" t="s">
        <v>577</v>
      </c>
      <c r="I76" s="662" t="s">
        <v>2939</v>
      </c>
      <c r="J76" s="662" t="s">
        <v>2940</v>
      </c>
      <c r="K76" s="662" t="s">
        <v>931</v>
      </c>
      <c r="L76" s="663">
        <v>58.27</v>
      </c>
      <c r="M76" s="663">
        <v>116.54</v>
      </c>
      <c r="N76" s="662">
        <v>2</v>
      </c>
      <c r="O76" s="745">
        <v>0.5</v>
      </c>
      <c r="P76" s="663">
        <v>116.54</v>
      </c>
      <c r="Q76" s="678">
        <v>1</v>
      </c>
      <c r="R76" s="662">
        <v>2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31</v>
      </c>
      <c r="B77" s="662" t="s">
        <v>576</v>
      </c>
      <c r="C77" s="662" t="s">
        <v>2788</v>
      </c>
      <c r="D77" s="743" t="s">
        <v>3997</v>
      </c>
      <c r="E77" s="744" t="s">
        <v>2800</v>
      </c>
      <c r="F77" s="662" t="s">
        <v>2785</v>
      </c>
      <c r="G77" s="662" t="s">
        <v>2813</v>
      </c>
      <c r="H77" s="662" t="s">
        <v>577</v>
      </c>
      <c r="I77" s="662" t="s">
        <v>2941</v>
      </c>
      <c r="J77" s="662" t="s">
        <v>1454</v>
      </c>
      <c r="K77" s="662" t="s">
        <v>2942</v>
      </c>
      <c r="L77" s="663">
        <v>150.04</v>
      </c>
      <c r="M77" s="663">
        <v>150.04</v>
      </c>
      <c r="N77" s="662">
        <v>1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31</v>
      </c>
      <c r="B78" s="662" t="s">
        <v>576</v>
      </c>
      <c r="C78" s="662" t="s">
        <v>2788</v>
      </c>
      <c r="D78" s="743" t="s">
        <v>3997</v>
      </c>
      <c r="E78" s="744" t="s">
        <v>2800</v>
      </c>
      <c r="F78" s="662" t="s">
        <v>2785</v>
      </c>
      <c r="G78" s="662" t="s">
        <v>2813</v>
      </c>
      <c r="H78" s="662" t="s">
        <v>577</v>
      </c>
      <c r="I78" s="662" t="s">
        <v>2941</v>
      </c>
      <c r="J78" s="662" t="s">
        <v>1454</v>
      </c>
      <c r="K78" s="662" t="s">
        <v>2942</v>
      </c>
      <c r="L78" s="663">
        <v>154.36000000000001</v>
      </c>
      <c r="M78" s="663">
        <v>308.72000000000003</v>
      </c>
      <c r="N78" s="662">
        <v>2</v>
      </c>
      <c r="O78" s="745">
        <v>1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31</v>
      </c>
      <c r="B79" s="662" t="s">
        <v>576</v>
      </c>
      <c r="C79" s="662" t="s">
        <v>2788</v>
      </c>
      <c r="D79" s="743" t="s">
        <v>3997</v>
      </c>
      <c r="E79" s="744" t="s">
        <v>2800</v>
      </c>
      <c r="F79" s="662" t="s">
        <v>2785</v>
      </c>
      <c r="G79" s="662" t="s">
        <v>2813</v>
      </c>
      <c r="H79" s="662" t="s">
        <v>1456</v>
      </c>
      <c r="I79" s="662" t="s">
        <v>1759</v>
      </c>
      <c r="J79" s="662" t="s">
        <v>1641</v>
      </c>
      <c r="K79" s="662" t="s">
        <v>2660</v>
      </c>
      <c r="L79" s="663">
        <v>150.04</v>
      </c>
      <c r="M79" s="663">
        <v>150.04</v>
      </c>
      <c r="N79" s="662">
        <v>1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31</v>
      </c>
      <c r="B80" s="662" t="s">
        <v>576</v>
      </c>
      <c r="C80" s="662" t="s">
        <v>2788</v>
      </c>
      <c r="D80" s="743" t="s">
        <v>3997</v>
      </c>
      <c r="E80" s="744" t="s">
        <v>2800</v>
      </c>
      <c r="F80" s="662" t="s">
        <v>2785</v>
      </c>
      <c r="G80" s="662" t="s">
        <v>2813</v>
      </c>
      <c r="H80" s="662" t="s">
        <v>1456</v>
      </c>
      <c r="I80" s="662" t="s">
        <v>1780</v>
      </c>
      <c r="J80" s="662" t="s">
        <v>2663</v>
      </c>
      <c r="K80" s="662" t="s">
        <v>2659</v>
      </c>
      <c r="L80" s="663">
        <v>145.02000000000001</v>
      </c>
      <c r="M80" s="663">
        <v>580.08000000000004</v>
      </c>
      <c r="N80" s="662">
        <v>4</v>
      </c>
      <c r="O80" s="745">
        <v>2</v>
      </c>
      <c r="P80" s="663">
        <v>145.02000000000001</v>
      </c>
      <c r="Q80" s="678">
        <v>0.25</v>
      </c>
      <c r="R80" s="662">
        <v>1</v>
      </c>
      <c r="S80" s="678">
        <v>0.25</v>
      </c>
      <c r="T80" s="745">
        <v>0.5</v>
      </c>
      <c r="U80" s="701">
        <v>0.25</v>
      </c>
    </row>
    <row r="81" spans="1:21" ht="14.4" customHeight="1" x14ac:dyDescent="0.3">
      <c r="A81" s="661">
        <v>31</v>
      </c>
      <c r="B81" s="662" t="s">
        <v>576</v>
      </c>
      <c r="C81" s="662" t="s">
        <v>2788</v>
      </c>
      <c r="D81" s="743" t="s">
        <v>3997</v>
      </c>
      <c r="E81" s="744" t="s">
        <v>2800</v>
      </c>
      <c r="F81" s="662" t="s">
        <v>2785</v>
      </c>
      <c r="G81" s="662" t="s">
        <v>2813</v>
      </c>
      <c r="H81" s="662" t="s">
        <v>577</v>
      </c>
      <c r="I81" s="662" t="s">
        <v>1268</v>
      </c>
      <c r="J81" s="662" t="s">
        <v>1269</v>
      </c>
      <c r="K81" s="662" t="s">
        <v>2943</v>
      </c>
      <c r="L81" s="663">
        <v>145.02000000000001</v>
      </c>
      <c r="M81" s="663">
        <v>290.04000000000002</v>
      </c>
      <c r="N81" s="662">
        <v>2</v>
      </c>
      <c r="O81" s="745">
        <v>1.5</v>
      </c>
      <c r="P81" s="663">
        <v>145.02000000000001</v>
      </c>
      <c r="Q81" s="678">
        <v>0.5</v>
      </c>
      <c r="R81" s="662">
        <v>1</v>
      </c>
      <c r="S81" s="678">
        <v>0.5</v>
      </c>
      <c r="T81" s="745">
        <v>0.5</v>
      </c>
      <c r="U81" s="701">
        <v>0.33333333333333331</v>
      </c>
    </row>
    <row r="82" spans="1:21" ht="14.4" customHeight="1" x14ac:dyDescent="0.3">
      <c r="A82" s="661">
        <v>31</v>
      </c>
      <c r="B82" s="662" t="s">
        <v>576</v>
      </c>
      <c r="C82" s="662" t="s">
        <v>2788</v>
      </c>
      <c r="D82" s="743" t="s">
        <v>3997</v>
      </c>
      <c r="E82" s="744" t="s">
        <v>2800</v>
      </c>
      <c r="F82" s="662" t="s">
        <v>2785</v>
      </c>
      <c r="G82" s="662" t="s">
        <v>2813</v>
      </c>
      <c r="H82" s="662" t="s">
        <v>577</v>
      </c>
      <c r="I82" s="662" t="s">
        <v>2944</v>
      </c>
      <c r="J82" s="662" t="s">
        <v>1641</v>
      </c>
      <c r="K82" s="662" t="s">
        <v>2660</v>
      </c>
      <c r="L82" s="663">
        <v>154.36000000000001</v>
      </c>
      <c r="M82" s="663">
        <v>154.36000000000001</v>
      </c>
      <c r="N82" s="662">
        <v>1</v>
      </c>
      <c r="O82" s="745">
        <v>0.5</v>
      </c>
      <c r="P82" s="663">
        <v>154.36000000000001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31</v>
      </c>
      <c r="B83" s="662" t="s">
        <v>576</v>
      </c>
      <c r="C83" s="662" t="s">
        <v>2788</v>
      </c>
      <c r="D83" s="743" t="s">
        <v>3997</v>
      </c>
      <c r="E83" s="744" t="s">
        <v>2800</v>
      </c>
      <c r="F83" s="662" t="s">
        <v>2785</v>
      </c>
      <c r="G83" s="662" t="s">
        <v>2945</v>
      </c>
      <c r="H83" s="662" t="s">
        <v>577</v>
      </c>
      <c r="I83" s="662" t="s">
        <v>2946</v>
      </c>
      <c r="J83" s="662" t="s">
        <v>1111</v>
      </c>
      <c r="K83" s="662" t="s">
        <v>2947</v>
      </c>
      <c r="L83" s="663">
        <v>189.43</v>
      </c>
      <c r="M83" s="663">
        <v>189.43</v>
      </c>
      <c r="N83" s="662">
        <v>1</v>
      </c>
      <c r="O83" s="745">
        <v>1</v>
      </c>
      <c r="P83" s="663">
        <v>189.43</v>
      </c>
      <c r="Q83" s="678">
        <v>1</v>
      </c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31</v>
      </c>
      <c r="B84" s="662" t="s">
        <v>576</v>
      </c>
      <c r="C84" s="662" t="s">
        <v>2788</v>
      </c>
      <c r="D84" s="743" t="s">
        <v>3997</v>
      </c>
      <c r="E84" s="744" t="s">
        <v>2800</v>
      </c>
      <c r="F84" s="662" t="s">
        <v>2785</v>
      </c>
      <c r="G84" s="662" t="s">
        <v>2882</v>
      </c>
      <c r="H84" s="662" t="s">
        <v>577</v>
      </c>
      <c r="I84" s="662" t="s">
        <v>821</v>
      </c>
      <c r="J84" s="662" t="s">
        <v>2883</v>
      </c>
      <c r="K84" s="662" t="s">
        <v>2884</v>
      </c>
      <c r="L84" s="663">
        <v>0</v>
      </c>
      <c r="M84" s="663">
        <v>0</v>
      </c>
      <c r="N84" s="662">
        <v>3</v>
      </c>
      <c r="O84" s="745">
        <v>1</v>
      </c>
      <c r="P84" s="663">
        <v>0</v>
      </c>
      <c r="Q84" s="678"/>
      <c r="R84" s="662">
        <v>3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31</v>
      </c>
      <c r="B85" s="662" t="s">
        <v>576</v>
      </c>
      <c r="C85" s="662" t="s">
        <v>2788</v>
      </c>
      <c r="D85" s="743" t="s">
        <v>3997</v>
      </c>
      <c r="E85" s="744" t="s">
        <v>2800</v>
      </c>
      <c r="F85" s="662" t="s">
        <v>2785</v>
      </c>
      <c r="G85" s="662" t="s">
        <v>2948</v>
      </c>
      <c r="H85" s="662" t="s">
        <v>577</v>
      </c>
      <c r="I85" s="662" t="s">
        <v>1695</v>
      </c>
      <c r="J85" s="662" t="s">
        <v>1696</v>
      </c>
      <c r="K85" s="662" t="s">
        <v>2670</v>
      </c>
      <c r="L85" s="663">
        <v>170.52</v>
      </c>
      <c r="M85" s="663">
        <v>170.52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31</v>
      </c>
      <c r="B86" s="662" t="s">
        <v>576</v>
      </c>
      <c r="C86" s="662" t="s">
        <v>2788</v>
      </c>
      <c r="D86" s="743" t="s">
        <v>3997</v>
      </c>
      <c r="E86" s="744" t="s">
        <v>2800</v>
      </c>
      <c r="F86" s="662" t="s">
        <v>2785</v>
      </c>
      <c r="G86" s="662" t="s">
        <v>2889</v>
      </c>
      <c r="H86" s="662" t="s">
        <v>1456</v>
      </c>
      <c r="I86" s="662" t="s">
        <v>1530</v>
      </c>
      <c r="J86" s="662" t="s">
        <v>2719</v>
      </c>
      <c r="K86" s="662" t="s">
        <v>2720</v>
      </c>
      <c r="L86" s="663">
        <v>424.24</v>
      </c>
      <c r="M86" s="663">
        <v>1272.72</v>
      </c>
      <c r="N86" s="662">
        <v>3</v>
      </c>
      <c r="O86" s="745">
        <v>0.5</v>
      </c>
      <c r="P86" s="663">
        <v>1272.72</v>
      </c>
      <c r="Q86" s="678">
        <v>1</v>
      </c>
      <c r="R86" s="662">
        <v>3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31</v>
      </c>
      <c r="B87" s="662" t="s">
        <v>576</v>
      </c>
      <c r="C87" s="662" t="s">
        <v>2788</v>
      </c>
      <c r="D87" s="743" t="s">
        <v>3997</v>
      </c>
      <c r="E87" s="744" t="s">
        <v>2800</v>
      </c>
      <c r="F87" s="662" t="s">
        <v>2785</v>
      </c>
      <c r="G87" s="662" t="s">
        <v>2949</v>
      </c>
      <c r="H87" s="662" t="s">
        <v>577</v>
      </c>
      <c r="I87" s="662" t="s">
        <v>2950</v>
      </c>
      <c r="J87" s="662" t="s">
        <v>656</v>
      </c>
      <c r="K87" s="662" t="s">
        <v>2951</v>
      </c>
      <c r="L87" s="663">
        <v>0</v>
      </c>
      <c r="M87" s="663">
        <v>0</v>
      </c>
      <c r="N87" s="662">
        <v>3</v>
      </c>
      <c r="O87" s="745">
        <v>1.5</v>
      </c>
      <c r="P87" s="663">
        <v>0</v>
      </c>
      <c r="Q87" s="678"/>
      <c r="R87" s="662">
        <v>1</v>
      </c>
      <c r="S87" s="678">
        <v>0.33333333333333331</v>
      </c>
      <c r="T87" s="745">
        <v>0.5</v>
      </c>
      <c r="U87" s="701">
        <v>0.33333333333333331</v>
      </c>
    </row>
    <row r="88" spans="1:21" ht="14.4" customHeight="1" x14ac:dyDescent="0.3">
      <c r="A88" s="661">
        <v>31</v>
      </c>
      <c r="B88" s="662" t="s">
        <v>576</v>
      </c>
      <c r="C88" s="662" t="s">
        <v>2788</v>
      </c>
      <c r="D88" s="743" t="s">
        <v>3997</v>
      </c>
      <c r="E88" s="744" t="s">
        <v>2800</v>
      </c>
      <c r="F88" s="662" t="s">
        <v>2785</v>
      </c>
      <c r="G88" s="662" t="s">
        <v>2895</v>
      </c>
      <c r="H88" s="662" t="s">
        <v>577</v>
      </c>
      <c r="I88" s="662" t="s">
        <v>903</v>
      </c>
      <c r="J88" s="662" t="s">
        <v>904</v>
      </c>
      <c r="K88" s="662" t="s">
        <v>2896</v>
      </c>
      <c r="L88" s="663">
        <v>0</v>
      </c>
      <c r="M88" s="663">
        <v>0</v>
      </c>
      <c r="N88" s="662">
        <v>1</v>
      </c>
      <c r="O88" s="745">
        <v>0.5</v>
      </c>
      <c r="P88" s="663">
        <v>0</v>
      </c>
      <c r="Q88" s="678"/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31</v>
      </c>
      <c r="B89" s="662" t="s">
        <v>576</v>
      </c>
      <c r="C89" s="662" t="s">
        <v>2788</v>
      </c>
      <c r="D89" s="743" t="s">
        <v>3997</v>
      </c>
      <c r="E89" s="744" t="s">
        <v>2800</v>
      </c>
      <c r="F89" s="662" t="s">
        <v>2785</v>
      </c>
      <c r="G89" s="662" t="s">
        <v>2895</v>
      </c>
      <c r="H89" s="662" t="s">
        <v>577</v>
      </c>
      <c r="I89" s="662" t="s">
        <v>2952</v>
      </c>
      <c r="J89" s="662" t="s">
        <v>904</v>
      </c>
      <c r="K89" s="662" t="s">
        <v>2953</v>
      </c>
      <c r="L89" s="663">
        <v>0</v>
      </c>
      <c r="M89" s="663">
        <v>0</v>
      </c>
      <c r="N89" s="662">
        <v>2</v>
      </c>
      <c r="O89" s="745">
        <v>1.5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31</v>
      </c>
      <c r="B90" s="662" t="s">
        <v>576</v>
      </c>
      <c r="C90" s="662" t="s">
        <v>2788</v>
      </c>
      <c r="D90" s="743" t="s">
        <v>3997</v>
      </c>
      <c r="E90" s="744" t="s">
        <v>2800</v>
      </c>
      <c r="F90" s="662" t="s">
        <v>2785</v>
      </c>
      <c r="G90" s="662" t="s">
        <v>2823</v>
      </c>
      <c r="H90" s="662" t="s">
        <v>577</v>
      </c>
      <c r="I90" s="662" t="s">
        <v>1714</v>
      </c>
      <c r="J90" s="662" t="s">
        <v>1715</v>
      </c>
      <c r="K90" s="662" t="s">
        <v>1716</v>
      </c>
      <c r="L90" s="663">
        <v>147.31</v>
      </c>
      <c r="M90" s="663">
        <v>589.24</v>
      </c>
      <c r="N90" s="662">
        <v>4</v>
      </c>
      <c r="O90" s="745">
        <v>2</v>
      </c>
      <c r="P90" s="663">
        <v>147.31</v>
      </c>
      <c r="Q90" s="678">
        <v>0.25</v>
      </c>
      <c r="R90" s="662">
        <v>1</v>
      </c>
      <c r="S90" s="678">
        <v>0.25</v>
      </c>
      <c r="T90" s="745">
        <v>1</v>
      </c>
      <c r="U90" s="701">
        <v>0.5</v>
      </c>
    </row>
    <row r="91" spans="1:21" ht="14.4" customHeight="1" x14ac:dyDescent="0.3">
      <c r="A91" s="661">
        <v>31</v>
      </c>
      <c r="B91" s="662" t="s">
        <v>576</v>
      </c>
      <c r="C91" s="662" t="s">
        <v>2788</v>
      </c>
      <c r="D91" s="743" t="s">
        <v>3997</v>
      </c>
      <c r="E91" s="744" t="s">
        <v>2800</v>
      </c>
      <c r="F91" s="662" t="s">
        <v>2785</v>
      </c>
      <c r="G91" s="662" t="s">
        <v>2823</v>
      </c>
      <c r="H91" s="662" t="s">
        <v>577</v>
      </c>
      <c r="I91" s="662" t="s">
        <v>2824</v>
      </c>
      <c r="J91" s="662" t="s">
        <v>1715</v>
      </c>
      <c r="K91" s="662" t="s">
        <v>2825</v>
      </c>
      <c r="L91" s="663">
        <v>0</v>
      </c>
      <c r="M91" s="663">
        <v>0</v>
      </c>
      <c r="N91" s="662">
        <v>2</v>
      </c>
      <c r="O91" s="745">
        <v>0.5</v>
      </c>
      <c r="P91" s="663"/>
      <c r="Q91" s="678"/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31</v>
      </c>
      <c r="B92" s="662" t="s">
        <v>576</v>
      </c>
      <c r="C92" s="662" t="s">
        <v>2788</v>
      </c>
      <c r="D92" s="743" t="s">
        <v>3997</v>
      </c>
      <c r="E92" s="744" t="s">
        <v>2800</v>
      </c>
      <c r="F92" s="662" t="s">
        <v>2785</v>
      </c>
      <c r="G92" s="662" t="s">
        <v>2954</v>
      </c>
      <c r="H92" s="662" t="s">
        <v>577</v>
      </c>
      <c r="I92" s="662" t="s">
        <v>2955</v>
      </c>
      <c r="J92" s="662" t="s">
        <v>2956</v>
      </c>
      <c r="K92" s="662" t="s">
        <v>2957</v>
      </c>
      <c r="L92" s="663">
        <v>0</v>
      </c>
      <c r="M92" s="663">
        <v>0</v>
      </c>
      <c r="N92" s="662">
        <v>1</v>
      </c>
      <c r="O92" s="745">
        <v>0.5</v>
      </c>
      <c r="P92" s="663">
        <v>0</v>
      </c>
      <c r="Q92" s="678"/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31</v>
      </c>
      <c r="B93" s="662" t="s">
        <v>576</v>
      </c>
      <c r="C93" s="662" t="s">
        <v>2788</v>
      </c>
      <c r="D93" s="743" t="s">
        <v>3997</v>
      </c>
      <c r="E93" s="744" t="s">
        <v>2800</v>
      </c>
      <c r="F93" s="662" t="s">
        <v>2785</v>
      </c>
      <c r="G93" s="662" t="s">
        <v>2958</v>
      </c>
      <c r="H93" s="662" t="s">
        <v>577</v>
      </c>
      <c r="I93" s="662" t="s">
        <v>1681</v>
      </c>
      <c r="J93" s="662" t="s">
        <v>1682</v>
      </c>
      <c r="K93" s="662" t="s">
        <v>2959</v>
      </c>
      <c r="L93" s="663">
        <v>36.97</v>
      </c>
      <c r="M93" s="663">
        <v>36.97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31</v>
      </c>
      <c r="B94" s="662" t="s">
        <v>576</v>
      </c>
      <c r="C94" s="662" t="s">
        <v>2788</v>
      </c>
      <c r="D94" s="743" t="s">
        <v>3997</v>
      </c>
      <c r="E94" s="744" t="s">
        <v>2800</v>
      </c>
      <c r="F94" s="662" t="s">
        <v>2785</v>
      </c>
      <c r="G94" s="662" t="s">
        <v>2960</v>
      </c>
      <c r="H94" s="662" t="s">
        <v>577</v>
      </c>
      <c r="I94" s="662" t="s">
        <v>2961</v>
      </c>
      <c r="J94" s="662" t="s">
        <v>2962</v>
      </c>
      <c r="K94" s="662" t="s">
        <v>2963</v>
      </c>
      <c r="L94" s="663">
        <v>0</v>
      </c>
      <c r="M94" s="663">
        <v>0</v>
      </c>
      <c r="N94" s="662">
        <v>2</v>
      </c>
      <c r="O94" s="745">
        <v>0.5</v>
      </c>
      <c r="P94" s="663">
        <v>0</v>
      </c>
      <c r="Q94" s="678"/>
      <c r="R94" s="662">
        <v>2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31</v>
      </c>
      <c r="B95" s="662" t="s">
        <v>576</v>
      </c>
      <c r="C95" s="662" t="s">
        <v>2788</v>
      </c>
      <c r="D95" s="743" t="s">
        <v>3997</v>
      </c>
      <c r="E95" s="744" t="s">
        <v>2800</v>
      </c>
      <c r="F95" s="662" t="s">
        <v>2785</v>
      </c>
      <c r="G95" s="662" t="s">
        <v>2831</v>
      </c>
      <c r="H95" s="662" t="s">
        <v>1456</v>
      </c>
      <c r="I95" s="662" t="s">
        <v>2832</v>
      </c>
      <c r="J95" s="662" t="s">
        <v>2833</v>
      </c>
      <c r="K95" s="662" t="s">
        <v>2834</v>
      </c>
      <c r="L95" s="663">
        <v>543.39</v>
      </c>
      <c r="M95" s="663">
        <v>63033.239999999976</v>
      </c>
      <c r="N95" s="662">
        <v>116</v>
      </c>
      <c r="O95" s="745">
        <v>31.5</v>
      </c>
      <c r="P95" s="663">
        <v>44557.979999999974</v>
      </c>
      <c r="Q95" s="678">
        <v>0.70689655172413779</v>
      </c>
      <c r="R95" s="662">
        <v>82</v>
      </c>
      <c r="S95" s="678">
        <v>0.7068965517241379</v>
      </c>
      <c r="T95" s="745">
        <v>24</v>
      </c>
      <c r="U95" s="701">
        <v>0.76190476190476186</v>
      </c>
    </row>
    <row r="96" spans="1:21" ht="14.4" customHeight="1" x14ac:dyDescent="0.3">
      <c r="A96" s="661">
        <v>31</v>
      </c>
      <c r="B96" s="662" t="s">
        <v>576</v>
      </c>
      <c r="C96" s="662" t="s">
        <v>2788</v>
      </c>
      <c r="D96" s="743" t="s">
        <v>3997</v>
      </c>
      <c r="E96" s="744" t="s">
        <v>2800</v>
      </c>
      <c r="F96" s="662" t="s">
        <v>2785</v>
      </c>
      <c r="G96" s="662" t="s">
        <v>2831</v>
      </c>
      <c r="H96" s="662" t="s">
        <v>1456</v>
      </c>
      <c r="I96" s="662" t="s">
        <v>2835</v>
      </c>
      <c r="J96" s="662" t="s">
        <v>2833</v>
      </c>
      <c r="K96" s="662" t="s">
        <v>2836</v>
      </c>
      <c r="L96" s="663">
        <v>815.1</v>
      </c>
      <c r="M96" s="663">
        <v>43200.3</v>
      </c>
      <c r="N96" s="662">
        <v>53</v>
      </c>
      <c r="O96" s="745">
        <v>12</v>
      </c>
      <c r="P96" s="663">
        <v>29343.599999999999</v>
      </c>
      <c r="Q96" s="678">
        <v>0.67924528301886788</v>
      </c>
      <c r="R96" s="662">
        <v>36</v>
      </c>
      <c r="S96" s="678">
        <v>0.67924528301886788</v>
      </c>
      <c r="T96" s="745">
        <v>8.5</v>
      </c>
      <c r="U96" s="701">
        <v>0.70833333333333337</v>
      </c>
    </row>
    <row r="97" spans="1:21" ht="14.4" customHeight="1" x14ac:dyDescent="0.3">
      <c r="A97" s="661">
        <v>31</v>
      </c>
      <c r="B97" s="662" t="s">
        <v>576</v>
      </c>
      <c r="C97" s="662" t="s">
        <v>2788</v>
      </c>
      <c r="D97" s="743" t="s">
        <v>3997</v>
      </c>
      <c r="E97" s="744" t="s">
        <v>2800</v>
      </c>
      <c r="F97" s="662" t="s">
        <v>2785</v>
      </c>
      <c r="G97" s="662" t="s">
        <v>2831</v>
      </c>
      <c r="H97" s="662" t="s">
        <v>1456</v>
      </c>
      <c r="I97" s="662" t="s">
        <v>2837</v>
      </c>
      <c r="J97" s="662" t="s">
        <v>2833</v>
      </c>
      <c r="K97" s="662" t="s">
        <v>2838</v>
      </c>
      <c r="L97" s="663">
        <v>923.74</v>
      </c>
      <c r="M97" s="663">
        <v>2771.2200000000003</v>
      </c>
      <c r="N97" s="662">
        <v>3</v>
      </c>
      <c r="O97" s="745">
        <v>1.5</v>
      </c>
      <c r="P97" s="663">
        <v>2771.2200000000003</v>
      </c>
      <c r="Q97" s="678">
        <v>1</v>
      </c>
      <c r="R97" s="662">
        <v>3</v>
      </c>
      <c r="S97" s="678">
        <v>1</v>
      </c>
      <c r="T97" s="745">
        <v>1.5</v>
      </c>
      <c r="U97" s="701">
        <v>1</v>
      </c>
    </row>
    <row r="98" spans="1:21" ht="14.4" customHeight="1" x14ac:dyDescent="0.3">
      <c r="A98" s="661">
        <v>31</v>
      </c>
      <c r="B98" s="662" t="s">
        <v>576</v>
      </c>
      <c r="C98" s="662" t="s">
        <v>2788</v>
      </c>
      <c r="D98" s="743" t="s">
        <v>3997</v>
      </c>
      <c r="E98" s="744" t="s">
        <v>2800</v>
      </c>
      <c r="F98" s="662" t="s">
        <v>2785</v>
      </c>
      <c r="G98" s="662" t="s">
        <v>2831</v>
      </c>
      <c r="H98" s="662" t="s">
        <v>1456</v>
      </c>
      <c r="I98" s="662" t="s">
        <v>2901</v>
      </c>
      <c r="J98" s="662" t="s">
        <v>2833</v>
      </c>
      <c r="K98" s="662" t="s">
        <v>2902</v>
      </c>
      <c r="L98" s="663">
        <v>1154.68</v>
      </c>
      <c r="M98" s="663">
        <v>3464.04</v>
      </c>
      <c r="N98" s="662">
        <v>3</v>
      </c>
      <c r="O98" s="745">
        <v>1</v>
      </c>
      <c r="P98" s="663">
        <v>3464.04</v>
      </c>
      <c r="Q98" s="678">
        <v>1</v>
      </c>
      <c r="R98" s="662">
        <v>3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31</v>
      </c>
      <c r="B99" s="662" t="s">
        <v>576</v>
      </c>
      <c r="C99" s="662" t="s">
        <v>2788</v>
      </c>
      <c r="D99" s="743" t="s">
        <v>3997</v>
      </c>
      <c r="E99" s="744" t="s">
        <v>2800</v>
      </c>
      <c r="F99" s="662" t="s">
        <v>2785</v>
      </c>
      <c r="G99" s="662" t="s">
        <v>2839</v>
      </c>
      <c r="H99" s="662" t="s">
        <v>1456</v>
      </c>
      <c r="I99" s="662" t="s">
        <v>1579</v>
      </c>
      <c r="J99" s="662" t="s">
        <v>607</v>
      </c>
      <c r="K99" s="662" t="s">
        <v>2709</v>
      </c>
      <c r="L99" s="663">
        <v>24.22</v>
      </c>
      <c r="M99" s="663">
        <v>72.66</v>
      </c>
      <c r="N99" s="662">
        <v>3</v>
      </c>
      <c r="O99" s="745">
        <v>3</v>
      </c>
      <c r="P99" s="663">
        <v>72.66</v>
      </c>
      <c r="Q99" s="678">
        <v>1</v>
      </c>
      <c r="R99" s="662">
        <v>3</v>
      </c>
      <c r="S99" s="678">
        <v>1</v>
      </c>
      <c r="T99" s="745">
        <v>3</v>
      </c>
      <c r="U99" s="701">
        <v>1</v>
      </c>
    </row>
    <row r="100" spans="1:21" ht="14.4" customHeight="1" x14ac:dyDescent="0.3">
      <c r="A100" s="661">
        <v>31</v>
      </c>
      <c r="B100" s="662" t="s">
        <v>576</v>
      </c>
      <c r="C100" s="662" t="s">
        <v>2788</v>
      </c>
      <c r="D100" s="743" t="s">
        <v>3997</v>
      </c>
      <c r="E100" s="744" t="s">
        <v>2800</v>
      </c>
      <c r="F100" s="662" t="s">
        <v>2785</v>
      </c>
      <c r="G100" s="662" t="s">
        <v>2839</v>
      </c>
      <c r="H100" s="662" t="s">
        <v>1456</v>
      </c>
      <c r="I100" s="662" t="s">
        <v>1470</v>
      </c>
      <c r="J100" s="662" t="s">
        <v>607</v>
      </c>
      <c r="K100" s="662" t="s">
        <v>608</v>
      </c>
      <c r="L100" s="663">
        <v>48.42</v>
      </c>
      <c r="M100" s="663">
        <v>48.42</v>
      </c>
      <c r="N100" s="662">
        <v>1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31</v>
      </c>
      <c r="B101" s="662" t="s">
        <v>576</v>
      </c>
      <c r="C101" s="662" t="s">
        <v>2788</v>
      </c>
      <c r="D101" s="743" t="s">
        <v>3997</v>
      </c>
      <c r="E101" s="744" t="s">
        <v>2800</v>
      </c>
      <c r="F101" s="662" t="s">
        <v>2785</v>
      </c>
      <c r="G101" s="662" t="s">
        <v>2839</v>
      </c>
      <c r="H101" s="662" t="s">
        <v>1456</v>
      </c>
      <c r="I101" s="662" t="s">
        <v>1470</v>
      </c>
      <c r="J101" s="662" t="s">
        <v>607</v>
      </c>
      <c r="K101" s="662" t="s">
        <v>608</v>
      </c>
      <c r="L101" s="663">
        <v>36.54</v>
      </c>
      <c r="M101" s="663">
        <v>182.7</v>
      </c>
      <c r="N101" s="662">
        <v>5</v>
      </c>
      <c r="O101" s="745">
        <v>2.5</v>
      </c>
      <c r="P101" s="663">
        <v>182.7</v>
      </c>
      <c r="Q101" s="678">
        <v>1</v>
      </c>
      <c r="R101" s="662">
        <v>5</v>
      </c>
      <c r="S101" s="678">
        <v>1</v>
      </c>
      <c r="T101" s="745">
        <v>2.5</v>
      </c>
      <c r="U101" s="701">
        <v>1</v>
      </c>
    </row>
    <row r="102" spans="1:21" ht="14.4" customHeight="1" x14ac:dyDescent="0.3">
      <c r="A102" s="661">
        <v>31</v>
      </c>
      <c r="B102" s="662" t="s">
        <v>576</v>
      </c>
      <c r="C102" s="662" t="s">
        <v>2788</v>
      </c>
      <c r="D102" s="743" t="s">
        <v>3997</v>
      </c>
      <c r="E102" s="744" t="s">
        <v>2800</v>
      </c>
      <c r="F102" s="662" t="s">
        <v>2785</v>
      </c>
      <c r="G102" s="662" t="s">
        <v>2964</v>
      </c>
      <c r="H102" s="662" t="s">
        <v>577</v>
      </c>
      <c r="I102" s="662" t="s">
        <v>1107</v>
      </c>
      <c r="J102" s="662" t="s">
        <v>2965</v>
      </c>
      <c r="K102" s="662" t="s">
        <v>1368</v>
      </c>
      <c r="L102" s="663">
        <v>99.11</v>
      </c>
      <c r="M102" s="663">
        <v>99.11</v>
      </c>
      <c r="N102" s="662">
        <v>1</v>
      </c>
      <c r="O102" s="745">
        <v>0.5</v>
      </c>
      <c r="P102" s="663">
        <v>99.11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31</v>
      </c>
      <c r="B103" s="662" t="s">
        <v>576</v>
      </c>
      <c r="C103" s="662" t="s">
        <v>2788</v>
      </c>
      <c r="D103" s="743" t="s">
        <v>3997</v>
      </c>
      <c r="E103" s="744" t="s">
        <v>2800</v>
      </c>
      <c r="F103" s="662" t="s">
        <v>2785</v>
      </c>
      <c r="G103" s="662" t="s">
        <v>2966</v>
      </c>
      <c r="H103" s="662" t="s">
        <v>577</v>
      </c>
      <c r="I103" s="662" t="s">
        <v>854</v>
      </c>
      <c r="J103" s="662" t="s">
        <v>2967</v>
      </c>
      <c r="K103" s="662" t="s">
        <v>2968</v>
      </c>
      <c r="L103" s="663">
        <v>0</v>
      </c>
      <c r="M103" s="663">
        <v>0</v>
      </c>
      <c r="N103" s="662">
        <v>2</v>
      </c>
      <c r="O103" s="745">
        <v>1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31</v>
      </c>
      <c r="B104" s="662" t="s">
        <v>576</v>
      </c>
      <c r="C104" s="662" t="s">
        <v>2788</v>
      </c>
      <c r="D104" s="743" t="s">
        <v>3997</v>
      </c>
      <c r="E104" s="744" t="s">
        <v>2800</v>
      </c>
      <c r="F104" s="662" t="s">
        <v>2785</v>
      </c>
      <c r="G104" s="662" t="s">
        <v>2969</v>
      </c>
      <c r="H104" s="662" t="s">
        <v>577</v>
      </c>
      <c r="I104" s="662" t="s">
        <v>866</v>
      </c>
      <c r="J104" s="662" t="s">
        <v>867</v>
      </c>
      <c r="K104" s="662" t="s">
        <v>2970</v>
      </c>
      <c r="L104" s="663">
        <v>107.25</v>
      </c>
      <c r="M104" s="663">
        <v>107.25</v>
      </c>
      <c r="N104" s="662">
        <v>1</v>
      </c>
      <c r="O104" s="745">
        <v>1</v>
      </c>
      <c r="P104" s="663">
        <v>107.25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31</v>
      </c>
      <c r="B105" s="662" t="s">
        <v>576</v>
      </c>
      <c r="C105" s="662" t="s">
        <v>2788</v>
      </c>
      <c r="D105" s="743" t="s">
        <v>3997</v>
      </c>
      <c r="E105" s="744" t="s">
        <v>2800</v>
      </c>
      <c r="F105" s="662" t="s">
        <v>2785</v>
      </c>
      <c r="G105" s="662" t="s">
        <v>2842</v>
      </c>
      <c r="H105" s="662" t="s">
        <v>577</v>
      </c>
      <c r="I105" s="662" t="s">
        <v>763</v>
      </c>
      <c r="J105" s="662" t="s">
        <v>2843</v>
      </c>
      <c r="K105" s="662" t="s">
        <v>2844</v>
      </c>
      <c r="L105" s="663">
        <v>0</v>
      </c>
      <c r="M105" s="663">
        <v>0</v>
      </c>
      <c r="N105" s="662">
        <v>262</v>
      </c>
      <c r="O105" s="745">
        <v>128.5</v>
      </c>
      <c r="P105" s="663">
        <v>0</v>
      </c>
      <c r="Q105" s="678"/>
      <c r="R105" s="662">
        <v>134</v>
      </c>
      <c r="S105" s="678">
        <v>0.51145038167938928</v>
      </c>
      <c r="T105" s="745">
        <v>60.5</v>
      </c>
      <c r="U105" s="701">
        <v>0.47081712062256809</v>
      </c>
    </row>
    <row r="106" spans="1:21" ht="14.4" customHeight="1" x14ac:dyDescent="0.3">
      <c r="A106" s="661">
        <v>31</v>
      </c>
      <c r="B106" s="662" t="s">
        <v>576</v>
      </c>
      <c r="C106" s="662" t="s">
        <v>2788</v>
      </c>
      <c r="D106" s="743" t="s">
        <v>3997</v>
      </c>
      <c r="E106" s="744" t="s">
        <v>2800</v>
      </c>
      <c r="F106" s="662" t="s">
        <v>2785</v>
      </c>
      <c r="G106" s="662" t="s">
        <v>2845</v>
      </c>
      <c r="H106" s="662" t="s">
        <v>577</v>
      </c>
      <c r="I106" s="662" t="s">
        <v>1691</v>
      </c>
      <c r="J106" s="662" t="s">
        <v>1692</v>
      </c>
      <c r="K106" s="662" t="s">
        <v>2846</v>
      </c>
      <c r="L106" s="663">
        <v>186.27</v>
      </c>
      <c r="M106" s="663">
        <v>3352.8600000000006</v>
      </c>
      <c r="N106" s="662">
        <v>18</v>
      </c>
      <c r="O106" s="745">
        <v>7.5</v>
      </c>
      <c r="P106" s="663">
        <v>2235.2400000000002</v>
      </c>
      <c r="Q106" s="678">
        <v>0.66666666666666663</v>
      </c>
      <c r="R106" s="662">
        <v>12</v>
      </c>
      <c r="S106" s="678">
        <v>0.66666666666666663</v>
      </c>
      <c r="T106" s="745">
        <v>5</v>
      </c>
      <c r="U106" s="701">
        <v>0.66666666666666663</v>
      </c>
    </row>
    <row r="107" spans="1:21" ht="14.4" customHeight="1" x14ac:dyDescent="0.3">
      <c r="A107" s="661">
        <v>31</v>
      </c>
      <c r="B107" s="662" t="s">
        <v>576</v>
      </c>
      <c r="C107" s="662" t="s">
        <v>2788</v>
      </c>
      <c r="D107" s="743" t="s">
        <v>3997</v>
      </c>
      <c r="E107" s="744" t="s">
        <v>2800</v>
      </c>
      <c r="F107" s="662" t="s">
        <v>2787</v>
      </c>
      <c r="G107" s="662" t="s">
        <v>2850</v>
      </c>
      <c r="H107" s="662" t="s">
        <v>577</v>
      </c>
      <c r="I107" s="662" t="s">
        <v>2917</v>
      </c>
      <c r="J107" s="662" t="s">
        <v>2918</v>
      </c>
      <c r="K107" s="662" t="s">
        <v>2919</v>
      </c>
      <c r="L107" s="663">
        <v>30</v>
      </c>
      <c r="M107" s="663">
        <v>120</v>
      </c>
      <c r="N107" s="662">
        <v>4</v>
      </c>
      <c r="O107" s="745">
        <v>2</v>
      </c>
      <c r="P107" s="663">
        <v>120</v>
      </c>
      <c r="Q107" s="678">
        <v>1</v>
      </c>
      <c r="R107" s="662">
        <v>4</v>
      </c>
      <c r="S107" s="678">
        <v>1</v>
      </c>
      <c r="T107" s="745">
        <v>2</v>
      </c>
      <c r="U107" s="701">
        <v>1</v>
      </c>
    </row>
    <row r="108" spans="1:21" ht="14.4" customHeight="1" x14ac:dyDescent="0.3">
      <c r="A108" s="661">
        <v>31</v>
      </c>
      <c r="B108" s="662" t="s">
        <v>576</v>
      </c>
      <c r="C108" s="662" t="s">
        <v>2788</v>
      </c>
      <c r="D108" s="743" t="s">
        <v>3997</v>
      </c>
      <c r="E108" s="744" t="s">
        <v>2800</v>
      </c>
      <c r="F108" s="662" t="s">
        <v>2787</v>
      </c>
      <c r="G108" s="662" t="s">
        <v>2850</v>
      </c>
      <c r="H108" s="662" t="s">
        <v>577</v>
      </c>
      <c r="I108" s="662" t="s">
        <v>2917</v>
      </c>
      <c r="J108" s="662" t="s">
        <v>2918</v>
      </c>
      <c r="K108" s="662" t="s">
        <v>2919</v>
      </c>
      <c r="L108" s="663">
        <v>35.75</v>
      </c>
      <c r="M108" s="663">
        <v>5469.75</v>
      </c>
      <c r="N108" s="662">
        <v>153</v>
      </c>
      <c r="O108" s="745">
        <v>74</v>
      </c>
      <c r="P108" s="663">
        <v>4897.75</v>
      </c>
      <c r="Q108" s="678">
        <v>0.89542483660130723</v>
      </c>
      <c r="R108" s="662">
        <v>137</v>
      </c>
      <c r="S108" s="678">
        <v>0.89542483660130723</v>
      </c>
      <c r="T108" s="745">
        <v>71</v>
      </c>
      <c r="U108" s="701">
        <v>0.95945945945945943</v>
      </c>
    </row>
    <row r="109" spans="1:21" ht="14.4" customHeight="1" x14ac:dyDescent="0.3">
      <c r="A109" s="661">
        <v>31</v>
      </c>
      <c r="B109" s="662" t="s">
        <v>576</v>
      </c>
      <c r="C109" s="662" t="s">
        <v>2788</v>
      </c>
      <c r="D109" s="743" t="s">
        <v>3997</v>
      </c>
      <c r="E109" s="744" t="s">
        <v>2800</v>
      </c>
      <c r="F109" s="662" t="s">
        <v>2787</v>
      </c>
      <c r="G109" s="662" t="s">
        <v>2854</v>
      </c>
      <c r="H109" s="662" t="s">
        <v>577</v>
      </c>
      <c r="I109" s="662" t="s">
        <v>2855</v>
      </c>
      <c r="J109" s="662" t="s">
        <v>2856</v>
      </c>
      <c r="K109" s="662" t="s">
        <v>2857</v>
      </c>
      <c r="L109" s="663">
        <v>410</v>
      </c>
      <c r="M109" s="663">
        <v>26240</v>
      </c>
      <c r="N109" s="662">
        <v>64</v>
      </c>
      <c r="O109" s="745">
        <v>64</v>
      </c>
      <c r="P109" s="663">
        <v>25830</v>
      </c>
      <c r="Q109" s="678">
        <v>0.984375</v>
      </c>
      <c r="R109" s="662">
        <v>63</v>
      </c>
      <c r="S109" s="678">
        <v>0.984375</v>
      </c>
      <c r="T109" s="745">
        <v>63</v>
      </c>
      <c r="U109" s="701">
        <v>0.984375</v>
      </c>
    </row>
    <row r="110" spans="1:21" ht="14.4" customHeight="1" x14ac:dyDescent="0.3">
      <c r="A110" s="661">
        <v>31</v>
      </c>
      <c r="B110" s="662" t="s">
        <v>576</v>
      </c>
      <c r="C110" s="662" t="s">
        <v>2788</v>
      </c>
      <c r="D110" s="743" t="s">
        <v>3997</v>
      </c>
      <c r="E110" s="744" t="s">
        <v>2800</v>
      </c>
      <c r="F110" s="662" t="s">
        <v>2787</v>
      </c>
      <c r="G110" s="662" t="s">
        <v>2858</v>
      </c>
      <c r="H110" s="662" t="s">
        <v>577</v>
      </c>
      <c r="I110" s="662" t="s">
        <v>2920</v>
      </c>
      <c r="J110" s="662" t="s">
        <v>2921</v>
      </c>
      <c r="K110" s="662" t="s">
        <v>2922</v>
      </c>
      <c r="L110" s="663">
        <v>3000</v>
      </c>
      <c r="M110" s="663">
        <v>3000</v>
      </c>
      <c r="N110" s="662">
        <v>1</v>
      </c>
      <c r="O110" s="745">
        <v>1</v>
      </c>
      <c r="P110" s="663">
        <v>3000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31</v>
      </c>
      <c r="B111" s="662" t="s">
        <v>576</v>
      </c>
      <c r="C111" s="662" t="s">
        <v>2788</v>
      </c>
      <c r="D111" s="743" t="s">
        <v>3997</v>
      </c>
      <c r="E111" s="744" t="s">
        <v>2800</v>
      </c>
      <c r="F111" s="662" t="s">
        <v>2787</v>
      </c>
      <c r="G111" s="662" t="s">
        <v>2858</v>
      </c>
      <c r="H111" s="662" t="s">
        <v>577</v>
      </c>
      <c r="I111" s="662" t="s">
        <v>2859</v>
      </c>
      <c r="J111" s="662" t="s">
        <v>2860</v>
      </c>
      <c r="K111" s="662" t="s">
        <v>2861</v>
      </c>
      <c r="L111" s="663">
        <v>199.5</v>
      </c>
      <c r="M111" s="663">
        <v>399</v>
      </c>
      <c r="N111" s="662">
        <v>2</v>
      </c>
      <c r="O111" s="745">
        <v>2</v>
      </c>
      <c r="P111" s="663">
        <v>399</v>
      </c>
      <c r="Q111" s="678">
        <v>1</v>
      </c>
      <c r="R111" s="662">
        <v>2</v>
      </c>
      <c r="S111" s="678">
        <v>1</v>
      </c>
      <c r="T111" s="745">
        <v>2</v>
      </c>
      <c r="U111" s="701">
        <v>1</v>
      </c>
    </row>
    <row r="112" spans="1:21" ht="14.4" customHeight="1" x14ac:dyDescent="0.3">
      <c r="A112" s="661">
        <v>31</v>
      </c>
      <c r="B112" s="662" t="s">
        <v>576</v>
      </c>
      <c r="C112" s="662" t="s">
        <v>2788</v>
      </c>
      <c r="D112" s="743" t="s">
        <v>3997</v>
      </c>
      <c r="E112" s="744" t="s">
        <v>2800</v>
      </c>
      <c r="F112" s="662" t="s">
        <v>2787</v>
      </c>
      <c r="G112" s="662" t="s">
        <v>2858</v>
      </c>
      <c r="H112" s="662" t="s">
        <v>577</v>
      </c>
      <c r="I112" s="662" t="s">
        <v>2862</v>
      </c>
      <c r="J112" s="662" t="s">
        <v>2863</v>
      </c>
      <c r="K112" s="662" t="s">
        <v>2864</v>
      </c>
      <c r="L112" s="663">
        <v>492.18</v>
      </c>
      <c r="M112" s="663">
        <v>7874.8800000000019</v>
      </c>
      <c r="N112" s="662">
        <v>16</v>
      </c>
      <c r="O112" s="745">
        <v>16</v>
      </c>
      <c r="P112" s="663">
        <v>7382.7000000000016</v>
      </c>
      <c r="Q112" s="678">
        <v>0.9375</v>
      </c>
      <c r="R112" s="662">
        <v>15</v>
      </c>
      <c r="S112" s="678">
        <v>0.9375</v>
      </c>
      <c r="T112" s="745">
        <v>15</v>
      </c>
      <c r="U112" s="701">
        <v>0.9375</v>
      </c>
    </row>
    <row r="113" spans="1:21" ht="14.4" customHeight="1" x14ac:dyDescent="0.3">
      <c r="A113" s="661">
        <v>31</v>
      </c>
      <c r="B113" s="662" t="s">
        <v>576</v>
      </c>
      <c r="C113" s="662" t="s">
        <v>2788</v>
      </c>
      <c r="D113" s="743" t="s">
        <v>3997</v>
      </c>
      <c r="E113" s="744" t="s">
        <v>2800</v>
      </c>
      <c r="F113" s="662" t="s">
        <v>2787</v>
      </c>
      <c r="G113" s="662" t="s">
        <v>2858</v>
      </c>
      <c r="H113" s="662" t="s">
        <v>577</v>
      </c>
      <c r="I113" s="662" t="s">
        <v>2865</v>
      </c>
      <c r="J113" s="662" t="s">
        <v>2866</v>
      </c>
      <c r="K113" s="662" t="s">
        <v>2867</v>
      </c>
      <c r="L113" s="663">
        <v>347.81</v>
      </c>
      <c r="M113" s="663">
        <v>347.81</v>
      </c>
      <c r="N113" s="662">
        <v>1</v>
      </c>
      <c r="O113" s="745">
        <v>1</v>
      </c>
      <c r="P113" s="663">
        <v>347.81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31</v>
      </c>
      <c r="B114" s="662" t="s">
        <v>576</v>
      </c>
      <c r="C114" s="662" t="s">
        <v>2788</v>
      </c>
      <c r="D114" s="743" t="s">
        <v>3997</v>
      </c>
      <c r="E114" s="744" t="s">
        <v>2800</v>
      </c>
      <c r="F114" s="662" t="s">
        <v>2787</v>
      </c>
      <c r="G114" s="662" t="s">
        <v>2858</v>
      </c>
      <c r="H114" s="662" t="s">
        <v>577</v>
      </c>
      <c r="I114" s="662" t="s">
        <v>2971</v>
      </c>
      <c r="J114" s="662" t="s">
        <v>2972</v>
      </c>
      <c r="K114" s="662" t="s">
        <v>2973</v>
      </c>
      <c r="L114" s="663">
        <v>2296.87</v>
      </c>
      <c r="M114" s="663">
        <v>2296.87</v>
      </c>
      <c r="N114" s="662">
        <v>1</v>
      </c>
      <c r="O114" s="745">
        <v>1</v>
      </c>
      <c r="P114" s="663">
        <v>2296.87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31</v>
      </c>
      <c r="B115" s="662" t="s">
        <v>576</v>
      </c>
      <c r="C115" s="662" t="s">
        <v>2788</v>
      </c>
      <c r="D115" s="743" t="s">
        <v>3997</v>
      </c>
      <c r="E115" s="744" t="s">
        <v>2800</v>
      </c>
      <c r="F115" s="662" t="s">
        <v>2787</v>
      </c>
      <c r="G115" s="662" t="s">
        <v>2858</v>
      </c>
      <c r="H115" s="662" t="s">
        <v>577</v>
      </c>
      <c r="I115" s="662" t="s">
        <v>2974</v>
      </c>
      <c r="J115" s="662" t="s">
        <v>2975</v>
      </c>
      <c r="K115" s="662" t="s">
        <v>2976</v>
      </c>
      <c r="L115" s="663">
        <v>750</v>
      </c>
      <c r="M115" s="663">
        <v>750</v>
      </c>
      <c r="N115" s="662">
        <v>1</v>
      </c>
      <c r="O115" s="745">
        <v>1</v>
      </c>
      <c r="P115" s="663">
        <v>750</v>
      </c>
      <c r="Q115" s="678">
        <v>1</v>
      </c>
      <c r="R115" s="662">
        <v>1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31</v>
      </c>
      <c r="B116" s="662" t="s">
        <v>576</v>
      </c>
      <c r="C116" s="662" t="s">
        <v>2788</v>
      </c>
      <c r="D116" s="743" t="s">
        <v>3997</v>
      </c>
      <c r="E116" s="744" t="s">
        <v>2800</v>
      </c>
      <c r="F116" s="662" t="s">
        <v>2787</v>
      </c>
      <c r="G116" s="662" t="s">
        <v>2858</v>
      </c>
      <c r="H116" s="662" t="s">
        <v>577</v>
      </c>
      <c r="I116" s="662" t="s">
        <v>1802</v>
      </c>
      <c r="J116" s="662" t="s">
        <v>2977</v>
      </c>
      <c r="K116" s="662" t="s">
        <v>2978</v>
      </c>
      <c r="L116" s="663">
        <v>2202.1999999999998</v>
      </c>
      <c r="M116" s="663">
        <v>2202.1999999999998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31</v>
      </c>
      <c r="B117" s="662" t="s">
        <v>576</v>
      </c>
      <c r="C117" s="662" t="s">
        <v>2788</v>
      </c>
      <c r="D117" s="743" t="s">
        <v>3997</v>
      </c>
      <c r="E117" s="744" t="s">
        <v>2800</v>
      </c>
      <c r="F117" s="662" t="s">
        <v>2787</v>
      </c>
      <c r="G117" s="662" t="s">
        <v>2858</v>
      </c>
      <c r="H117" s="662" t="s">
        <v>577</v>
      </c>
      <c r="I117" s="662" t="s">
        <v>2923</v>
      </c>
      <c r="J117" s="662" t="s">
        <v>2924</v>
      </c>
      <c r="K117" s="662" t="s">
        <v>2925</v>
      </c>
      <c r="L117" s="663">
        <v>971.25</v>
      </c>
      <c r="M117" s="663">
        <v>5827.5</v>
      </c>
      <c r="N117" s="662">
        <v>6</v>
      </c>
      <c r="O117" s="745">
        <v>6</v>
      </c>
      <c r="P117" s="663">
        <v>5827.5</v>
      </c>
      <c r="Q117" s="678">
        <v>1</v>
      </c>
      <c r="R117" s="662">
        <v>6</v>
      </c>
      <c r="S117" s="678">
        <v>1</v>
      </c>
      <c r="T117" s="745">
        <v>6</v>
      </c>
      <c r="U117" s="701">
        <v>1</v>
      </c>
    </row>
    <row r="118" spans="1:21" ht="14.4" customHeight="1" x14ac:dyDescent="0.3">
      <c r="A118" s="661">
        <v>31</v>
      </c>
      <c r="B118" s="662" t="s">
        <v>576</v>
      </c>
      <c r="C118" s="662" t="s">
        <v>2788</v>
      </c>
      <c r="D118" s="743" t="s">
        <v>3997</v>
      </c>
      <c r="E118" s="744" t="s">
        <v>2800</v>
      </c>
      <c r="F118" s="662" t="s">
        <v>2787</v>
      </c>
      <c r="G118" s="662" t="s">
        <v>2858</v>
      </c>
      <c r="H118" s="662" t="s">
        <v>577</v>
      </c>
      <c r="I118" s="662" t="s">
        <v>2929</v>
      </c>
      <c r="J118" s="662" t="s">
        <v>2930</v>
      </c>
      <c r="K118" s="662" t="s">
        <v>2931</v>
      </c>
      <c r="L118" s="663">
        <v>1978.94</v>
      </c>
      <c r="M118" s="663">
        <v>5936.82</v>
      </c>
      <c r="N118" s="662">
        <v>3</v>
      </c>
      <c r="O118" s="745">
        <v>3</v>
      </c>
      <c r="P118" s="663">
        <v>3957.88</v>
      </c>
      <c r="Q118" s="678">
        <v>0.66666666666666674</v>
      </c>
      <c r="R118" s="662">
        <v>2</v>
      </c>
      <c r="S118" s="678">
        <v>0.66666666666666663</v>
      </c>
      <c r="T118" s="745">
        <v>2</v>
      </c>
      <c r="U118" s="701">
        <v>0.66666666666666663</v>
      </c>
    </row>
    <row r="119" spans="1:21" ht="14.4" customHeight="1" x14ac:dyDescent="0.3">
      <c r="A119" s="661">
        <v>31</v>
      </c>
      <c r="B119" s="662" t="s">
        <v>576</v>
      </c>
      <c r="C119" s="662" t="s">
        <v>2788</v>
      </c>
      <c r="D119" s="743" t="s">
        <v>3997</v>
      </c>
      <c r="E119" s="744" t="s">
        <v>2800</v>
      </c>
      <c r="F119" s="662" t="s">
        <v>2787</v>
      </c>
      <c r="G119" s="662" t="s">
        <v>2858</v>
      </c>
      <c r="H119" s="662" t="s">
        <v>577</v>
      </c>
      <c r="I119" s="662" t="s">
        <v>2932</v>
      </c>
      <c r="J119" s="662" t="s">
        <v>2933</v>
      </c>
      <c r="K119" s="662" t="s">
        <v>2934</v>
      </c>
      <c r="L119" s="663">
        <v>350</v>
      </c>
      <c r="M119" s="663">
        <v>350</v>
      </c>
      <c r="N119" s="662">
        <v>1</v>
      </c>
      <c r="O119" s="745">
        <v>1</v>
      </c>
      <c r="P119" s="663">
        <v>350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31</v>
      </c>
      <c r="B120" s="662" t="s">
        <v>576</v>
      </c>
      <c r="C120" s="662" t="s">
        <v>2788</v>
      </c>
      <c r="D120" s="743" t="s">
        <v>3997</v>
      </c>
      <c r="E120" s="744" t="s">
        <v>2800</v>
      </c>
      <c r="F120" s="662" t="s">
        <v>2787</v>
      </c>
      <c r="G120" s="662" t="s">
        <v>2858</v>
      </c>
      <c r="H120" s="662" t="s">
        <v>577</v>
      </c>
      <c r="I120" s="662" t="s">
        <v>2979</v>
      </c>
      <c r="J120" s="662" t="s">
        <v>2980</v>
      </c>
      <c r="K120" s="662" t="s">
        <v>2981</v>
      </c>
      <c r="L120" s="663">
        <v>58.5</v>
      </c>
      <c r="M120" s="663">
        <v>58.5</v>
      </c>
      <c r="N120" s="662">
        <v>1</v>
      </c>
      <c r="O120" s="745">
        <v>1</v>
      </c>
      <c r="P120" s="663">
        <v>58.5</v>
      </c>
      <c r="Q120" s="678">
        <v>1</v>
      </c>
      <c r="R120" s="662">
        <v>1</v>
      </c>
      <c r="S120" s="678">
        <v>1</v>
      </c>
      <c r="T120" s="745">
        <v>1</v>
      </c>
      <c r="U120" s="701">
        <v>1</v>
      </c>
    </row>
    <row r="121" spans="1:21" ht="14.4" customHeight="1" x14ac:dyDescent="0.3">
      <c r="A121" s="661">
        <v>31</v>
      </c>
      <c r="B121" s="662" t="s">
        <v>576</v>
      </c>
      <c r="C121" s="662" t="s">
        <v>2788</v>
      </c>
      <c r="D121" s="743" t="s">
        <v>3997</v>
      </c>
      <c r="E121" s="744" t="s">
        <v>2800</v>
      </c>
      <c r="F121" s="662" t="s">
        <v>2787</v>
      </c>
      <c r="G121" s="662" t="s">
        <v>2868</v>
      </c>
      <c r="H121" s="662" t="s">
        <v>577</v>
      </c>
      <c r="I121" s="662" t="s">
        <v>2869</v>
      </c>
      <c r="J121" s="662" t="s">
        <v>2870</v>
      </c>
      <c r="K121" s="662" t="s">
        <v>2871</v>
      </c>
      <c r="L121" s="663">
        <v>260</v>
      </c>
      <c r="M121" s="663">
        <v>1040</v>
      </c>
      <c r="N121" s="662">
        <v>4</v>
      </c>
      <c r="O121" s="745">
        <v>2</v>
      </c>
      <c r="P121" s="663">
        <v>1040</v>
      </c>
      <c r="Q121" s="678">
        <v>1</v>
      </c>
      <c r="R121" s="662">
        <v>4</v>
      </c>
      <c r="S121" s="678">
        <v>1</v>
      </c>
      <c r="T121" s="745">
        <v>2</v>
      </c>
      <c r="U121" s="701">
        <v>1</v>
      </c>
    </row>
    <row r="122" spans="1:21" ht="14.4" customHeight="1" x14ac:dyDescent="0.3">
      <c r="A122" s="661">
        <v>31</v>
      </c>
      <c r="B122" s="662" t="s">
        <v>576</v>
      </c>
      <c r="C122" s="662" t="s">
        <v>2788</v>
      </c>
      <c r="D122" s="743" t="s">
        <v>3997</v>
      </c>
      <c r="E122" s="744" t="s">
        <v>2800</v>
      </c>
      <c r="F122" s="662" t="s">
        <v>2787</v>
      </c>
      <c r="G122" s="662" t="s">
        <v>2868</v>
      </c>
      <c r="H122" s="662" t="s">
        <v>577</v>
      </c>
      <c r="I122" s="662" t="s">
        <v>2872</v>
      </c>
      <c r="J122" s="662" t="s">
        <v>2873</v>
      </c>
      <c r="K122" s="662" t="s">
        <v>2874</v>
      </c>
      <c r="L122" s="663">
        <v>200</v>
      </c>
      <c r="M122" s="663">
        <v>20200</v>
      </c>
      <c r="N122" s="662">
        <v>101</v>
      </c>
      <c r="O122" s="745">
        <v>51</v>
      </c>
      <c r="P122" s="663">
        <v>17800</v>
      </c>
      <c r="Q122" s="678">
        <v>0.88118811881188119</v>
      </c>
      <c r="R122" s="662">
        <v>89</v>
      </c>
      <c r="S122" s="678">
        <v>0.88118811881188119</v>
      </c>
      <c r="T122" s="745">
        <v>45</v>
      </c>
      <c r="U122" s="701">
        <v>0.88235294117647056</v>
      </c>
    </row>
    <row r="123" spans="1:21" ht="14.4" customHeight="1" x14ac:dyDescent="0.3">
      <c r="A123" s="661">
        <v>31</v>
      </c>
      <c r="B123" s="662" t="s">
        <v>576</v>
      </c>
      <c r="C123" s="662" t="s">
        <v>2788</v>
      </c>
      <c r="D123" s="743" t="s">
        <v>3997</v>
      </c>
      <c r="E123" s="744" t="s">
        <v>2800</v>
      </c>
      <c r="F123" s="662" t="s">
        <v>2787</v>
      </c>
      <c r="G123" s="662" t="s">
        <v>2868</v>
      </c>
      <c r="H123" s="662" t="s">
        <v>577</v>
      </c>
      <c r="I123" s="662" t="s">
        <v>2982</v>
      </c>
      <c r="J123" s="662" t="s">
        <v>2983</v>
      </c>
      <c r="K123" s="662" t="s">
        <v>2984</v>
      </c>
      <c r="L123" s="663">
        <v>7000</v>
      </c>
      <c r="M123" s="663">
        <v>7000</v>
      </c>
      <c r="N123" s="662">
        <v>1</v>
      </c>
      <c r="O123" s="745">
        <v>1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31</v>
      </c>
      <c r="B124" s="662" t="s">
        <v>576</v>
      </c>
      <c r="C124" s="662" t="s">
        <v>2788</v>
      </c>
      <c r="D124" s="743" t="s">
        <v>3997</v>
      </c>
      <c r="E124" s="744" t="s">
        <v>2801</v>
      </c>
      <c r="F124" s="662" t="s">
        <v>2785</v>
      </c>
      <c r="G124" s="662" t="s">
        <v>2813</v>
      </c>
      <c r="H124" s="662" t="s">
        <v>1456</v>
      </c>
      <c r="I124" s="662" t="s">
        <v>1759</v>
      </c>
      <c r="J124" s="662" t="s">
        <v>1641</v>
      </c>
      <c r="K124" s="662" t="s">
        <v>2660</v>
      </c>
      <c r="L124" s="663">
        <v>154.36000000000001</v>
      </c>
      <c r="M124" s="663">
        <v>154.36000000000001</v>
      </c>
      <c r="N124" s="662">
        <v>1</v>
      </c>
      <c r="O124" s="745">
        <v>0.5</v>
      </c>
      <c r="P124" s="663">
        <v>154.36000000000001</v>
      </c>
      <c r="Q124" s="678">
        <v>1</v>
      </c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31</v>
      </c>
      <c r="B125" s="662" t="s">
        <v>576</v>
      </c>
      <c r="C125" s="662" t="s">
        <v>2788</v>
      </c>
      <c r="D125" s="743" t="s">
        <v>3997</v>
      </c>
      <c r="E125" s="744" t="s">
        <v>2801</v>
      </c>
      <c r="F125" s="662" t="s">
        <v>2785</v>
      </c>
      <c r="G125" s="662" t="s">
        <v>2813</v>
      </c>
      <c r="H125" s="662" t="s">
        <v>1456</v>
      </c>
      <c r="I125" s="662" t="s">
        <v>2985</v>
      </c>
      <c r="J125" s="662" t="s">
        <v>2986</v>
      </c>
      <c r="K125" s="662" t="s">
        <v>2659</v>
      </c>
      <c r="L125" s="663">
        <v>111.22</v>
      </c>
      <c r="M125" s="663">
        <v>111.22</v>
      </c>
      <c r="N125" s="662">
        <v>1</v>
      </c>
      <c r="O125" s="745">
        <v>0.5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31</v>
      </c>
      <c r="B126" s="662" t="s">
        <v>576</v>
      </c>
      <c r="C126" s="662" t="s">
        <v>2788</v>
      </c>
      <c r="D126" s="743" t="s">
        <v>3997</v>
      </c>
      <c r="E126" s="744" t="s">
        <v>2801</v>
      </c>
      <c r="F126" s="662" t="s">
        <v>2785</v>
      </c>
      <c r="G126" s="662" t="s">
        <v>2813</v>
      </c>
      <c r="H126" s="662" t="s">
        <v>1456</v>
      </c>
      <c r="I126" s="662" t="s">
        <v>1780</v>
      </c>
      <c r="J126" s="662" t="s">
        <v>2663</v>
      </c>
      <c r="K126" s="662" t="s">
        <v>2659</v>
      </c>
      <c r="L126" s="663">
        <v>149.52000000000001</v>
      </c>
      <c r="M126" s="663">
        <v>149.52000000000001</v>
      </c>
      <c r="N126" s="662">
        <v>1</v>
      </c>
      <c r="O126" s="745">
        <v>0.5</v>
      </c>
      <c r="P126" s="663">
        <v>149.52000000000001</v>
      </c>
      <c r="Q126" s="678">
        <v>1</v>
      </c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31</v>
      </c>
      <c r="B127" s="662" t="s">
        <v>576</v>
      </c>
      <c r="C127" s="662" t="s">
        <v>2788</v>
      </c>
      <c r="D127" s="743" t="s">
        <v>3997</v>
      </c>
      <c r="E127" s="744" t="s">
        <v>2801</v>
      </c>
      <c r="F127" s="662" t="s">
        <v>2785</v>
      </c>
      <c r="G127" s="662" t="s">
        <v>2816</v>
      </c>
      <c r="H127" s="662" t="s">
        <v>577</v>
      </c>
      <c r="I127" s="662" t="s">
        <v>2987</v>
      </c>
      <c r="J127" s="662" t="s">
        <v>2988</v>
      </c>
      <c r="K127" s="662" t="s">
        <v>2989</v>
      </c>
      <c r="L127" s="663">
        <v>75.819999999999993</v>
      </c>
      <c r="M127" s="663">
        <v>75.819999999999993</v>
      </c>
      <c r="N127" s="662">
        <v>1</v>
      </c>
      <c r="O127" s="745">
        <v>0.5</v>
      </c>
      <c r="P127" s="663">
        <v>75.819999999999993</v>
      </c>
      <c r="Q127" s="678">
        <v>1</v>
      </c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31</v>
      </c>
      <c r="B128" s="662" t="s">
        <v>576</v>
      </c>
      <c r="C128" s="662" t="s">
        <v>2788</v>
      </c>
      <c r="D128" s="743" t="s">
        <v>3997</v>
      </c>
      <c r="E128" s="744" t="s">
        <v>2801</v>
      </c>
      <c r="F128" s="662" t="s">
        <v>2785</v>
      </c>
      <c r="G128" s="662" t="s">
        <v>2990</v>
      </c>
      <c r="H128" s="662" t="s">
        <v>577</v>
      </c>
      <c r="I128" s="662" t="s">
        <v>781</v>
      </c>
      <c r="J128" s="662" t="s">
        <v>782</v>
      </c>
      <c r="K128" s="662" t="s">
        <v>1558</v>
      </c>
      <c r="L128" s="663">
        <v>48.42</v>
      </c>
      <c r="M128" s="663">
        <v>96.84</v>
      </c>
      <c r="N128" s="662">
        <v>2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31</v>
      </c>
      <c r="B129" s="662" t="s">
        <v>576</v>
      </c>
      <c r="C129" s="662" t="s">
        <v>2788</v>
      </c>
      <c r="D129" s="743" t="s">
        <v>3997</v>
      </c>
      <c r="E129" s="744" t="s">
        <v>2801</v>
      </c>
      <c r="F129" s="662" t="s">
        <v>2785</v>
      </c>
      <c r="G129" s="662" t="s">
        <v>2890</v>
      </c>
      <c r="H129" s="662" t="s">
        <v>577</v>
      </c>
      <c r="I129" s="662" t="s">
        <v>797</v>
      </c>
      <c r="J129" s="662" t="s">
        <v>798</v>
      </c>
      <c r="K129" s="662" t="s">
        <v>2891</v>
      </c>
      <c r="L129" s="663">
        <v>156.77000000000001</v>
      </c>
      <c r="M129" s="663">
        <v>313.54000000000002</v>
      </c>
      <c r="N129" s="662">
        <v>2</v>
      </c>
      <c r="O129" s="745">
        <v>0.5</v>
      </c>
      <c r="P129" s="663">
        <v>313.54000000000002</v>
      </c>
      <c r="Q129" s="678">
        <v>1</v>
      </c>
      <c r="R129" s="662">
        <v>2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31</v>
      </c>
      <c r="B130" s="662" t="s">
        <v>576</v>
      </c>
      <c r="C130" s="662" t="s">
        <v>2788</v>
      </c>
      <c r="D130" s="743" t="s">
        <v>3997</v>
      </c>
      <c r="E130" s="744" t="s">
        <v>2801</v>
      </c>
      <c r="F130" s="662" t="s">
        <v>2785</v>
      </c>
      <c r="G130" s="662" t="s">
        <v>2991</v>
      </c>
      <c r="H130" s="662" t="s">
        <v>577</v>
      </c>
      <c r="I130" s="662" t="s">
        <v>1152</v>
      </c>
      <c r="J130" s="662" t="s">
        <v>1153</v>
      </c>
      <c r="K130" s="662" t="s">
        <v>2992</v>
      </c>
      <c r="L130" s="663">
        <v>30.46</v>
      </c>
      <c r="M130" s="663">
        <v>91.38</v>
      </c>
      <c r="N130" s="662">
        <v>3</v>
      </c>
      <c r="O130" s="745">
        <v>0.5</v>
      </c>
      <c r="P130" s="663">
        <v>91.38</v>
      </c>
      <c r="Q130" s="678">
        <v>1</v>
      </c>
      <c r="R130" s="662">
        <v>3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31</v>
      </c>
      <c r="B131" s="662" t="s">
        <v>576</v>
      </c>
      <c r="C131" s="662" t="s">
        <v>2788</v>
      </c>
      <c r="D131" s="743" t="s">
        <v>3997</v>
      </c>
      <c r="E131" s="744" t="s">
        <v>2801</v>
      </c>
      <c r="F131" s="662" t="s">
        <v>2785</v>
      </c>
      <c r="G131" s="662" t="s">
        <v>2895</v>
      </c>
      <c r="H131" s="662" t="s">
        <v>577</v>
      </c>
      <c r="I131" s="662" t="s">
        <v>903</v>
      </c>
      <c r="J131" s="662" t="s">
        <v>904</v>
      </c>
      <c r="K131" s="662" t="s">
        <v>2896</v>
      </c>
      <c r="L131" s="663">
        <v>0</v>
      </c>
      <c r="M131" s="663">
        <v>0</v>
      </c>
      <c r="N131" s="662">
        <v>1</v>
      </c>
      <c r="O131" s="745">
        <v>0.5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31</v>
      </c>
      <c r="B132" s="662" t="s">
        <v>576</v>
      </c>
      <c r="C132" s="662" t="s">
        <v>2788</v>
      </c>
      <c r="D132" s="743" t="s">
        <v>3997</v>
      </c>
      <c r="E132" s="744" t="s">
        <v>2801</v>
      </c>
      <c r="F132" s="662" t="s">
        <v>2785</v>
      </c>
      <c r="G132" s="662" t="s">
        <v>2823</v>
      </c>
      <c r="H132" s="662" t="s">
        <v>577</v>
      </c>
      <c r="I132" s="662" t="s">
        <v>1714</v>
      </c>
      <c r="J132" s="662" t="s">
        <v>1715</v>
      </c>
      <c r="K132" s="662" t="s">
        <v>1716</v>
      </c>
      <c r="L132" s="663">
        <v>147.31</v>
      </c>
      <c r="M132" s="663">
        <v>1915.03</v>
      </c>
      <c r="N132" s="662">
        <v>13</v>
      </c>
      <c r="O132" s="745">
        <v>4.5</v>
      </c>
      <c r="P132" s="663">
        <v>1325.79</v>
      </c>
      <c r="Q132" s="678">
        <v>0.69230769230769229</v>
      </c>
      <c r="R132" s="662">
        <v>9</v>
      </c>
      <c r="S132" s="678">
        <v>0.69230769230769229</v>
      </c>
      <c r="T132" s="745">
        <v>3</v>
      </c>
      <c r="U132" s="701">
        <v>0.66666666666666663</v>
      </c>
    </row>
    <row r="133" spans="1:21" ht="14.4" customHeight="1" x14ac:dyDescent="0.3">
      <c r="A133" s="661">
        <v>31</v>
      </c>
      <c r="B133" s="662" t="s">
        <v>576</v>
      </c>
      <c r="C133" s="662" t="s">
        <v>2788</v>
      </c>
      <c r="D133" s="743" t="s">
        <v>3997</v>
      </c>
      <c r="E133" s="744" t="s">
        <v>2801</v>
      </c>
      <c r="F133" s="662" t="s">
        <v>2785</v>
      </c>
      <c r="G133" s="662" t="s">
        <v>2831</v>
      </c>
      <c r="H133" s="662" t="s">
        <v>1456</v>
      </c>
      <c r="I133" s="662" t="s">
        <v>2832</v>
      </c>
      <c r="J133" s="662" t="s">
        <v>2833</v>
      </c>
      <c r="K133" s="662" t="s">
        <v>2834</v>
      </c>
      <c r="L133" s="663">
        <v>543.39</v>
      </c>
      <c r="M133" s="663">
        <v>43471.199999999997</v>
      </c>
      <c r="N133" s="662">
        <v>80</v>
      </c>
      <c r="O133" s="745">
        <v>20</v>
      </c>
      <c r="P133" s="663">
        <v>34233.57</v>
      </c>
      <c r="Q133" s="678">
        <v>0.78750000000000009</v>
      </c>
      <c r="R133" s="662">
        <v>63</v>
      </c>
      <c r="S133" s="678">
        <v>0.78749999999999998</v>
      </c>
      <c r="T133" s="745">
        <v>16.5</v>
      </c>
      <c r="U133" s="701">
        <v>0.82499999999999996</v>
      </c>
    </row>
    <row r="134" spans="1:21" ht="14.4" customHeight="1" x14ac:dyDescent="0.3">
      <c r="A134" s="661">
        <v>31</v>
      </c>
      <c r="B134" s="662" t="s">
        <v>576</v>
      </c>
      <c r="C134" s="662" t="s">
        <v>2788</v>
      </c>
      <c r="D134" s="743" t="s">
        <v>3997</v>
      </c>
      <c r="E134" s="744" t="s">
        <v>2801</v>
      </c>
      <c r="F134" s="662" t="s">
        <v>2785</v>
      </c>
      <c r="G134" s="662" t="s">
        <v>2831</v>
      </c>
      <c r="H134" s="662" t="s">
        <v>1456</v>
      </c>
      <c r="I134" s="662" t="s">
        <v>2835</v>
      </c>
      <c r="J134" s="662" t="s">
        <v>2833</v>
      </c>
      <c r="K134" s="662" t="s">
        <v>2836</v>
      </c>
      <c r="L134" s="663">
        <v>815.1</v>
      </c>
      <c r="M134" s="663">
        <v>12226.5</v>
      </c>
      <c r="N134" s="662">
        <v>15</v>
      </c>
      <c r="O134" s="745">
        <v>3.5</v>
      </c>
      <c r="P134" s="663">
        <v>12226.5</v>
      </c>
      <c r="Q134" s="678">
        <v>1</v>
      </c>
      <c r="R134" s="662">
        <v>15</v>
      </c>
      <c r="S134" s="678">
        <v>1</v>
      </c>
      <c r="T134" s="745">
        <v>3.5</v>
      </c>
      <c r="U134" s="701">
        <v>1</v>
      </c>
    </row>
    <row r="135" spans="1:21" ht="14.4" customHeight="1" x14ac:dyDescent="0.3">
      <c r="A135" s="661">
        <v>31</v>
      </c>
      <c r="B135" s="662" t="s">
        <v>576</v>
      </c>
      <c r="C135" s="662" t="s">
        <v>2788</v>
      </c>
      <c r="D135" s="743" t="s">
        <v>3997</v>
      </c>
      <c r="E135" s="744" t="s">
        <v>2801</v>
      </c>
      <c r="F135" s="662" t="s">
        <v>2785</v>
      </c>
      <c r="G135" s="662" t="s">
        <v>2831</v>
      </c>
      <c r="H135" s="662" t="s">
        <v>1456</v>
      </c>
      <c r="I135" s="662" t="s">
        <v>2837</v>
      </c>
      <c r="J135" s="662" t="s">
        <v>2833</v>
      </c>
      <c r="K135" s="662" t="s">
        <v>2838</v>
      </c>
      <c r="L135" s="663">
        <v>923.74</v>
      </c>
      <c r="M135" s="663">
        <v>3694.96</v>
      </c>
      <c r="N135" s="662">
        <v>4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31</v>
      </c>
      <c r="B136" s="662" t="s">
        <v>576</v>
      </c>
      <c r="C136" s="662" t="s">
        <v>2788</v>
      </c>
      <c r="D136" s="743" t="s">
        <v>3997</v>
      </c>
      <c r="E136" s="744" t="s">
        <v>2801</v>
      </c>
      <c r="F136" s="662" t="s">
        <v>2785</v>
      </c>
      <c r="G136" s="662" t="s">
        <v>2969</v>
      </c>
      <c r="H136" s="662" t="s">
        <v>577</v>
      </c>
      <c r="I136" s="662" t="s">
        <v>866</v>
      </c>
      <c r="J136" s="662" t="s">
        <v>867</v>
      </c>
      <c r="K136" s="662" t="s">
        <v>2970</v>
      </c>
      <c r="L136" s="663">
        <v>107.25</v>
      </c>
      <c r="M136" s="663">
        <v>107.25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31</v>
      </c>
      <c r="B137" s="662" t="s">
        <v>576</v>
      </c>
      <c r="C137" s="662" t="s">
        <v>2788</v>
      </c>
      <c r="D137" s="743" t="s">
        <v>3997</v>
      </c>
      <c r="E137" s="744" t="s">
        <v>2801</v>
      </c>
      <c r="F137" s="662" t="s">
        <v>2785</v>
      </c>
      <c r="G137" s="662" t="s">
        <v>2842</v>
      </c>
      <c r="H137" s="662" t="s">
        <v>577</v>
      </c>
      <c r="I137" s="662" t="s">
        <v>763</v>
      </c>
      <c r="J137" s="662" t="s">
        <v>2843</v>
      </c>
      <c r="K137" s="662" t="s">
        <v>2844</v>
      </c>
      <c r="L137" s="663">
        <v>0</v>
      </c>
      <c r="M137" s="663">
        <v>0</v>
      </c>
      <c r="N137" s="662">
        <v>91</v>
      </c>
      <c r="O137" s="745">
        <v>69.5</v>
      </c>
      <c r="P137" s="663">
        <v>0</v>
      </c>
      <c r="Q137" s="678"/>
      <c r="R137" s="662">
        <v>56</v>
      </c>
      <c r="S137" s="678">
        <v>0.61538461538461542</v>
      </c>
      <c r="T137" s="745">
        <v>40</v>
      </c>
      <c r="U137" s="701">
        <v>0.57553956834532372</v>
      </c>
    </row>
    <row r="138" spans="1:21" ht="14.4" customHeight="1" x14ac:dyDescent="0.3">
      <c r="A138" s="661">
        <v>31</v>
      </c>
      <c r="B138" s="662" t="s">
        <v>576</v>
      </c>
      <c r="C138" s="662" t="s">
        <v>2788</v>
      </c>
      <c r="D138" s="743" t="s">
        <v>3997</v>
      </c>
      <c r="E138" s="744" t="s">
        <v>2801</v>
      </c>
      <c r="F138" s="662" t="s">
        <v>2785</v>
      </c>
      <c r="G138" s="662" t="s">
        <v>2993</v>
      </c>
      <c r="H138" s="662" t="s">
        <v>577</v>
      </c>
      <c r="I138" s="662" t="s">
        <v>2994</v>
      </c>
      <c r="J138" s="662" t="s">
        <v>1730</v>
      </c>
      <c r="K138" s="662" t="s">
        <v>2995</v>
      </c>
      <c r="L138" s="663">
        <v>22.44</v>
      </c>
      <c r="M138" s="663">
        <v>22.44</v>
      </c>
      <c r="N138" s="662">
        <v>1</v>
      </c>
      <c r="O138" s="745">
        <v>1</v>
      </c>
      <c r="P138" s="663">
        <v>22.44</v>
      </c>
      <c r="Q138" s="678">
        <v>1</v>
      </c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31</v>
      </c>
      <c r="B139" s="662" t="s">
        <v>576</v>
      </c>
      <c r="C139" s="662" t="s">
        <v>2788</v>
      </c>
      <c r="D139" s="743" t="s">
        <v>3997</v>
      </c>
      <c r="E139" s="744" t="s">
        <v>2801</v>
      </c>
      <c r="F139" s="662" t="s">
        <v>2785</v>
      </c>
      <c r="G139" s="662" t="s">
        <v>2845</v>
      </c>
      <c r="H139" s="662" t="s">
        <v>577</v>
      </c>
      <c r="I139" s="662" t="s">
        <v>1691</v>
      </c>
      <c r="J139" s="662" t="s">
        <v>1692</v>
      </c>
      <c r="K139" s="662" t="s">
        <v>2846</v>
      </c>
      <c r="L139" s="663">
        <v>186.27</v>
      </c>
      <c r="M139" s="663">
        <v>1117.6200000000001</v>
      </c>
      <c r="N139" s="662">
        <v>6</v>
      </c>
      <c r="O139" s="745">
        <v>4</v>
      </c>
      <c r="P139" s="663">
        <v>558.81000000000006</v>
      </c>
      <c r="Q139" s="678">
        <v>0.5</v>
      </c>
      <c r="R139" s="662">
        <v>3</v>
      </c>
      <c r="S139" s="678">
        <v>0.5</v>
      </c>
      <c r="T139" s="745">
        <v>2.5</v>
      </c>
      <c r="U139" s="701">
        <v>0.625</v>
      </c>
    </row>
    <row r="140" spans="1:21" ht="14.4" customHeight="1" x14ac:dyDescent="0.3">
      <c r="A140" s="661">
        <v>31</v>
      </c>
      <c r="B140" s="662" t="s">
        <v>576</v>
      </c>
      <c r="C140" s="662" t="s">
        <v>2788</v>
      </c>
      <c r="D140" s="743" t="s">
        <v>3997</v>
      </c>
      <c r="E140" s="744" t="s">
        <v>2801</v>
      </c>
      <c r="F140" s="662" t="s">
        <v>2787</v>
      </c>
      <c r="G140" s="662" t="s">
        <v>2850</v>
      </c>
      <c r="H140" s="662" t="s">
        <v>577</v>
      </c>
      <c r="I140" s="662" t="s">
        <v>2917</v>
      </c>
      <c r="J140" s="662" t="s">
        <v>2918</v>
      </c>
      <c r="K140" s="662" t="s">
        <v>2919</v>
      </c>
      <c r="L140" s="663">
        <v>35.75</v>
      </c>
      <c r="M140" s="663">
        <v>3825.25</v>
      </c>
      <c r="N140" s="662">
        <v>107</v>
      </c>
      <c r="O140" s="745">
        <v>55</v>
      </c>
      <c r="P140" s="663">
        <v>3682.25</v>
      </c>
      <c r="Q140" s="678">
        <v>0.96261682242990654</v>
      </c>
      <c r="R140" s="662">
        <v>103</v>
      </c>
      <c r="S140" s="678">
        <v>0.96261682242990654</v>
      </c>
      <c r="T140" s="745">
        <v>53</v>
      </c>
      <c r="U140" s="701">
        <v>0.96363636363636362</v>
      </c>
    </row>
    <row r="141" spans="1:21" ht="14.4" customHeight="1" x14ac:dyDescent="0.3">
      <c r="A141" s="661">
        <v>31</v>
      </c>
      <c r="B141" s="662" t="s">
        <v>576</v>
      </c>
      <c r="C141" s="662" t="s">
        <v>2788</v>
      </c>
      <c r="D141" s="743" t="s">
        <v>3997</v>
      </c>
      <c r="E141" s="744" t="s">
        <v>2801</v>
      </c>
      <c r="F141" s="662" t="s">
        <v>2787</v>
      </c>
      <c r="G141" s="662" t="s">
        <v>2854</v>
      </c>
      <c r="H141" s="662" t="s">
        <v>577</v>
      </c>
      <c r="I141" s="662" t="s">
        <v>2855</v>
      </c>
      <c r="J141" s="662" t="s">
        <v>2856</v>
      </c>
      <c r="K141" s="662" t="s">
        <v>2857</v>
      </c>
      <c r="L141" s="663">
        <v>410</v>
      </c>
      <c r="M141" s="663">
        <v>16400</v>
      </c>
      <c r="N141" s="662">
        <v>40</v>
      </c>
      <c r="O141" s="745">
        <v>40</v>
      </c>
      <c r="P141" s="663">
        <v>15990</v>
      </c>
      <c r="Q141" s="678">
        <v>0.97499999999999998</v>
      </c>
      <c r="R141" s="662">
        <v>39</v>
      </c>
      <c r="S141" s="678">
        <v>0.97499999999999998</v>
      </c>
      <c r="T141" s="745">
        <v>39</v>
      </c>
      <c r="U141" s="701">
        <v>0.97499999999999998</v>
      </c>
    </row>
    <row r="142" spans="1:21" ht="14.4" customHeight="1" x14ac:dyDescent="0.3">
      <c r="A142" s="661">
        <v>31</v>
      </c>
      <c r="B142" s="662" t="s">
        <v>576</v>
      </c>
      <c r="C142" s="662" t="s">
        <v>2788</v>
      </c>
      <c r="D142" s="743" t="s">
        <v>3997</v>
      </c>
      <c r="E142" s="744" t="s">
        <v>2801</v>
      </c>
      <c r="F142" s="662" t="s">
        <v>2787</v>
      </c>
      <c r="G142" s="662" t="s">
        <v>2858</v>
      </c>
      <c r="H142" s="662" t="s">
        <v>577</v>
      </c>
      <c r="I142" s="662" t="s">
        <v>2920</v>
      </c>
      <c r="J142" s="662" t="s">
        <v>2921</v>
      </c>
      <c r="K142" s="662" t="s">
        <v>2922</v>
      </c>
      <c r="L142" s="663">
        <v>3000</v>
      </c>
      <c r="M142" s="663">
        <v>9000</v>
      </c>
      <c r="N142" s="662">
        <v>3</v>
      </c>
      <c r="O142" s="745">
        <v>3</v>
      </c>
      <c r="P142" s="663">
        <v>9000</v>
      </c>
      <c r="Q142" s="678">
        <v>1</v>
      </c>
      <c r="R142" s="662">
        <v>3</v>
      </c>
      <c r="S142" s="678">
        <v>1</v>
      </c>
      <c r="T142" s="745">
        <v>3</v>
      </c>
      <c r="U142" s="701">
        <v>1</v>
      </c>
    </row>
    <row r="143" spans="1:21" ht="14.4" customHeight="1" x14ac:dyDescent="0.3">
      <c r="A143" s="661">
        <v>31</v>
      </c>
      <c r="B143" s="662" t="s">
        <v>576</v>
      </c>
      <c r="C143" s="662" t="s">
        <v>2788</v>
      </c>
      <c r="D143" s="743" t="s">
        <v>3997</v>
      </c>
      <c r="E143" s="744" t="s">
        <v>2801</v>
      </c>
      <c r="F143" s="662" t="s">
        <v>2787</v>
      </c>
      <c r="G143" s="662" t="s">
        <v>2858</v>
      </c>
      <c r="H143" s="662" t="s">
        <v>577</v>
      </c>
      <c r="I143" s="662" t="s">
        <v>2859</v>
      </c>
      <c r="J143" s="662" t="s">
        <v>2860</v>
      </c>
      <c r="K143" s="662" t="s">
        <v>2861</v>
      </c>
      <c r="L143" s="663">
        <v>199.5</v>
      </c>
      <c r="M143" s="663">
        <v>399</v>
      </c>
      <c r="N143" s="662">
        <v>2</v>
      </c>
      <c r="O143" s="745">
        <v>2</v>
      </c>
      <c r="P143" s="663">
        <v>199.5</v>
      </c>
      <c r="Q143" s="678">
        <v>0.5</v>
      </c>
      <c r="R143" s="662">
        <v>1</v>
      </c>
      <c r="S143" s="678">
        <v>0.5</v>
      </c>
      <c r="T143" s="745">
        <v>1</v>
      </c>
      <c r="U143" s="701">
        <v>0.5</v>
      </c>
    </row>
    <row r="144" spans="1:21" ht="14.4" customHeight="1" x14ac:dyDescent="0.3">
      <c r="A144" s="661">
        <v>31</v>
      </c>
      <c r="B144" s="662" t="s">
        <v>576</v>
      </c>
      <c r="C144" s="662" t="s">
        <v>2788</v>
      </c>
      <c r="D144" s="743" t="s">
        <v>3997</v>
      </c>
      <c r="E144" s="744" t="s">
        <v>2801</v>
      </c>
      <c r="F144" s="662" t="s">
        <v>2787</v>
      </c>
      <c r="G144" s="662" t="s">
        <v>2858</v>
      </c>
      <c r="H144" s="662" t="s">
        <v>577</v>
      </c>
      <c r="I144" s="662" t="s">
        <v>2862</v>
      </c>
      <c r="J144" s="662" t="s">
        <v>2863</v>
      </c>
      <c r="K144" s="662" t="s">
        <v>2864</v>
      </c>
      <c r="L144" s="663">
        <v>492.18</v>
      </c>
      <c r="M144" s="663">
        <v>2953.08</v>
      </c>
      <c r="N144" s="662">
        <v>6</v>
      </c>
      <c r="O144" s="745">
        <v>6</v>
      </c>
      <c r="P144" s="663">
        <v>2953.08</v>
      </c>
      <c r="Q144" s="678">
        <v>1</v>
      </c>
      <c r="R144" s="662">
        <v>6</v>
      </c>
      <c r="S144" s="678">
        <v>1</v>
      </c>
      <c r="T144" s="745">
        <v>6</v>
      </c>
      <c r="U144" s="701">
        <v>1</v>
      </c>
    </row>
    <row r="145" spans="1:21" ht="14.4" customHeight="1" x14ac:dyDescent="0.3">
      <c r="A145" s="661">
        <v>31</v>
      </c>
      <c r="B145" s="662" t="s">
        <v>576</v>
      </c>
      <c r="C145" s="662" t="s">
        <v>2788</v>
      </c>
      <c r="D145" s="743" t="s">
        <v>3997</v>
      </c>
      <c r="E145" s="744" t="s">
        <v>2801</v>
      </c>
      <c r="F145" s="662" t="s">
        <v>2787</v>
      </c>
      <c r="G145" s="662" t="s">
        <v>2858</v>
      </c>
      <c r="H145" s="662" t="s">
        <v>577</v>
      </c>
      <c r="I145" s="662" t="s">
        <v>2923</v>
      </c>
      <c r="J145" s="662" t="s">
        <v>2924</v>
      </c>
      <c r="K145" s="662" t="s">
        <v>2925</v>
      </c>
      <c r="L145" s="663">
        <v>971.25</v>
      </c>
      <c r="M145" s="663">
        <v>1942.5</v>
      </c>
      <c r="N145" s="662">
        <v>2</v>
      </c>
      <c r="O145" s="745">
        <v>2</v>
      </c>
      <c r="P145" s="663">
        <v>1942.5</v>
      </c>
      <c r="Q145" s="678">
        <v>1</v>
      </c>
      <c r="R145" s="662">
        <v>2</v>
      </c>
      <c r="S145" s="678">
        <v>1</v>
      </c>
      <c r="T145" s="745">
        <v>2</v>
      </c>
      <c r="U145" s="701">
        <v>1</v>
      </c>
    </row>
    <row r="146" spans="1:21" ht="14.4" customHeight="1" x14ac:dyDescent="0.3">
      <c r="A146" s="661">
        <v>31</v>
      </c>
      <c r="B146" s="662" t="s">
        <v>576</v>
      </c>
      <c r="C146" s="662" t="s">
        <v>2788</v>
      </c>
      <c r="D146" s="743" t="s">
        <v>3997</v>
      </c>
      <c r="E146" s="744" t="s">
        <v>2801</v>
      </c>
      <c r="F146" s="662" t="s">
        <v>2787</v>
      </c>
      <c r="G146" s="662" t="s">
        <v>2858</v>
      </c>
      <c r="H146" s="662" t="s">
        <v>577</v>
      </c>
      <c r="I146" s="662" t="s">
        <v>2996</v>
      </c>
      <c r="J146" s="662" t="s">
        <v>2997</v>
      </c>
      <c r="K146" s="662" t="s">
        <v>2998</v>
      </c>
      <c r="L146" s="663">
        <v>2010.55</v>
      </c>
      <c r="M146" s="663">
        <v>2010.55</v>
      </c>
      <c r="N146" s="662">
        <v>1</v>
      </c>
      <c r="O146" s="745">
        <v>1</v>
      </c>
      <c r="P146" s="663">
        <v>2010.55</v>
      </c>
      <c r="Q146" s="678">
        <v>1</v>
      </c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31</v>
      </c>
      <c r="B147" s="662" t="s">
        <v>576</v>
      </c>
      <c r="C147" s="662" t="s">
        <v>2788</v>
      </c>
      <c r="D147" s="743" t="s">
        <v>3997</v>
      </c>
      <c r="E147" s="744" t="s">
        <v>2801</v>
      </c>
      <c r="F147" s="662" t="s">
        <v>2787</v>
      </c>
      <c r="G147" s="662" t="s">
        <v>2858</v>
      </c>
      <c r="H147" s="662" t="s">
        <v>577</v>
      </c>
      <c r="I147" s="662" t="s">
        <v>2926</v>
      </c>
      <c r="J147" s="662" t="s">
        <v>2927</v>
      </c>
      <c r="K147" s="662" t="s">
        <v>2928</v>
      </c>
      <c r="L147" s="663">
        <v>349.12</v>
      </c>
      <c r="M147" s="663">
        <v>349.12</v>
      </c>
      <c r="N147" s="662">
        <v>1</v>
      </c>
      <c r="O147" s="745">
        <v>1</v>
      </c>
      <c r="P147" s="663">
        <v>349.12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31</v>
      </c>
      <c r="B148" s="662" t="s">
        <v>576</v>
      </c>
      <c r="C148" s="662" t="s">
        <v>2788</v>
      </c>
      <c r="D148" s="743" t="s">
        <v>3997</v>
      </c>
      <c r="E148" s="744" t="s">
        <v>2801</v>
      </c>
      <c r="F148" s="662" t="s">
        <v>2787</v>
      </c>
      <c r="G148" s="662" t="s">
        <v>2858</v>
      </c>
      <c r="H148" s="662" t="s">
        <v>577</v>
      </c>
      <c r="I148" s="662" t="s">
        <v>2929</v>
      </c>
      <c r="J148" s="662" t="s">
        <v>2930</v>
      </c>
      <c r="K148" s="662" t="s">
        <v>2931</v>
      </c>
      <c r="L148" s="663">
        <v>1978.94</v>
      </c>
      <c r="M148" s="663">
        <v>1978.94</v>
      </c>
      <c r="N148" s="662">
        <v>1</v>
      </c>
      <c r="O148" s="745">
        <v>1</v>
      </c>
      <c r="P148" s="663">
        <v>1978.94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31</v>
      </c>
      <c r="B149" s="662" t="s">
        <v>576</v>
      </c>
      <c r="C149" s="662" t="s">
        <v>2788</v>
      </c>
      <c r="D149" s="743" t="s">
        <v>3997</v>
      </c>
      <c r="E149" s="744" t="s">
        <v>2801</v>
      </c>
      <c r="F149" s="662" t="s">
        <v>2787</v>
      </c>
      <c r="G149" s="662" t="s">
        <v>2858</v>
      </c>
      <c r="H149" s="662" t="s">
        <v>577</v>
      </c>
      <c r="I149" s="662" t="s">
        <v>2999</v>
      </c>
      <c r="J149" s="662" t="s">
        <v>3000</v>
      </c>
      <c r="K149" s="662" t="s">
        <v>3001</v>
      </c>
      <c r="L149" s="663">
        <v>1000</v>
      </c>
      <c r="M149" s="663">
        <v>2000</v>
      </c>
      <c r="N149" s="662">
        <v>2</v>
      </c>
      <c r="O149" s="745">
        <v>2</v>
      </c>
      <c r="P149" s="663">
        <v>2000</v>
      </c>
      <c r="Q149" s="678">
        <v>1</v>
      </c>
      <c r="R149" s="662">
        <v>2</v>
      </c>
      <c r="S149" s="678">
        <v>1</v>
      </c>
      <c r="T149" s="745">
        <v>2</v>
      </c>
      <c r="U149" s="701">
        <v>1</v>
      </c>
    </row>
    <row r="150" spans="1:21" ht="14.4" customHeight="1" x14ac:dyDescent="0.3">
      <c r="A150" s="661">
        <v>31</v>
      </c>
      <c r="B150" s="662" t="s">
        <v>576</v>
      </c>
      <c r="C150" s="662" t="s">
        <v>2788</v>
      </c>
      <c r="D150" s="743" t="s">
        <v>3997</v>
      </c>
      <c r="E150" s="744" t="s">
        <v>2801</v>
      </c>
      <c r="F150" s="662" t="s">
        <v>2787</v>
      </c>
      <c r="G150" s="662" t="s">
        <v>2868</v>
      </c>
      <c r="H150" s="662" t="s">
        <v>577</v>
      </c>
      <c r="I150" s="662" t="s">
        <v>2869</v>
      </c>
      <c r="J150" s="662" t="s">
        <v>2870</v>
      </c>
      <c r="K150" s="662" t="s">
        <v>2871</v>
      </c>
      <c r="L150" s="663">
        <v>260</v>
      </c>
      <c r="M150" s="663">
        <v>520</v>
      </c>
      <c r="N150" s="662">
        <v>2</v>
      </c>
      <c r="O150" s="745">
        <v>1</v>
      </c>
      <c r="P150" s="663">
        <v>520</v>
      </c>
      <c r="Q150" s="678">
        <v>1</v>
      </c>
      <c r="R150" s="662">
        <v>2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31</v>
      </c>
      <c r="B151" s="662" t="s">
        <v>576</v>
      </c>
      <c r="C151" s="662" t="s">
        <v>2788</v>
      </c>
      <c r="D151" s="743" t="s">
        <v>3997</v>
      </c>
      <c r="E151" s="744" t="s">
        <v>2801</v>
      </c>
      <c r="F151" s="662" t="s">
        <v>2787</v>
      </c>
      <c r="G151" s="662" t="s">
        <v>2868</v>
      </c>
      <c r="H151" s="662" t="s">
        <v>577</v>
      </c>
      <c r="I151" s="662" t="s">
        <v>2872</v>
      </c>
      <c r="J151" s="662" t="s">
        <v>2873</v>
      </c>
      <c r="K151" s="662" t="s">
        <v>2874</v>
      </c>
      <c r="L151" s="663">
        <v>200</v>
      </c>
      <c r="M151" s="663">
        <v>10000</v>
      </c>
      <c r="N151" s="662">
        <v>50</v>
      </c>
      <c r="O151" s="745">
        <v>25</v>
      </c>
      <c r="P151" s="663">
        <v>9600</v>
      </c>
      <c r="Q151" s="678">
        <v>0.96</v>
      </c>
      <c r="R151" s="662">
        <v>48</v>
      </c>
      <c r="S151" s="678">
        <v>0.96</v>
      </c>
      <c r="T151" s="745">
        <v>24</v>
      </c>
      <c r="U151" s="701">
        <v>0.96</v>
      </c>
    </row>
    <row r="152" spans="1:21" ht="14.4" customHeight="1" x14ac:dyDescent="0.3">
      <c r="A152" s="661">
        <v>31</v>
      </c>
      <c r="B152" s="662" t="s">
        <v>576</v>
      </c>
      <c r="C152" s="662" t="s">
        <v>2788</v>
      </c>
      <c r="D152" s="743" t="s">
        <v>3997</v>
      </c>
      <c r="E152" s="744" t="s">
        <v>2801</v>
      </c>
      <c r="F152" s="662" t="s">
        <v>2787</v>
      </c>
      <c r="G152" s="662" t="s">
        <v>2868</v>
      </c>
      <c r="H152" s="662" t="s">
        <v>577</v>
      </c>
      <c r="I152" s="662" t="s">
        <v>2875</v>
      </c>
      <c r="J152" s="662" t="s">
        <v>2876</v>
      </c>
      <c r="K152" s="662" t="s">
        <v>2877</v>
      </c>
      <c r="L152" s="663">
        <v>1200</v>
      </c>
      <c r="M152" s="663">
        <v>1200</v>
      </c>
      <c r="N152" s="662">
        <v>1</v>
      </c>
      <c r="O152" s="745">
        <v>1</v>
      </c>
      <c r="P152" s="663">
        <v>1200</v>
      </c>
      <c r="Q152" s="678">
        <v>1</v>
      </c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31</v>
      </c>
      <c r="B153" s="662" t="s">
        <v>576</v>
      </c>
      <c r="C153" s="662" t="s">
        <v>2788</v>
      </c>
      <c r="D153" s="743" t="s">
        <v>3997</v>
      </c>
      <c r="E153" s="744" t="s">
        <v>2802</v>
      </c>
      <c r="F153" s="662" t="s">
        <v>2785</v>
      </c>
      <c r="G153" s="662" t="s">
        <v>2813</v>
      </c>
      <c r="H153" s="662" t="s">
        <v>1456</v>
      </c>
      <c r="I153" s="662" t="s">
        <v>1759</v>
      </c>
      <c r="J153" s="662" t="s">
        <v>1641</v>
      </c>
      <c r="K153" s="662" t="s">
        <v>2660</v>
      </c>
      <c r="L153" s="663">
        <v>154.36000000000001</v>
      </c>
      <c r="M153" s="663">
        <v>154.36000000000001</v>
      </c>
      <c r="N153" s="662">
        <v>1</v>
      </c>
      <c r="O153" s="745">
        <v>0.5</v>
      </c>
      <c r="P153" s="663">
        <v>154.36000000000001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31</v>
      </c>
      <c r="B154" s="662" t="s">
        <v>576</v>
      </c>
      <c r="C154" s="662" t="s">
        <v>2788</v>
      </c>
      <c r="D154" s="743" t="s">
        <v>3997</v>
      </c>
      <c r="E154" s="744" t="s">
        <v>2802</v>
      </c>
      <c r="F154" s="662" t="s">
        <v>2785</v>
      </c>
      <c r="G154" s="662" t="s">
        <v>2813</v>
      </c>
      <c r="H154" s="662" t="s">
        <v>577</v>
      </c>
      <c r="I154" s="662" t="s">
        <v>2814</v>
      </c>
      <c r="J154" s="662" t="s">
        <v>1269</v>
      </c>
      <c r="K154" s="662" t="s">
        <v>2815</v>
      </c>
      <c r="L154" s="663">
        <v>149.52000000000001</v>
      </c>
      <c r="M154" s="663">
        <v>149.52000000000001</v>
      </c>
      <c r="N154" s="662">
        <v>1</v>
      </c>
      <c r="O154" s="745">
        <v>0.5</v>
      </c>
      <c r="P154" s="663">
        <v>149.52000000000001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31</v>
      </c>
      <c r="B155" s="662" t="s">
        <v>576</v>
      </c>
      <c r="C155" s="662" t="s">
        <v>2788</v>
      </c>
      <c r="D155" s="743" t="s">
        <v>3997</v>
      </c>
      <c r="E155" s="744" t="s">
        <v>2802</v>
      </c>
      <c r="F155" s="662" t="s">
        <v>2785</v>
      </c>
      <c r="G155" s="662" t="s">
        <v>2813</v>
      </c>
      <c r="H155" s="662" t="s">
        <v>1456</v>
      </c>
      <c r="I155" s="662" t="s">
        <v>1640</v>
      </c>
      <c r="J155" s="662" t="s">
        <v>1641</v>
      </c>
      <c r="K155" s="662" t="s">
        <v>2659</v>
      </c>
      <c r="L155" s="663">
        <v>225.06</v>
      </c>
      <c r="M155" s="663">
        <v>900.24</v>
      </c>
      <c r="N155" s="662">
        <v>4</v>
      </c>
      <c r="O155" s="745">
        <v>1.5</v>
      </c>
      <c r="P155" s="663">
        <v>675.18000000000006</v>
      </c>
      <c r="Q155" s="678">
        <v>0.75000000000000011</v>
      </c>
      <c r="R155" s="662">
        <v>3</v>
      </c>
      <c r="S155" s="678">
        <v>0.75</v>
      </c>
      <c r="T155" s="745">
        <v>0.5</v>
      </c>
      <c r="U155" s="701">
        <v>0.33333333333333331</v>
      </c>
    </row>
    <row r="156" spans="1:21" ht="14.4" customHeight="1" x14ac:dyDescent="0.3">
      <c r="A156" s="661">
        <v>31</v>
      </c>
      <c r="B156" s="662" t="s">
        <v>576</v>
      </c>
      <c r="C156" s="662" t="s">
        <v>2788</v>
      </c>
      <c r="D156" s="743" t="s">
        <v>3997</v>
      </c>
      <c r="E156" s="744" t="s">
        <v>2802</v>
      </c>
      <c r="F156" s="662" t="s">
        <v>2785</v>
      </c>
      <c r="G156" s="662" t="s">
        <v>2816</v>
      </c>
      <c r="H156" s="662" t="s">
        <v>577</v>
      </c>
      <c r="I156" s="662" t="s">
        <v>1699</v>
      </c>
      <c r="J156" s="662" t="s">
        <v>1700</v>
      </c>
      <c r="K156" s="662" t="s">
        <v>2670</v>
      </c>
      <c r="L156" s="663">
        <v>78.33</v>
      </c>
      <c r="M156" s="663">
        <v>234.99</v>
      </c>
      <c r="N156" s="662">
        <v>3</v>
      </c>
      <c r="O156" s="745">
        <v>1</v>
      </c>
      <c r="P156" s="663">
        <v>234.99</v>
      </c>
      <c r="Q156" s="678">
        <v>1</v>
      </c>
      <c r="R156" s="662">
        <v>3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31</v>
      </c>
      <c r="B157" s="662" t="s">
        <v>576</v>
      </c>
      <c r="C157" s="662" t="s">
        <v>2788</v>
      </c>
      <c r="D157" s="743" t="s">
        <v>3997</v>
      </c>
      <c r="E157" s="744" t="s">
        <v>2802</v>
      </c>
      <c r="F157" s="662" t="s">
        <v>2785</v>
      </c>
      <c r="G157" s="662" t="s">
        <v>3002</v>
      </c>
      <c r="H157" s="662" t="s">
        <v>577</v>
      </c>
      <c r="I157" s="662" t="s">
        <v>1156</v>
      </c>
      <c r="J157" s="662" t="s">
        <v>1157</v>
      </c>
      <c r="K157" s="662" t="s">
        <v>3003</v>
      </c>
      <c r="L157" s="663">
        <v>0</v>
      </c>
      <c r="M157" s="663">
        <v>0</v>
      </c>
      <c r="N157" s="662">
        <v>1</v>
      </c>
      <c r="O157" s="745">
        <v>0.5</v>
      </c>
      <c r="P157" s="663"/>
      <c r="Q157" s="678"/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31</v>
      </c>
      <c r="B158" s="662" t="s">
        <v>576</v>
      </c>
      <c r="C158" s="662" t="s">
        <v>2788</v>
      </c>
      <c r="D158" s="743" t="s">
        <v>3997</v>
      </c>
      <c r="E158" s="744" t="s">
        <v>2802</v>
      </c>
      <c r="F158" s="662" t="s">
        <v>2785</v>
      </c>
      <c r="G158" s="662" t="s">
        <v>2890</v>
      </c>
      <c r="H158" s="662" t="s">
        <v>577</v>
      </c>
      <c r="I158" s="662" t="s">
        <v>797</v>
      </c>
      <c r="J158" s="662" t="s">
        <v>798</v>
      </c>
      <c r="K158" s="662" t="s">
        <v>2891</v>
      </c>
      <c r="L158" s="663">
        <v>156.77000000000001</v>
      </c>
      <c r="M158" s="663">
        <v>156.77000000000001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31</v>
      </c>
      <c r="B159" s="662" t="s">
        <v>576</v>
      </c>
      <c r="C159" s="662" t="s">
        <v>2788</v>
      </c>
      <c r="D159" s="743" t="s">
        <v>3997</v>
      </c>
      <c r="E159" s="744" t="s">
        <v>2802</v>
      </c>
      <c r="F159" s="662" t="s">
        <v>2785</v>
      </c>
      <c r="G159" s="662" t="s">
        <v>3004</v>
      </c>
      <c r="H159" s="662" t="s">
        <v>577</v>
      </c>
      <c r="I159" s="662" t="s">
        <v>1228</v>
      </c>
      <c r="J159" s="662" t="s">
        <v>3005</v>
      </c>
      <c r="K159" s="662" t="s">
        <v>3006</v>
      </c>
      <c r="L159" s="663">
        <v>0</v>
      </c>
      <c r="M159" s="663">
        <v>0</v>
      </c>
      <c r="N159" s="662">
        <v>2</v>
      </c>
      <c r="O159" s="745">
        <v>1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31</v>
      </c>
      <c r="B160" s="662" t="s">
        <v>576</v>
      </c>
      <c r="C160" s="662" t="s">
        <v>2788</v>
      </c>
      <c r="D160" s="743" t="s">
        <v>3997</v>
      </c>
      <c r="E160" s="744" t="s">
        <v>2802</v>
      </c>
      <c r="F160" s="662" t="s">
        <v>2785</v>
      </c>
      <c r="G160" s="662" t="s">
        <v>3007</v>
      </c>
      <c r="H160" s="662" t="s">
        <v>577</v>
      </c>
      <c r="I160" s="662" t="s">
        <v>3008</v>
      </c>
      <c r="J160" s="662" t="s">
        <v>3009</v>
      </c>
      <c r="K160" s="662" t="s">
        <v>917</v>
      </c>
      <c r="L160" s="663">
        <v>0</v>
      </c>
      <c r="M160" s="663">
        <v>0</v>
      </c>
      <c r="N160" s="662">
        <v>2</v>
      </c>
      <c r="O160" s="745">
        <v>2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31</v>
      </c>
      <c r="B161" s="662" t="s">
        <v>576</v>
      </c>
      <c r="C161" s="662" t="s">
        <v>2788</v>
      </c>
      <c r="D161" s="743" t="s">
        <v>3997</v>
      </c>
      <c r="E161" s="744" t="s">
        <v>2802</v>
      </c>
      <c r="F161" s="662" t="s">
        <v>2785</v>
      </c>
      <c r="G161" s="662" t="s">
        <v>3007</v>
      </c>
      <c r="H161" s="662" t="s">
        <v>577</v>
      </c>
      <c r="I161" s="662" t="s">
        <v>3010</v>
      </c>
      <c r="J161" s="662" t="s">
        <v>3011</v>
      </c>
      <c r="K161" s="662" t="s">
        <v>917</v>
      </c>
      <c r="L161" s="663">
        <v>0</v>
      </c>
      <c r="M161" s="663">
        <v>0</v>
      </c>
      <c r="N161" s="662">
        <v>1</v>
      </c>
      <c r="O161" s="745">
        <v>0.5</v>
      </c>
      <c r="P161" s="663"/>
      <c r="Q161" s="678"/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31</v>
      </c>
      <c r="B162" s="662" t="s">
        <v>576</v>
      </c>
      <c r="C162" s="662" t="s">
        <v>2788</v>
      </c>
      <c r="D162" s="743" t="s">
        <v>3997</v>
      </c>
      <c r="E162" s="744" t="s">
        <v>2802</v>
      </c>
      <c r="F162" s="662" t="s">
        <v>2785</v>
      </c>
      <c r="G162" s="662" t="s">
        <v>2991</v>
      </c>
      <c r="H162" s="662" t="s">
        <v>577</v>
      </c>
      <c r="I162" s="662" t="s">
        <v>1152</v>
      </c>
      <c r="J162" s="662" t="s">
        <v>1153</v>
      </c>
      <c r="K162" s="662" t="s">
        <v>2992</v>
      </c>
      <c r="L162" s="663">
        <v>30.46</v>
      </c>
      <c r="M162" s="663">
        <v>91.38</v>
      </c>
      <c r="N162" s="662">
        <v>3</v>
      </c>
      <c r="O162" s="745">
        <v>0.5</v>
      </c>
      <c r="P162" s="663">
        <v>91.38</v>
      </c>
      <c r="Q162" s="678">
        <v>1</v>
      </c>
      <c r="R162" s="662">
        <v>3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31</v>
      </c>
      <c r="B163" s="662" t="s">
        <v>576</v>
      </c>
      <c r="C163" s="662" t="s">
        <v>2788</v>
      </c>
      <c r="D163" s="743" t="s">
        <v>3997</v>
      </c>
      <c r="E163" s="744" t="s">
        <v>2802</v>
      </c>
      <c r="F163" s="662" t="s">
        <v>2785</v>
      </c>
      <c r="G163" s="662" t="s">
        <v>3012</v>
      </c>
      <c r="H163" s="662" t="s">
        <v>577</v>
      </c>
      <c r="I163" s="662" t="s">
        <v>1677</v>
      </c>
      <c r="J163" s="662" t="s">
        <v>1678</v>
      </c>
      <c r="K163" s="662" t="s">
        <v>3013</v>
      </c>
      <c r="L163" s="663">
        <v>48.09</v>
      </c>
      <c r="M163" s="663">
        <v>48.09</v>
      </c>
      <c r="N163" s="662">
        <v>1</v>
      </c>
      <c r="O163" s="745">
        <v>1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31</v>
      </c>
      <c r="B164" s="662" t="s">
        <v>576</v>
      </c>
      <c r="C164" s="662" t="s">
        <v>2788</v>
      </c>
      <c r="D164" s="743" t="s">
        <v>3997</v>
      </c>
      <c r="E164" s="744" t="s">
        <v>2802</v>
      </c>
      <c r="F164" s="662" t="s">
        <v>2785</v>
      </c>
      <c r="G164" s="662" t="s">
        <v>2895</v>
      </c>
      <c r="H164" s="662" t="s">
        <v>577</v>
      </c>
      <c r="I164" s="662" t="s">
        <v>903</v>
      </c>
      <c r="J164" s="662" t="s">
        <v>904</v>
      </c>
      <c r="K164" s="662" t="s">
        <v>2896</v>
      </c>
      <c r="L164" s="663">
        <v>0</v>
      </c>
      <c r="M164" s="663">
        <v>0</v>
      </c>
      <c r="N164" s="662">
        <v>3</v>
      </c>
      <c r="O164" s="745">
        <v>1.5</v>
      </c>
      <c r="P164" s="663">
        <v>0</v>
      </c>
      <c r="Q164" s="678"/>
      <c r="R164" s="662">
        <v>1</v>
      </c>
      <c r="S164" s="678">
        <v>0.33333333333333331</v>
      </c>
      <c r="T164" s="745">
        <v>1</v>
      </c>
      <c r="U164" s="701">
        <v>0.66666666666666663</v>
      </c>
    </row>
    <row r="165" spans="1:21" ht="14.4" customHeight="1" x14ac:dyDescent="0.3">
      <c r="A165" s="661">
        <v>31</v>
      </c>
      <c r="B165" s="662" t="s">
        <v>576</v>
      </c>
      <c r="C165" s="662" t="s">
        <v>2788</v>
      </c>
      <c r="D165" s="743" t="s">
        <v>3997</v>
      </c>
      <c r="E165" s="744" t="s">
        <v>2802</v>
      </c>
      <c r="F165" s="662" t="s">
        <v>2785</v>
      </c>
      <c r="G165" s="662" t="s">
        <v>2823</v>
      </c>
      <c r="H165" s="662" t="s">
        <v>577</v>
      </c>
      <c r="I165" s="662" t="s">
        <v>1714</v>
      </c>
      <c r="J165" s="662" t="s">
        <v>1715</v>
      </c>
      <c r="K165" s="662" t="s">
        <v>1716</v>
      </c>
      <c r="L165" s="663">
        <v>132.97999999999999</v>
      </c>
      <c r="M165" s="663">
        <v>1329.7999999999997</v>
      </c>
      <c r="N165" s="662">
        <v>10</v>
      </c>
      <c r="O165" s="745">
        <v>1.5</v>
      </c>
      <c r="P165" s="663">
        <v>398.93999999999994</v>
      </c>
      <c r="Q165" s="678">
        <v>0.30000000000000004</v>
      </c>
      <c r="R165" s="662">
        <v>3</v>
      </c>
      <c r="S165" s="678">
        <v>0.3</v>
      </c>
      <c r="T165" s="745">
        <v>0.5</v>
      </c>
      <c r="U165" s="701">
        <v>0.33333333333333331</v>
      </c>
    </row>
    <row r="166" spans="1:21" ht="14.4" customHeight="1" x14ac:dyDescent="0.3">
      <c r="A166" s="661">
        <v>31</v>
      </c>
      <c r="B166" s="662" t="s">
        <v>576</v>
      </c>
      <c r="C166" s="662" t="s">
        <v>2788</v>
      </c>
      <c r="D166" s="743" t="s">
        <v>3997</v>
      </c>
      <c r="E166" s="744" t="s">
        <v>2802</v>
      </c>
      <c r="F166" s="662" t="s">
        <v>2785</v>
      </c>
      <c r="G166" s="662" t="s">
        <v>3014</v>
      </c>
      <c r="H166" s="662" t="s">
        <v>577</v>
      </c>
      <c r="I166" s="662" t="s">
        <v>3015</v>
      </c>
      <c r="J166" s="662" t="s">
        <v>3016</v>
      </c>
      <c r="K166" s="662" t="s">
        <v>3017</v>
      </c>
      <c r="L166" s="663">
        <v>23.61</v>
      </c>
      <c r="M166" s="663">
        <v>23.61</v>
      </c>
      <c r="N166" s="662">
        <v>1</v>
      </c>
      <c r="O166" s="745">
        <v>1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31</v>
      </c>
      <c r="B167" s="662" t="s">
        <v>576</v>
      </c>
      <c r="C167" s="662" t="s">
        <v>2788</v>
      </c>
      <c r="D167" s="743" t="s">
        <v>3997</v>
      </c>
      <c r="E167" s="744" t="s">
        <v>2802</v>
      </c>
      <c r="F167" s="662" t="s">
        <v>2785</v>
      </c>
      <c r="G167" s="662" t="s">
        <v>3018</v>
      </c>
      <c r="H167" s="662" t="s">
        <v>577</v>
      </c>
      <c r="I167" s="662" t="s">
        <v>1069</v>
      </c>
      <c r="J167" s="662" t="s">
        <v>1070</v>
      </c>
      <c r="K167" s="662" t="s">
        <v>1071</v>
      </c>
      <c r="L167" s="663">
        <v>0</v>
      </c>
      <c r="M167" s="663">
        <v>0</v>
      </c>
      <c r="N167" s="662">
        <v>2</v>
      </c>
      <c r="O167" s="745">
        <v>1</v>
      </c>
      <c r="P167" s="663">
        <v>0</v>
      </c>
      <c r="Q167" s="678"/>
      <c r="R167" s="662">
        <v>1</v>
      </c>
      <c r="S167" s="678">
        <v>0.5</v>
      </c>
      <c r="T167" s="745">
        <v>0.5</v>
      </c>
      <c r="U167" s="701">
        <v>0.5</v>
      </c>
    </row>
    <row r="168" spans="1:21" ht="14.4" customHeight="1" x14ac:dyDescent="0.3">
      <c r="A168" s="661">
        <v>31</v>
      </c>
      <c r="B168" s="662" t="s">
        <v>576</v>
      </c>
      <c r="C168" s="662" t="s">
        <v>2788</v>
      </c>
      <c r="D168" s="743" t="s">
        <v>3997</v>
      </c>
      <c r="E168" s="744" t="s">
        <v>2802</v>
      </c>
      <c r="F168" s="662" t="s">
        <v>2785</v>
      </c>
      <c r="G168" s="662" t="s">
        <v>3019</v>
      </c>
      <c r="H168" s="662" t="s">
        <v>577</v>
      </c>
      <c r="I168" s="662" t="s">
        <v>3020</v>
      </c>
      <c r="J168" s="662" t="s">
        <v>3021</v>
      </c>
      <c r="K168" s="662" t="s">
        <v>1468</v>
      </c>
      <c r="L168" s="663">
        <v>24.14</v>
      </c>
      <c r="M168" s="663">
        <v>24.14</v>
      </c>
      <c r="N168" s="662">
        <v>1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31</v>
      </c>
      <c r="B169" s="662" t="s">
        <v>576</v>
      </c>
      <c r="C169" s="662" t="s">
        <v>2788</v>
      </c>
      <c r="D169" s="743" t="s">
        <v>3997</v>
      </c>
      <c r="E169" s="744" t="s">
        <v>2802</v>
      </c>
      <c r="F169" s="662" t="s">
        <v>2785</v>
      </c>
      <c r="G169" s="662" t="s">
        <v>2897</v>
      </c>
      <c r="H169" s="662" t="s">
        <v>577</v>
      </c>
      <c r="I169" s="662" t="s">
        <v>3022</v>
      </c>
      <c r="J169" s="662" t="s">
        <v>2899</v>
      </c>
      <c r="K169" s="662" t="s">
        <v>3023</v>
      </c>
      <c r="L169" s="663">
        <v>0</v>
      </c>
      <c r="M169" s="663">
        <v>0</v>
      </c>
      <c r="N169" s="662">
        <v>1</v>
      </c>
      <c r="O169" s="745">
        <v>0.5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31</v>
      </c>
      <c r="B170" s="662" t="s">
        <v>576</v>
      </c>
      <c r="C170" s="662" t="s">
        <v>2788</v>
      </c>
      <c r="D170" s="743" t="s">
        <v>3997</v>
      </c>
      <c r="E170" s="744" t="s">
        <v>2802</v>
      </c>
      <c r="F170" s="662" t="s">
        <v>2785</v>
      </c>
      <c r="G170" s="662" t="s">
        <v>2831</v>
      </c>
      <c r="H170" s="662" t="s">
        <v>1456</v>
      </c>
      <c r="I170" s="662" t="s">
        <v>3024</v>
      </c>
      <c r="J170" s="662" t="s">
        <v>2833</v>
      </c>
      <c r="K170" s="662" t="s">
        <v>3025</v>
      </c>
      <c r="L170" s="663">
        <v>407.55</v>
      </c>
      <c r="M170" s="663">
        <v>1222.6500000000001</v>
      </c>
      <c r="N170" s="662">
        <v>3</v>
      </c>
      <c r="O170" s="745">
        <v>1</v>
      </c>
      <c r="P170" s="663">
        <v>1222.6500000000001</v>
      </c>
      <c r="Q170" s="678">
        <v>1</v>
      </c>
      <c r="R170" s="662">
        <v>3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31</v>
      </c>
      <c r="B171" s="662" t="s">
        <v>576</v>
      </c>
      <c r="C171" s="662" t="s">
        <v>2788</v>
      </c>
      <c r="D171" s="743" t="s">
        <v>3997</v>
      </c>
      <c r="E171" s="744" t="s">
        <v>2802</v>
      </c>
      <c r="F171" s="662" t="s">
        <v>2785</v>
      </c>
      <c r="G171" s="662" t="s">
        <v>2831</v>
      </c>
      <c r="H171" s="662" t="s">
        <v>1456</v>
      </c>
      <c r="I171" s="662" t="s">
        <v>2832</v>
      </c>
      <c r="J171" s="662" t="s">
        <v>2833</v>
      </c>
      <c r="K171" s="662" t="s">
        <v>2834</v>
      </c>
      <c r="L171" s="663">
        <v>543.39</v>
      </c>
      <c r="M171" s="663">
        <v>61403.069999999971</v>
      </c>
      <c r="N171" s="662">
        <v>113</v>
      </c>
      <c r="O171" s="745">
        <v>29.5</v>
      </c>
      <c r="P171" s="663">
        <v>45644.759999999973</v>
      </c>
      <c r="Q171" s="678">
        <v>0.74336283185840701</v>
      </c>
      <c r="R171" s="662">
        <v>84</v>
      </c>
      <c r="S171" s="678">
        <v>0.74336283185840712</v>
      </c>
      <c r="T171" s="745">
        <v>23</v>
      </c>
      <c r="U171" s="701">
        <v>0.77966101694915257</v>
      </c>
    </row>
    <row r="172" spans="1:21" ht="14.4" customHeight="1" x14ac:dyDescent="0.3">
      <c r="A172" s="661">
        <v>31</v>
      </c>
      <c r="B172" s="662" t="s">
        <v>576</v>
      </c>
      <c r="C172" s="662" t="s">
        <v>2788</v>
      </c>
      <c r="D172" s="743" t="s">
        <v>3997</v>
      </c>
      <c r="E172" s="744" t="s">
        <v>2802</v>
      </c>
      <c r="F172" s="662" t="s">
        <v>2785</v>
      </c>
      <c r="G172" s="662" t="s">
        <v>2831</v>
      </c>
      <c r="H172" s="662" t="s">
        <v>1456</v>
      </c>
      <c r="I172" s="662" t="s">
        <v>2835</v>
      </c>
      <c r="J172" s="662" t="s">
        <v>2833</v>
      </c>
      <c r="K172" s="662" t="s">
        <v>2836</v>
      </c>
      <c r="L172" s="663">
        <v>815.1</v>
      </c>
      <c r="M172" s="663">
        <v>15486.9</v>
      </c>
      <c r="N172" s="662">
        <v>19</v>
      </c>
      <c r="O172" s="745">
        <v>4</v>
      </c>
      <c r="P172" s="663">
        <v>10596.3</v>
      </c>
      <c r="Q172" s="678">
        <v>0.68421052631578949</v>
      </c>
      <c r="R172" s="662">
        <v>13</v>
      </c>
      <c r="S172" s="678">
        <v>0.68421052631578949</v>
      </c>
      <c r="T172" s="745">
        <v>3</v>
      </c>
      <c r="U172" s="701">
        <v>0.75</v>
      </c>
    </row>
    <row r="173" spans="1:21" ht="14.4" customHeight="1" x14ac:dyDescent="0.3">
      <c r="A173" s="661">
        <v>31</v>
      </c>
      <c r="B173" s="662" t="s">
        <v>576</v>
      </c>
      <c r="C173" s="662" t="s">
        <v>2788</v>
      </c>
      <c r="D173" s="743" t="s">
        <v>3997</v>
      </c>
      <c r="E173" s="744" t="s">
        <v>2802</v>
      </c>
      <c r="F173" s="662" t="s">
        <v>2785</v>
      </c>
      <c r="G173" s="662" t="s">
        <v>2839</v>
      </c>
      <c r="H173" s="662" t="s">
        <v>1456</v>
      </c>
      <c r="I173" s="662" t="s">
        <v>1579</v>
      </c>
      <c r="J173" s="662" t="s">
        <v>607</v>
      </c>
      <c r="K173" s="662" t="s">
        <v>2709</v>
      </c>
      <c r="L173" s="663">
        <v>24.22</v>
      </c>
      <c r="M173" s="663">
        <v>72.66</v>
      </c>
      <c r="N173" s="662">
        <v>3</v>
      </c>
      <c r="O173" s="745">
        <v>3</v>
      </c>
      <c r="P173" s="663">
        <v>48.44</v>
      </c>
      <c r="Q173" s="678">
        <v>0.66666666666666663</v>
      </c>
      <c r="R173" s="662">
        <v>2</v>
      </c>
      <c r="S173" s="678">
        <v>0.66666666666666663</v>
      </c>
      <c r="T173" s="745">
        <v>2</v>
      </c>
      <c r="U173" s="701">
        <v>0.66666666666666663</v>
      </c>
    </row>
    <row r="174" spans="1:21" ht="14.4" customHeight="1" x14ac:dyDescent="0.3">
      <c r="A174" s="661">
        <v>31</v>
      </c>
      <c r="B174" s="662" t="s">
        <v>576</v>
      </c>
      <c r="C174" s="662" t="s">
        <v>2788</v>
      </c>
      <c r="D174" s="743" t="s">
        <v>3997</v>
      </c>
      <c r="E174" s="744" t="s">
        <v>2802</v>
      </c>
      <c r="F174" s="662" t="s">
        <v>2785</v>
      </c>
      <c r="G174" s="662" t="s">
        <v>2839</v>
      </c>
      <c r="H174" s="662" t="s">
        <v>1456</v>
      </c>
      <c r="I174" s="662" t="s">
        <v>1579</v>
      </c>
      <c r="J174" s="662" t="s">
        <v>607</v>
      </c>
      <c r="K174" s="662" t="s">
        <v>2709</v>
      </c>
      <c r="L174" s="663">
        <v>18.260000000000002</v>
      </c>
      <c r="M174" s="663">
        <v>18.260000000000002</v>
      </c>
      <c r="N174" s="662">
        <v>1</v>
      </c>
      <c r="O174" s="745">
        <v>1</v>
      </c>
      <c r="P174" s="663">
        <v>18.260000000000002</v>
      </c>
      <c r="Q174" s="678">
        <v>1</v>
      </c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31</v>
      </c>
      <c r="B175" s="662" t="s">
        <v>576</v>
      </c>
      <c r="C175" s="662" t="s">
        <v>2788</v>
      </c>
      <c r="D175" s="743" t="s">
        <v>3997</v>
      </c>
      <c r="E175" s="744" t="s">
        <v>2802</v>
      </c>
      <c r="F175" s="662" t="s">
        <v>2785</v>
      </c>
      <c r="G175" s="662" t="s">
        <v>2839</v>
      </c>
      <c r="H175" s="662" t="s">
        <v>1456</v>
      </c>
      <c r="I175" s="662" t="s">
        <v>1470</v>
      </c>
      <c r="J175" s="662" t="s">
        <v>607</v>
      </c>
      <c r="K175" s="662" t="s">
        <v>608</v>
      </c>
      <c r="L175" s="663">
        <v>48.42</v>
      </c>
      <c r="M175" s="663">
        <v>48.42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31</v>
      </c>
      <c r="B176" s="662" t="s">
        <v>576</v>
      </c>
      <c r="C176" s="662" t="s">
        <v>2788</v>
      </c>
      <c r="D176" s="743" t="s">
        <v>3997</v>
      </c>
      <c r="E176" s="744" t="s">
        <v>2802</v>
      </c>
      <c r="F176" s="662" t="s">
        <v>2785</v>
      </c>
      <c r="G176" s="662" t="s">
        <v>2839</v>
      </c>
      <c r="H176" s="662" t="s">
        <v>577</v>
      </c>
      <c r="I176" s="662" t="s">
        <v>3026</v>
      </c>
      <c r="J176" s="662" t="s">
        <v>3027</v>
      </c>
      <c r="K176" s="662" t="s">
        <v>3028</v>
      </c>
      <c r="L176" s="663">
        <v>36.54</v>
      </c>
      <c r="M176" s="663">
        <v>36.54</v>
      </c>
      <c r="N176" s="662">
        <v>1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31</v>
      </c>
      <c r="B177" s="662" t="s">
        <v>576</v>
      </c>
      <c r="C177" s="662" t="s">
        <v>2788</v>
      </c>
      <c r="D177" s="743" t="s">
        <v>3997</v>
      </c>
      <c r="E177" s="744" t="s">
        <v>2802</v>
      </c>
      <c r="F177" s="662" t="s">
        <v>2785</v>
      </c>
      <c r="G177" s="662" t="s">
        <v>3029</v>
      </c>
      <c r="H177" s="662" t="s">
        <v>577</v>
      </c>
      <c r="I177" s="662" t="s">
        <v>2242</v>
      </c>
      <c r="J177" s="662" t="s">
        <v>737</v>
      </c>
      <c r="K177" s="662" t="s">
        <v>2243</v>
      </c>
      <c r="L177" s="663">
        <v>28.81</v>
      </c>
      <c r="M177" s="663">
        <v>28.81</v>
      </c>
      <c r="N177" s="662">
        <v>1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31</v>
      </c>
      <c r="B178" s="662" t="s">
        <v>576</v>
      </c>
      <c r="C178" s="662" t="s">
        <v>2788</v>
      </c>
      <c r="D178" s="743" t="s">
        <v>3997</v>
      </c>
      <c r="E178" s="744" t="s">
        <v>2802</v>
      </c>
      <c r="F178" s="662" t="s">
        <v>2785</v>
      </c>
      <c r="G178" s="662" t="s">
        <v>3030</v>
      </c>
      <c r="H178" s="662" t="s">
        <v>1456</v>
      </c>
      <c r="I178" s="662" t="s">
        <v>1560</v>
      </c>
      <c r="J178" s="662" t="s">
        <v>1561</v>
      </c>
      <c r="K178" s="662" t="s">
        <v>1144</v>
      </c>
      <c r="L178" s="663">
        <v>48.27</v>
      </c>
      <c r="M178" s="663">
        <v>48.27</v>
      </c>
      <c r="N178" s="662">
        <v>1</v>
      </c>
      <c r="O178" s="745">
        <v>0.5</v>
      </c>
      <c r="P178" s="663">
        <v>48.27</v>
      </c>
      <c r="Q178" s="678">
        <v>1</v>
      </c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31</v>
      </c>
      <c r="B179" s="662" t="s">
        <v>576</v>
      </c>
      <c r="C179" s="662" t="s">
        <v>2788</v>
      </c>
      <c r="D179" s="743" t="s">
        <v>3997</v>
      </c>
      <c r="E179" s="744" t="s">
        <v>2802</v>
      </c>
      <c r="F179" s="662" t="s">
        <v>2785</v>
      </c>
      <c r="G179" s="662" t="s">
        <v>3031</v>
      </c>
      <c r="H179" s="662" t="s">
        <v>577</v>
      </c>
      <c r="I179" s="662" t="s">
        <v>3032</v>
      </c>
      <c r="J179" s="662" t="s">
        <v>3033</v>
      </c>
      <c r="K179" s="662" t="s">
        <v>3034</v>
      </c>
      <c r="L179" s="663">
        <v>54.55</v>
      </c>
      <c r="M179" s="663">
        <v>54.55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31</v>
      </c>
      <c r="B180" s="662" t="s">
        <v>576</v>
      </c>
      <c r="C180" s="662" t="s">
        <v>2788</v>
      </c>
      <c r="D180" s="743" t="s">
        <v>3997</v>
      </c>
      <c r="E180" s="744" t="s">
        <v>2802</v>
      </c>
      <c r="F180" s="662" t="s">
        <v>2785</v>
      </c>
      <c r="G180" s="662" t="s">
        <v>2842</v>
      </c>
      <c r="H180" s="662" t="s">
        <v>577</v>
      </c>
      <c r="I180" s="662" t="s">
        <v>763</v>
      </c>
      <c r="J180" s="662" t="s">
        <v>2843</v>
      </c>
      <c r="K180" s="662" t="s">
        <v>2844</v>
      </c>
      <c r="L180" s="663">
        <v>0</v>
      </c>
      <c r="M180" s="663">
        <v>0</v>
      </c>
      <c r="N180" s="662">
        <v>119</v>
      </c>
      <c r="O180" s="745">
        <v>90</v>
      </c>
      <c r="P180" s="663">
        <v>0</v>
      </c>
      <c r="Q180" s="678"/>
      <c r="R180" s="662">
        <v>65</v>
      </c>
      <c r="S180" s="678">
        <v>0.54621848739495793</v>
      </c>
      <c r="T180" s="745">
        <v>45.5</v>
      </c>
      <c r="U180" s="701">
        <v>0.50555555555555554</v>
      </c>
    </row>
    <row r="181" spans="1:21" ht="14.4" customHeight="1" x14ac:dyDescent="0.3">
      <c r="A181" s="661">
        <v>31</v>
      </c>
      <c r="B181" s="662" t="s">
        <v>576</v>
      </c>
      <c r="C181" s="662" t="s">
        <v>2788</v>
      </c>
      <c r="D181" s="743" t="s">
        <v>3997</v>
      </c>
      <c r="E181" s="744" t="s">
        <v>2802</v>
      </c>
      <c r="F181" s="662" t="s">
        <v>2785</v>
      </c>
      <c r="G181" s="662" t="s">
        <v>2993</v>
      </c>
      <c r="H181" s="662" t="s">
        <v>577</v>
      </c>
      <c r="I181" s="662" t="s">
        <v>3035</v>
      </c>
      <c r="J181" s="662" t="s">
        <v>1730</v>
      </c>
      <c r="K181" s="662" t="s">
        <v>3036</v>
      </c>
      <c r="L181" s="663">
        <v>31.42</v>
      </c>
      <c r="M181" s="663">
        <v>31.42</v>
      </c>
      <c r="N181" s="662">
        <v>1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31</v>
      </c>
      <c r="B182" s="662" t="s">
        <v>576</v>
      </c>
      <c r="C182" s="662" t="s">
        <v>2788</v>
      </c>
      <c r="D182" s="743" t="s">
        <v>3997</v>
      </c>
      <c r="E182" s="744" t="s">
        <v>2802</v>
      </c>
      <c r="F182" s="662" t="s">
        <v>2785</v>
      </c>
      <c r="G182" s="662" t="s">
        <v>2903</v>
      </c>
      <c r="H182" s="662" t="s">
        <v>577</v>
      </c>
      <c r="I182" s="662" t="s">
        <v>2904</v>
      </c>
      <c r="J182" s="662" t="s">
        <v>2905</v>
      </c>
      <c r="K182" s="662" t="s">
        <v>2906</v>
      </c>
      <c r="L182" s="663">
        <v>657.67</v>
      </c>
      <c r="M182" s="663">
        <v>657.67</v>
      </c>
      <c r="N182" s="662">
        <v>1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31</v>
      </c>
      <c r="B183" s="662" t="s">
        <v>576</v>
      </c>
      <c r="C183" s="662" t="s">
        <v>2788</v>
      </c>
      <c r="D183" s="743" t="s">
        <v>3997</v>
      </c>
      <c r="E183" s="744" t="s">
        <v>2802</v>
      </c>
      <c r="F183" s="662" t="s">
        <v>2785</v>
      </c>
      <c r="G183" s="662" t="s">
        <v>2845</v>
      </c>
      <c r="H183" s="662" t="s">
        <v>577</v>
      </c>
      <c r="I183" s="662" t="s">
        <v>1691</v>
      </c>
      <c r="J183" s="662" t="s">
        <v>1692</v>
      </c>
      <c r="K183" s="662" t="s">
        <v>2846</v>
      </c>
      <c r="L183" s="663">
        <v>186.27</v>
      </c>
      <c r="M183" s="663">
        <v>4097.9400000000005</v>
      </c>
      <c r="N183" s="662">
        <v>22</v>
      </c>
      <c r="O183" s="745">
        <v>10</v>
      </c>
      <c r="P183" s="663">
        <v>1676.4300000000003</v>
      </c>
      <c r="Q183" s="678">
        <v>0.40909090909090912</v>
      </c>
      <c r="R183" s="662">
        <v>9</v>
      </c>
      <c r="S183" s="678">
        <v>0.40909090909090912</v>
      </c>
      <c r="T183" s="745">
        <v>4</v>
      </c>
      <c r="U183" s="701">
        <v>0.4</v>
      </c>
    </row>
    <row r="184" spans="1:21" ht="14.4" customHeight="1" x14ac:dyDescent="0.3">
      <c r="A184" s="661">
        <v>31</v>
      </c>
      <c r="B184" s="662" t="s">
        <v>576</v>
      </c>
      <c r="C184" s="662" t="s">
        <v>2788</v>
      </c>
      <c r="D184" s="743" t="s">
        <v>3997</v>
      </c>
      <c r="E184" s="744" t="s">
        <v>2802</v>
      </c>
      <c r="F184" s="662" t="s">
        <v>2785</v>
      </c>
      <c r="G184" s="662" t="s">
        <v>2847</v>
      </c>
      <c r="H184" s="662" t="s">
        <v>577</v>
      </c>
      <c r="I184" s="662" t="s">
        <v>3037</v>
      </c>
      <c r="J184" s="662" t="s">
        <v>2849</v>
      </c>
      <c r="K184" s="662" t="s">
        <v>2714</v>
      </c>
      <c r="L184" s="663">
        <v>31.32</v>
      </c>
      <c r="M184" s="663">
        <v>31.32</v>
      </c>
      <c r="N184" s="662">
        <v>1</v>
      </c>
      <c r="O184" s="745">
        <v>1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31</v>
      </c>
      <c r="B185" s="662" t="s">
        <v>576</v>
      </c>
      <c r="C185" s="662" t="s">
        <v>2788</v>
      </c>
      <c r="D185" s="743" t="s">
        <v>3997</v>
      </c>
      <c r="E185" s="744" t="s">
        <v>2802</v>
      </c>
      <c r="F185" s="662" t="s">
        <v>2787</v>
      </c>
      <c r="G185" s="662" t="s">
        <v>2850</v>
      </c>
      <c r="H185" s="662" t="s">
        <v>577</v>
      </c>
      <c r="I185" s="662" t="s">
        <v>2851</v>
      </c>
      <c r="J185" s="662" t="s">
        <v>2852</v>
      </c>
      <c r="K185" s="662" t="s">
        <v>2853</v>
      </c>
      <c r="L185" s="663">
        <v>35.130000000000003</v>
      </c>
      <c r="M185" s="663">
        <v>6850.3500000000149</v>
      </c>
      <c r="N185" s="662">
        <v>195</v>
      </c>
      <c r="O185" s="745">
        <v>99</v>
      </c>
      <c r="P185" s="663">
        <v>6850.3500000000149</v>
      </c>
      <c r="Q185" s="678">
        <v>1</v>
      </c>
      <c r="R185" s="662">
        <v>195</v>
      </c>
      <c r="S185" s="678">
        <v>1</v>
      </c>
      <c r="T185" s="745">
        <v>99</v>
      </c>
      <c r="U185" s="701">
        <v>1</v>
      </c>
    </row>
    <row r="186" spans="1:21" ht="14.4" customHeight="1" x14ac:dyDescent="0.3">
      <c r="A186" s="661">
        <v>31</v>
      </c>
      <c r="B186" s="662" t="s">
        <v>576</v>
      </c>
      <c r="C186" s="662" t="s">
        <v>2788</v>
      </c>
      <c r="D186" s="743" t="s">
        <v>3997</v>
      </c>
      <c r="E186" s="744" t="s">
        <v>2802</v>
      </c>
      <c r="F186" s="662" t="s">
        <v>2787</v>
      </c>
      <c r="G186" s="662" t="s">
        <v>2854</v>
      </c>
      <c r="H186" s="662" t="s">
        <v>577</v>
      </c>
      <c r="I186" s="662" t="s">
        <v>2855</v>
      </c>
      <c r="J186" s="662" t="s">
        <v>2856</v>
      </c>
      <c r="K186" s="662" t="s">
        <v>2857</v>
      </c>
      <c r="L186" s="663">
        <v>410</v>
      </c>
      <c r="M186" s="663">
        <v>8610</v>
      </c>
      <c r="N186" s="662">
        <v>21</v>
      </c>
      <c r="O186" s="745">
        <v>21</v>
      </c>
      <c r="P186" s="663">
        <v>7380</v>
      </c>
      <c r="Q186" s="678">
        <v>0.8571428571428571</v>
      </c>
      <c r="R186" s="662">
        <v>18</v>
      </c>
      <c r="S186" s="678">
        <v>0.8571428571428571</v>
      </c>
      <c r="T186" s="745">
        <v>18</v>
      </c>
      <c r="U186" s="701">
        <v>0.8571428571428571</v>
      </c>
    </row>
    <row r="187" spans="1:21" ht="14.4" customHeight="1" x14ac:dyDescent="0.3">
      <c r="A187" s="661">
        <v>31</v>
      </c>
      <c r="B187" s="662" t="s">
        <v>576</v>
      </c>
      <c r="C187" s="662" t="s">
        <v>2788</v>
      </c>
      <c r="D187" s="743" t="s">
        <v>3997</v>
      </c>
      <c r="E187" s="744" t="s">
        <v>2802</v>
      </c>
      <c r="F187" s="662" t="s">
        <v>2787</v>
      </c>
      <c r="G187" s="662" t="s">
        <v>2858</v>
      </c>
      <c r="H187" s="662" t="s">
        <v>577</v>
      </c>
      <c r="I187" s="662" t="s">
        <v>2920</v>
      </c>
      <c r="J187" s="662" t="s">
        <v>2921</v>
      </c>
      <c r="K187" s="662" t="s">
        <v>2922</v>
      </c>
      <c r="L187" s="663">
        <v>3000</v>
      </c>
      <c r="M187" s="663">
        <v>6000</v>
      </c>
      <c r="N187" s="662">
        <v>2</v>
      </c>
      <c r="O187" s="745">
        <v>2</v>
      </c>
      <c r="P187" s="663">
        <v>3000</v>
      </c>
      <c r="Q187" s="678">
        <v>0.5</v>
      </c>
      <c r="R187" s="662">
        <v>1</v>
      </c>
      <c r="S187" s="678">
        <v>0.5</v>
      </c>
      <c r="T187" s="745">
        <v>1</v>
      </c>
      <c r="U187" s="701">
        <v>0.5</v>
      </c>
    </row>
    <row r="188" spans="1:21" ht="14.4" customHeight="1" x14ac:dyDescent="0.3">
      <c r="A188" s="661">
        <v>31</v>
      </c>
      <c r="B188" s="662" t="s">
        <v>576</v>
      </c>
      <c r="C188" s="662" t="s">
        <v>2788</v>
      </c>
      <c r="D188" s="743" t="s">
        <v>3997</v>
      </c>
      <c r="E188" s="744" t="s">
        <v>2802</v>
      </c>
      <c r="F188" s="662" t="s">
        <v>2787</v>
      </c>
      <c r="G188" s="662" t="s">
        <v>2858</v>
      </c>
      <c r="H188" s="662" t="s">
        <v>577</v>
      </c>
      <c r="I188" s="662" t="s">
        <v>2859</v>
      </c>
      <c r="J188" s="662" t="s">
        <v>2860</v>
      </c>
      <c r="K188" s="662" t="s">
        <v>2861</v>
      </c>
      <c r="L188" s="663">
        <v>199.5</v>
      </c>
      <c r="M188" s="663">
        <v>598.5</v>
      </c>
      <c r="N188" s="662">
        <v>3</v>
      </c>
      <c r="O188" s="745">
        <v>3</v>
      </c>
      <c r="P188" s="663">
        <v>598.5</v>
      </c>
      <c r="Q188" s="678">
        <v>1</v>
      </c>
      <c r="R188" s="662">
        <v>3</v>
      </c>
      <c r="S188" s="678">
        <v>1</v>
      </c>
      <c r="T188" s="745">
        <v>3</v>
      </c>
      <c r="U188" s="701">
        <v>1</v>
      </c>
    </row>
    <row r="189" spans="1:21" ht="14.4" customHeight="1" x14ac:dyDescent="0.3">
      <c r="A189" s="661">
        <v>31</v>
      </c>
      <c r="B189" s="662" t="s">
        <v>576</v>
      </c>
      <c r="C189" s="662" t="s">
        <v>2788</v>
      </c>
      <c r="D189" s="743" t="s">
        <v>3997</v>
      </c>
      <c r="E189" s="744" t="s">
        <v>2802</v>
      </c>
      <c r="F189" s="662" t="s">
        <v>2787</v>
      </c>
      <c r="G189" s="662" t="s">
        <v>2858</v>
      </c>
      <c r="H189" s="662" t="s">
        <v>577</v>
      </c>
      <c r="I189" s="662" t="s">
        <v>2862</v>
      </c>
      <c r="J189" s="662" t="s">
        <v>2863</v>
      </c>
      <c r="K189" s="662" t="s">
        <v>2864</v>
      </c>
      <c r="L189" s="663">
        <v>492.18</v>
      </c>
      <c r="M189" s="663">
        <v>5413.9800000000005</v>
      </c>
      <c r="N189" s="662">
        <v>11</v>
      </c>
      <c r="O189" s="745">
        <v>11</v>
      </c>
      <c r="P189" s="663">
        <v>5413.9800000000005</v>
      </c>
      <c r="Q189" s="678">
        <v>1</v>
      </c>
      <c r="R189" s="662">
        <v>11</v>
      </c>
      <c r="S189" s="678">
        <v>1</v>
      </c>
      <c r="T189" s="745">
        <v>11</v>
      </c>
      <c r="U189" s="701">
        <v>1</v>
      </c>
    </row>
    <row r="190" spans="1:21" ht="14.4" customHeight="1" x14ac:dyDescent="0.3">
      <c r="A190" s="661">
        <v>31</v>
      </c>
      <c r="B190" s="662" t="s">
        <v>576</v>
      </c>
      <c r="C190" s="662" t="s">
        <v>2788</v>
      </c>
      <c r="D190" s="743" t="s">
        <v>3997</v>
      </c>
      <c r="E190" s="744" t="s">
        <v>2802</v>
      </c>
      <c r="F190" s="662" t="s">
        <v>2787</v>
      </c>
      <c r="G190" s="662" t="s">
        <v>2858</v>
      </c>
      <c r="H190" s="662" t="s">
        <v>577</v>
      </c>
      <c r="I190" s="662" t="s">
        <v>3038</v>
      </c>
      <c r="J190" s="662" t="s">
        <v>2980</v>
      </c>
      <c r="K190" s="662" t="s">
        <v>3039</v>
      </c>
      <c r="L190" s="663">
        <v>58.5</v>
      </c>
      <c r="M190" s="663">
        <v>58.5</v>
      </c>
      <c r="N190" s="662">
        <v>1</v>
      </c>
      <c r="O190" s="745">
        <v>1</v>
      </c>
      <c r="P190" s="663">
        <v>58.5</v>
      </c>
      <c r="Q190" s="678">
        <v>1</v>
      </c>
      <c r="R190" s="662">
        <v>1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31</v>
      </c>
      <c r="B191" s="662" t="s">
        <v>576</v>
      </c>
      <c r="C191" s="662" t="s">
        <v>2788</v>
      </c>
      <c r="D191" s="743" t="s">
        <v>3997</v>
      </c>
      <c r="E191" s="744" t="s">
        <v>2802</v>
      </c>
      <c r="F191" s="662" t="s">
        <v>2787</v>
      </c>
      <c r="G191" s="662" t="s">
        <v>2858</v>
      </c>
      <c r="H191" s="662" t="s">
        <v>577</v>
      </c>
      <c r="I191" s="662" t="s">
        <v>2923</v>
      </c>
      <c r="J191" s="662" t="s">
        <v>2924</v>
      </c>
      <c r="K191" s="662" t="s">
        <v>2925</v>
      </c>
      <c r="L191" s="663">
        <v>971.25</v>
      </c>
      <c r="M191" s="663">
        <v>8741.25</v>
      </c>
      <c r="N191" s="662">
        <v>9</v>
      </c>
      <c r="O191" s="745">
        <v>9</v>
      </c>
      <c r="P191" s="663">
        <v>8741.25</v>
      </c>
      <c r="Q191" s="678">
        <v>1</v>
      </c>
      <c r="R191" s="662">
        <v>9</v>
      </c>
      <c r="S191" s="678">
        <v>1</v>
      </c>
      <c r="T191" s="745">
        <v>9</v>
      </c>
      <c r="U191" s="701">
        <v>1</v>
      </c>
    </row>
    <row r="192" spans="1:21" ht="14.4" customHeight="1" x14ac:dyDescent="0.3">
      <c r="A192" s="661">
        <v>31</v>
      </c>
      <c r="B192" s="662" t="s">
        <v>576</v>
      </c>
      <c r="C192" s="662" t="s">
        <v>2788</v>
      </c>
      <c r="D192" s="743" t="s">
        <v>3997</v>
      </c>
      <c r="E192" s="744" t="s">
        <v>2802</v>
      </c>
      <c r="F192" s="662" t="s">
        <v>2787</v>
      </c>
      <c r="G192" s="662" t="s">
        <v>2858</v>
      </c>
      <c r="H192" s="662" t="s">
        <v>577</v>
      </c>
      <c r="I192" s="662" t="s">
        <v>2929</v>
      </c>
      <c r="J192" s="662" t="s">
        <v>2930</v>
      </c>
      <c r="K192" s="662" t="s">
        <v>2931</v>
      </c>
      <c r="L192" s="663">
        <v>1978.94</v>
      </c>
      <c r="M192" s="663">
        <v>5936.82</v>
      </c>
      <c r="N192" s="662">
        <v>3</v>
      </c>
      <c r="O192" s="745">
        <v>3</v>
      </c>
      <c r="P192" s="663">
        <v>3957.88</v>
      </c>
      <c r="Q192" s="678">
        <v>0.66666666666666674</v>
      </c>
      <c r="R192" s="662">
        <v>2</v>
      </c>
      <c r="S192" s="678">
        <v>0.66666666666666663</v>
      </c>
      <c r="T192" s="745">
        <v>2</v>
      </c>
      <c r="U192" s="701">
        <v>0.66666666666666663</v>
      </c>
    </row>
    <row r="193" spans="1:21" ht="14.4" customHeight="1" x14ac:dyDescent="0.3">
      <c r="A193" s="661">
        <v>31</v>
      </c>
      <c r="B193" s="662" t="s">
        <v>576</v>
      </c>
      <c r="C193" s="662" t="s">
        <v>2788</v>
      </c>
      <c r="D193" s="743" t="s">
        <v>3997</v>
      </c>
      <c r="E193" s="744" t="s">
        <v>2802</v>
      </c>
      <c r="F193" s="662" t="s">
        <v>2787</v>
      </c>
      <c r="G193" s="662" t="s">
        <v>2858</v>
      </c>
      <c r="H193" s="662" t="s">
        <v>577</v>
      </c>
      <c r="I193" s="662" t="s">
        <v>2932</v>
      </c>
      <c r="J193" s="662" t="s">
        <v>2933</v>
      </c>
      <c r="K193" s="662" t="s">
        <v>2934</v>
      </c>
      <c r="L193" s="663">
        <v>350</v>
      </c>
      <c r="M193" s="663">
        <v>350</v>
      </c>
      <c r="N193" s="662">
        <v>1</v>
      </c>
      <c r="O193" s="745">
        <v>1</v>
      </c>
      <c r="P193" s="663">
        <v>350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31</v>
      </c>
      <c r="B194" s="662" t="s">
        <v>576</v>
      </c>
      <c r="C194" s="662" t="s">
        <v>2788</v>
      </c>
      <c r="D194" s="743" t="s">
        <v>3997</v>
      </c>
      <c r="E194" s="744" t="s">
        <v>2802</v>
      </c>
      <c r="F194" s="662" t="s">
        <v>2787</v>
      </c>
      <c r="G194" s="662" t="s">
        <v>2858</v>
      </c>
      <c r="H194" s="662" t="s">
        <v>577</v>
      </c>
      <c r="I194" s="662" t="s">
        <v>3040</v>
      </c>
      <c r="J194" s="662" t="s">
        <v>3041</v>
      </c>
      <c r="K194" s="662" t="s">
        <v>3042</v>
      </c>
      <c r="L194" s="663">
        <v>1000</v>
      </c>
      <c r="M194" s="663">
        <v>1000</v>
      </c>
      <c r="N194" s="662">
        <v>1</v>
      </c>
      <c r="O194" s="745">
        <v>1</v>
      </c>
      <c r="P194" s="663">
        <v>1000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31</v>
      </c>
      <c r="B195" s="662" t="s">
        <v>576</v>
      </c>
      <c r="C195" s="662" t="s">
        <v>2788</v>
      </c>
      <c r="D195" s="743" t="s">
        <v>3997</v>
      </c>
      <c r="E195" s="744" t="s">
        <v>2802</v>
      </c>
      <c r="F195" s="662" t="s">
        <v>2787</v>
      </c>
      <c r="G195" s="662" t="s">
        <v>2858</v>
      </c>
      <c r="H195" s="662" t="s">
        <v>577</v>
      </c>
      <c r="I195" s="662" t="s">
        <v>2999</v>
      </c>
      <c r="J195" s="662" t="s">
        <v>3000</v>
      </c>
      <c r="K195" s="662" t="s">
        <v>3001</v>
      </c>
      <c r="L195" s="663">
        <v>1000</v>
      </c>
      <c r="M195" s="663">
        <v>1000</v>
      </c>
      <c r="N195" s="662">
        <v>1</v>
      </c>
      <c r="O195" s="745">
        <v>1</v>
      </c>
      <c r="P195" s="663">
        <v>1000</v>
      </c>
      <c r="Q195" s="678">
        <v>1</v>
      </c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31</v>
      </c>
      <c r="B196" s="662" t="s">
        <v>576</v>
      </c>
      <c r="C196" s="662" t="s">
        <v>2788</v>
      </c>
      <c r="D196" s="743" t="s">
        <v>3997</v>
      </c>
      <c r="E196" s="744" t="s">
        <v>2802</v>
      </c>
      <c r="F196" s="662" t="s">
        <v>2787</v>
      </c>
      <c r="G196" s="662" t="s">
        <v>2868</v>
      </c>
      <c r="H196" s="662" t="s">
        <v>577</v>
      </c>
      <c r="I196" s="662" t="s">
        <v>2869</v>
      </c>
      <c r="J196" s="662" t="s">
        <v>2870</v>
      </c>
      <c r="K196" s="662" t="s">
        <v>2871</v>
      </c>
      <c r="L196" s="663">
        <v>260</v>
      </c>
      <c r="M196" s="663">
        <v>260</v>
      </c>
      <c r="N196" s="662">
        <v>1</v>
      </c>
      <c r="O196" s="745">
        <v>1</v>
      </c>
      <c r="P196" s="663">
        <v>260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31</v>
      </c>
      <c r="B197" s="662" t="s">
        <v>576</v>
      </c>
      <c r="C197" s="662" t="s">
        <v>2788</v>
      </c>
      <c r="D197" s="743" t="s">
        <v>3997</v>
      </c>
      <c r="E197" s="744" t="s">
        <v>2802</v>
      </c>
      <c r="F197" s="662" t="s">
        <v>2787</v>
      </c>
      <c r="G197" s="662" t="s">
        <v>2868</v>
      </c>
      <c r="H197" s="662" t="s">
        <v>577</v>
      </c>
      <c r="I197" s="662" t="s">
        <v>2872</v>
      </c>
      <c r="J197" s="662" t="s">
        <v>2873</v>
      </c>
      <c r="K197" s="662" t="s">
        <v>2874</v>
      </c>
      <c r="L197" s="663">
        <v>200</v>
      </c>
      <c r="M197" s="663">
        <v>12000</v>
      </c>
      <c r="N197" s="662">
        <v>60</v>
      </c>
      <c r="O197" s="745">
        <v>30</v>
      </c>
      <c r="P197" s="663">
        <v>12000</v>
      </c>
      <c r="Q197" s="678">
        <v>1</v>
      </c>
      <c r="R197" s="662">
        <v>60</v>
      </c>
      <c r="S197" s="678">
        <v>1</v>
      </c>
      <c r="T197" s="745">
        <v>30</v>
      </c>
      <c r="U197" s="701">
        <v>1</v>
      </c>
    </row>
    <row r="198" spans="1:21" ht="14.4" customHeight="1" x14ac:dyDescent="0.3">
      <c r="A198" s="661">
        <v>31</v>
      </c>
      <c r="B198" s="662" t="s">
        <v>576</v>
      </c>
      <c r="C198" s="662" t="s">
        <v>2788</v>
      </c>
      <c r="D198" s="743" t="s">
        <v>3997</v>
      </c>
      <c r="E198" s="744" t="s">
        <v>2803</v>
      </c>
      <c r="F198" s="662" t="s">
        <v>2785</v>
      </c>
      <c r="G198" s="662" t="s">
        <v>2813</v>
      </c>
      <c r="H198" s="662" t="s">
        <v>1456</v>
      </c>
      <c r="I198" s="662" t="s">
        <v>1780</v>
      </c>
      <c r="J198" s="662" t="s">
        <v>2663</v>
      </c>
      <c r="K198" s="662" t="s">
        <v>2659</v>
      </c>
      <c r="L198" s="663">
        <v>149.52000000000001</v>
      </c>
      <c r="M198" s="663">
        <v>299.04000000000002</v>
      </c>
      <c r="N198" s="662">
        <v>2</v>
      </c>
      <c r="O198" s="745">
        <v>2</v>
      </c>
      <c r="P198" s="663">
        <v>149.52000000000001</v>
      </c>
      <c r="Q198" s="678">
        <v>0.5</v>
      </c>
      <c r="R198" s="662">
        <v>1</v>
      </c>
      <c r="S198" s="678">
        <v>0.5</v>
      </c>
      <c r="T198" s="745">
        <v>1</v>
      </c>
      <c r="U198" s="701">
        <v>0.5</v>
      </c>
    </row>
    <row r="199" spans="1:21" ht="14.4" customHeight="1" x14ac:dyDescent="0.3">
      <c r="A199" s="661">
        <v>31</v>
      </c>
      <c r="B199" s="662" t="s">
        <v>576</v>
      </c>
      <c r="C199" s="662" t="s">
        <v>2788</v>
      </c>
      <c r="D199" s="743" t="s">
        <v>3997</v>
      </c>
      <c r="E199" s="744" t="s">
        <v>2803</v>
      </c>
      <c r="F199" s="662" t="s">
        <v>2785</v>
      </c>
      <c r="G199" s="662" t="s">
        <v>2813</v>
      </c>
      <c r="H199" s="662" t="s">
        <v>577</v>
      </c>
      <c r="I199" s="662" t="s">
        <v>2814</v>
      </c>
      <c r="J199" s="662" t="s">
        <v>1269</v>
      </c>
      <c r="K199" s="662" t="s">
        <v>2815</v>
      </c>
      <c r="L199" s="663">
        <v>149.52000000000001</v>
      </c>
      <c r="M199" s="663">
        <v>149.52000000000001</v>
      </c>
      <c r="N199" s="662">
        <v>1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31</v>
      </c>
      <c r="B200" s="662" t="s">
        <v>576</v>
      </c>
      <c r="C200" s="662" t="s">
        <v>2788</v>
      </c>
      <c r="D200" s="743" t="s">
        <v>3997</v>
      </c>
      <c r="E200" s="744" t="s">
        <v>2803</v>
      </c>
      <c r="F200" s="662" t="s">
        <v>2785</v>
      </c>
      <c r="G200" s="662" t="s">
        <v>2816</v>
      </c>
      <c r="H200" s="662" t="s">
        <v>577</v>
      </c>
      <c r="I200" s="662" t="s">
        <v>2817</v>
      </c>
      <c r="J200" s="662" t="s">
        <v>2818</v>
      </c>
      <c r="K200" s="662" t="s">
        <v>2670</v>
      </c>
      <c r="L200" s="663">
        <v>78.33</v>
      </c>
      <c r="M200" s="663">
        <v>234.99</v>
      </c>
      <c r="N200" s="662">
        <v>3</v>
      </c>
      <c r="O200" s="745">
        <v>1.5</v>
      </c>
      <c r="P200" s="663">
        <v>234.99</v>
      </c>
      <c r="Q200" s="678">
        <v>1</v>
      </c>
      <c r="R200" s="662">
        <v>3</v>
      </c>
      <c r="S200" s="678">
        <v>1</v>
      </c>
      <c r="T200" s="745">
        <v>1.5</v>
      </c>
      <c r="U200" s="701">
        <v>1</v>
      </c>
    </row>
    <row r="201" spans="1:21" ht="14.4" customHeight="1" x14ac:dyDescent="0.3">
      <c r="A201" s="661">
        <v>31</v>
      </c>
      <c r="B201" s="662" t="s">
        <v>576</v>
      </c>
      <c r="C201" s="662" t="s">
        <v>2788</v>
      </c>
      <c r="D201" s="743" t="s">
        <v>3997</v>
      </c>
      <c r="E201" s="744" t="s">
        <v>2803</v>
      </c>
      <c r="F201" s="662" t="s">
        <v>2785</v>
      </c>
      <c r="G201" s="662" t="s">
        <v>2816</v>
      </c>
      <c r="H201" s="662" t="s">
        <v>577</v>
      </c>
      <c r="I201" s="662" t="s">
        <v>1699</v>
      </c>
      <c r="J201" s="662" t="s">
        <v>1700</v>
      </c>
      <c r="K201" s="662" t="s">
        <v>2670</v>
      </c>
      <c r="L201" s="663">
        <v>66.819999999999993</v>
      </c>
      <c r="M201" s="663">
        <v>133.63999999999999</v>
      </c>
      <c r="N201" s="662">
        <v>2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31</v>
      </c>
      <c r="B202" s="662" t="s">
        <v>576</v>
      </c>
      <c r="C202" s="662" t="s">
        <v>2788</v>
      </c>
      <c r="D202" s="743" t="s">
        <v>3997</v>
      </c>
      <c r="E202" s="744" t="s">
        <v>2803</v>
      </c>
      <c r="F202" s="662" t="s">
        <v>2785</v>
      </c>
      <c r="G202" s="662" t="s">
        <v>3002</v>
      </c>
      <c r="H202" s="662" t="s">
        <v>577</v>
      </c>
      <c r="I202" s="662" t="s">
        <v>1156</v>
      </c>
      <c r="J202" s="662" t="s">
        <v>1157</v>
      </c>
      <c r="K202" s="662" t="s">
        <v>3003</v>
      </c>
      <c r="L202" s="663">
        <v>0</v>
      </c>
      <c r="M202" s="663">
        <v>0</v>
      </c>
      <c r="N202" s="662">
        <v>1</v>
      </c>
      <c r="O202" s="745">
        <v>0.5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31</v>
      </c>
      <c r="B203" s="662" t="s">
        <v>576</v>
      </c>
      <c r="C203" s="662" t="s">
        <v>2788</v>
      </c>
      <c r="D203" s="743" t="s">
        <v>3997</v>
      </c>
      <c r="E203" s="744" t="s">
        <v>2803</v>
      </c>
      <c r="F203" s="662" t="s">
        <v>2785</v>
      </c>
      <c r="G203" s="662" t="s">
        <v>2895</v>
      </c>
      <c r="H203" s="662" t="s">
        <v>577</v>
      </c>
      <c r="I203" s="662" t="s">
        <v>903</v>
      </c>
      <c r="J203" s="662" t="s">
        <v>904</v>
      </c>
      <c r="K203" s="662" t="s">
        <v>2896</v>
      </c>
      <c r="L203" s="663">
        <v>0</v>
      </c>
      <c r="M203" s="663">
        <v>0</v>
      </c>
      <c r="N203" s="662">
        <v>2</v>
      </c>
      <c r="O203" s="745">
        <v>1.5</v>
      </c>
      <c r="P203" s="663">
        <v>0</v>
      </c>
      <c r="Q203" s="678"/>
      <c r="R203" s="662">
        <v>2</v>
      </c>
      <c r="S203" s="678">
        <v>1</v>
      </c>
      <c r="T203" s="745">
        <v>1.5</v>
      </c>
      <c r="U203" s="701">
        <v>1</v>
      </c>
    </row>
    <row r="204" spans="1:21" ht="14.4" customHeight="1" x14ac:dyDescent="0.3">
      <c r="A204" s="661">
        <v>31</v>
      </c>
      <c r="B204" s="662" t="s">
        <v>576</v>
      </c>
      <c r="C204" s="662" t="s">
        <v>2788</v>
      </c>
      <c r="D204" s="743" t="s">
        <v>3997</v>
      </c>
      <c r="E204" s="744" t="s">
        <v>2803</v>
      </c>
      <c r="F204" s="662" t="s">
        <v>2785</v>
      </c>
      <c r="G204" s="662" t="s">
        <v>2823</v>
      </c>
      <c r="H204" s="662" t="s">
        <v>577</v>
      </c>
      <c r="I204" s="662" t="s">
        <v>1714</v>
      </c>
      <c r="J204" s="662" t="s">
        <v>1715</v>
      </c>
      <c r="K204" s="662" t="s">
        <v>1716</v>
      </c>
      <c r="L204" s="663">
        <v>147.31</v>
      </c>
      <c r="M204" s="663">
        <v>1325.79</v>
      </c>
      <c r="N204" s="662">
        <v>9</v>
      </c>
      <c r="O204" s="745">
        <v>2.5</v>
      </c>
      <c r="P204" s="663">
        <v>1031.17</v>
      </c>
      <c r="Q204" s="678">
        <v>0.7777777777777779</v>
      </c>
      <c r="R204" s="662">
        <v>7</v>
      </c>
      <c r="S204" s="678">
        <v>0.77777777777777779</v>
      </c>
      <c r="T204" s="745">
        <v>2</v>
      </c>
      <c r="U204" s="701">
        <v>0.8</v>
      </c>
    </row>
    <row r="205" spans="1:21" ht="14.4" customHeight="1" x14ac:dyDescent="0.3">
      <c r="A205" s="661">
        <v>31</v>
      </c>
      <c r="B205" s="662" t="s">
        <v>576</v>
      </c>
      <c r="C205" s="662" t="s">
        <v>2788</v>
      </c>
      <c r="D205" s="743" t="s">
        <v>3997</v>
      </c>
      <c r="E205" s="744" t="s">
        <v>2803</v>
      </c>
      <c r="F205" s="662" t="s">
        <v>2785</v>
      </c>
      <c r="G205" s="662" t="s">
        <v>2823</v>
      </c>
      <c r="H205" s="662" t="s">
        <v>577</v>
      </c>
      <c r="I205" s="662" t="s">
        <v>2826</v>
      </c>
      <c r="J205" s="662" t="s">
        <v>1715</v>
      </c>
      <c r="K205" s="662" t="s">
        <v>1716</v>
      </c>
      <c r="L205" s="663">
        <v>147.31</v>
      </c>
      <c r="M205" s="663">
        <v>294.62</v>
      </c>
      <c r="N205" s="662">
        <v>2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31</v>
      </c>
      <c r="B206" s="662" t="s">
        <v>576</v>
      </c>
      <c r="C206" s="662" t="s">
        <v>2788</v>
      </c>
      <c r="D206" s="743" t="s">
        <v>3997</v>
      </c>
      <c r="E206" s="744" t="s">
        <v>2803</v>
      </c>
      <c r="F206" s="662" t="s">
        <v>2785</v>
      </c>
      <c r="G206" s="662" t="s">
        <v>3043</v>
      </c>
      <c r="H206" s="662" t="s">
        <v>1456</v>
      </c>
      <c r="I206" s="662" t="s">
        <v>3044</v>
      </c>
      <c r="J206" s="662" t="s">
        <v>3045</v>
      </c>
      <c r="K206" s="662" t="s">
        <v>3046</v>
      </c>
      <c r="L206" s="663">
        <v>11293.87</v>
      </c>
      <c r="M206" s="663">
        <v>11293.87</v>
      </c>
      <c r="N206" s="662">
        <v>1</v>
      </c>
      <c r="O206" s="745">
        <v>0.5</v>
      </c>
      <c r="P206" s="663">
        <v>11293.87</v>
      </c>
      <c r="Q206" s="678">
        <v>1</v>
      </c>
      <c r="R206" s="662">
        <v>1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31</v>
      </c>
      <c r="B207" s="662" t="s">
        <v>576</v>
      </c>
      <c r="C207" s="662" t="s">
        <v>2788</v>
      </c>
      <c r="D207" s="743" t="s">
        <v>3997</v>
      </c>
      <c r="E207" s="744" t="s">
        <v>2803</v>
      </c>
      <c r="F207" s="662" t="s">
        <v>2785</v>
      </c>
      <c r="G207" s="662" t="s">
        <v>3047</v>
      </c>
      <c r="H207" s="662" t="s">
        <v>577</v>
      </c>
      <c r="I207" s="662" t="s">
        <v>1684</v>
      </c>
      <c r="J207" s="662" t="s">
        <v>1685</v>
      </c>
      <c r="K207" s="662" t="s">
        <v>2888</v>
      </c>
      <c r="L207" s="663">
        <v>30.17</v>
      </c>
      <c r="M207" s="663">
        <v>60.34</v>
      </c>
      <c r="N207" s="662">
        <v>2</v>
      </c>
      <c r="O207" s="745">
        <v>1</v>
      </c>
      <c r="P207" s="663">
        <v>60.34</v>
      </c>
      <c r="Q207" s="678">
        <v>1</v>
      </c>
      <c r="R207" s="662">
        <v>2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31</v>
      </c>
      <c r="B208" s="662" t="s">
        <v>576</v>
      </c>
      <c r="C208" s="662" t="s">
        <v>2788</v>
      </c>
      <c r="D208" s="743" t="s">
        <v>3997</v>
      </c>
      <c r="E208" s="744" t="s">
        <v>2803</v>
      </c>
      <c r="F208" s="662" t="s">
        <v>2785</v>
      </c>
      <c r="G208" s="662" t="s">
        <v>2831</v>
      </c>
      <c r="H208" s="662" t="s">
        <v>1456</v>
      </c>
      <c r="I208" s="662" t="s">
        <v>2832</v>
      </c>
      <c r="J208" s="662" t="s">
        <v>2833</v>
      </c>
      <c r="K208" s="662" t="s">
        <v>2834</v>
      </c>
      <c r="L208" s="663">
        <v>543.39</v>
      </c>
      <c r="M208" s="663">
        <v>43471.199999999983</v>
      </c>
      <c r="N208" s="662">
        <v>80</v>
      </c>
      <c r="O208" s="745">
        <v>19.5</v>
      </c>
      <c r="P208" s="663">
        <v>39124.07999999998</v>
      </c>
      <c r="Q208" s="678">
        <v>0.89999999999999991</v>
      </c>
      <c r="R208" s="662">
        <v>72</v>
      </c>
      <c r="S208" s="678">
        <v>0.9</v>
      </c>
      <c r="T208" s="745">
        <v>17</v>
      </c>
      <c r="U208" s="701">
        <v>0.87179487179487181</v>
      </c>
    </row>
    <row r="209" spans="1:21" ht="14.4" customHeight="1" x14ac:dyDescent="0.3">
      <c r="A209" s="661">
        <v>31</v>
      </c>
      <c r="B209" s="662" t="s">
        <v>576</v>
      </c>
      <c r="C209" s="662" t="s">
        <v>2788</v>
      </c>
      <c r="D209" s="743" t="s">
        <v>3997</v>
      </c>
      <c r="E209" s="744" t="s">
        <v>2803</v>
      </c>
      <c r="F209" s="662" t="s">
        <v>2785</v>
      </c>
      <c r="G209" s="662" t="s">
        <v>2831</v>
      </c>
      <c r="H209" s="662" t="s">
        <v>1456</v>
      </c>
      <c r="I209" s="662" t="s">
        <v>2835</v>
      </c>
      <c r="J209" s="662" t="s">
        <v>2833</v>
      </c>
      <c r="K209" s="662" t="s">
        <v>2836</v>
      </c>
      <c r="L209" s="663">
        <v>815.1</v>
      </c>
      <c r="M209" s="663">
        <v>10596.300000000001</v>
      </c>
      <c r="N209" s="662">
        <v>13</v>
      </c>
      <c r="O209" s="745">
        <v>5.5</v>
      </c>
      <c r="P209" s="663">
        <v>8151.0000000000009</v>
      </c>
      <c r="Q209" s="678">
        <v>0.76923076923076927</v>
      </c>
      <c r="R209" s="662">
        <v>10</v>
      </c>
      <c r="S209" s="678">
        <v>0.76923076923076927</v>
      </c>
      <c r="T209" s="745">
        <v>4.5</v>
      </c>
      <c r="U209" s="701">
        <v>0.81818181818181823</v>
      </c>
    </row>
    <row r="210" spans="1:21" ht="14.4" customHeight="1" x14ac:dyDescent="0.3">
      <c r="A210" s="661">
        <v>31</v>
      </c>
      <c r="B210" s="662" t="s">
        <v>576</v>
      </c>
      <c r="C210" s="662" t="s">
        <v>2788</v>
      </c>
      <c r="D210" s="743" t="s">
        <v>3997</v>
      </c>
      <c r="E210" s="744" t="s">
        <v>2803</v>
      </c>
      <c r="F210" s="662" t="s">
        <v>2785</v>
      </c>
      <c r="G210" s="662" t="s">
        <v>2831</v>
      </c>
      <c r="H210" s="662" t="s">
        <v>1456</v>
      </c>
      <c r="I210" s="662" t="s">
        <v>2901</v>
      </c>
      <c r="J210" s="662" t="s">
        <v>2833</v>
      </c>
      <c r="K210" s="662" t="s">
        <v>2902</v>
      </c>
      <c r="L210" s="663">
        <v>1154.68</v>
      </c>
      <c r="M210" s="663">
        <v>2309.36</v>
      </c>
      <c r="N210" s="662">
        <v>2</v>
      </c>
      <c r="O210" s="745">
        <v>0.5</v>
      </c>
      <c r="P210" s="663">
        <v>2309.36</v>
      </c>
      <c r="Q210" s="678">
        <v>1</v>
      </c>
      <c r="R210" s="662">
        <v>2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31</v>
      </c>
      <c r="B211" s="662" t="s">
        <v>576</v>
      </c>
      <c r="C211" s="662" t="s">
        <v>2788</v>
      </c>
      <c r="D211" s="743" t="s">
        <v>3997</v>
      </c>
      <c r="E211" s="744" t="s">
        <v>2803</v>
      </c>
      <c r="F211" s="662" t="s">
        <v>2785</v>
      </c>
      <c r="G211" s="662" t="s">
        <v>2831</v>
      </c>
      <c r="H211" s="662" t="s">
        <v>1456</v>
      </c>
      <c r="I211" s="662" t="s">
        <v>3048</v>
      </c>
      <c r="J211" s="662" t="s">
        <v>2833</v>
      </c>
      <c r="K211" s="662" t="s">
        <v>2902</v>
      </c>
      <c r="L211" s="663">
        <v>1154.68</v>
      </c>
      <c r="M211" s="663">
        <v>2309.36</v>
      </c>
      <c r="N211" s="662">
        <v>2</v>
      </c>
      <c r="O211" s="745">
        <v>0.5</v>
      </c>
      <c r="P211" s="663">
        <v>2309.36</v>
      </c>
      <c r="Q211" s="678">
        <v>1</v>
      </c>
      <c r="R211" s="662">
        <v>2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31</v>
      </c>
      <c r="B212" s="662" t="s">
        <v>576</v>
      </c>
      <c r="C212" s="662" t="s">
        <v>2788</v>
      </c>
      <c r="D212" s="743" t="s">
        <v>3997</v>
      </c>
      <c r="E212" s="744" t="s">
        <v>2803</v>
      </c>
      <c r="F212" s="662" t="s">
        <v>2785</v>
      </c>
      <c r="G212" s="662" t="s">
        <v>2839</v>
      </c>
      <c r="H212" s="662" t="s">
        <v>1456</v>
      </c>
      <c r="I212" s="662" t="s">
        <v>1579</v>
      </c>
      <c r="J212" s="662" t="s">
        <v>607</v>
      </c>
      <c r="K212" s="662" t="s">
        <v>2709</v>
      </c>
      <c r="L212" s="663">
        <v>24.22</v>
      </c>
      <c r="M212" s="663">
        <v>145.32</v>
      </c>
      <c r="N212" s="662">
        <v>6</v>
      </c>
      <c r="O212" s="745">
        <v>4.5</v>
      </c>
      <c r="P212" s="663">
        <v>72.66</v>
      </c>
      <c r="Q212" s="678">
        <v>0.5</v>
      </c>
      <c r="R212" s="662">
        <v>3</v>
      </c>
      <c r="S212" s="678">
        <v>0.5</v>
      </c>
      <c r="T212" s="745">
        <v>2.5</v>
      </c>
      <c r="U212" s="701">
        <v>0.55555555555555558</v>
      </c>
    </row>
    <row r="213" spans="1:21" ht="14.4" customHeight="1" x14ac:dyDescent="0.3">
      <c r="A213" s="661">
        <v>31</v>
      </c>
      <c r="B213" s="662" t="s">
        <v>576</v>
      </c>
      <c r="C213" s="662" t="s">
        <v>2788</v>
      </c>
      <c r="D213" s="743" t="s">
        <v>3997</v>
      </c>
      <c r="E213" s="744" t="s">
        <v>2803</v>
      </c>
      <c r="F213" s="662" t="s">
        <v>2785</v>
      </c>
      <c r="G213" s="662" t="s">
        <v>2839</v>
      </c>
      <c r="H213" s="662" t="s">
        <v>1456</v>
      </c>
      <c r="I213" s="662" t="s">
        <v>1470</v>
      </c>
      <c r="J213" s="662" t="s">
        <v>607</v>
      </c>
      <c r="K213" s="662" t="s">
        <v>608</v>
      </c>
      <c r="L213" s="663">
        <v>48.42</v>
      </c>
      <c r="M213" s="663">
        <v>290.52</v>
      </c>
      <c r="N213" s="662">
        <v>6</v>
      </c>
      <c r="O213" s="745">
        <v>4</v>
      </c>
      <c r="P213" s="663">
        <v>193.68</v>
      </c>
      <c r="Q213" s="678">
        <v>0.66666666666666674</v>
      </c>
      <c r="R213" s="662">
        <v>4</v>
      </c>
      <c r="S213" s="678">
        <v>0.66666666666666663</v>
      </c>
      <c r="T213" s="745">
        <v>2.5</v>
      </c>
      <c r="U213" s="701">
        <v>0.625</v>
      </c>
    </row>
    <row r="214" spans="1:21" ht="14.4" customHeight="1" x14ac:dyDescent="0.3">
      <c r="A214" s="661">
        <v>31</v>
      </c>
      <c r="B214" s="662" t="s">
        <v>576</v>
      </c>
      <c r="C214" s="662" t="s">
        <v>2788</v>
      </c>
      <c r="D214" s="743" t="s">
        <v>3997</v>
      </c>
      <c r="E214" s="744" t="s">
        <v>2803</v>
      </c>
      <c r="F214" s="662" t="s">
        <v>2785</v>
      </c>
      <c r="G214" s="662" t="s">
        <v>2842</v>
      </c>
      <c r="H214" s="662" t="s">
        <v>577</v>
      </c>
      <c r="I214" s="662" t="s">
        <v>763</v>
      </c>
      <c r="J214" s="662" t="s">
        <v>2843</v>
      </c>
      <c r="K214" s="662" t="s">
        <v>2844</v>
      </c>
      <c r="L214" s="663">
        <v>0</v>
      </c>
      <c r="M214" s="663">
        <v>0</v>
      </c>
      <c r="N214" s="662">
        <v>133</v>
      </c>
      <c r="O214" s="745">
        <v>97.5</v>
      </c>
      <c r="P214" s="663">
        <v>0</v>
      </c>
      <c r="Q214" s="678"/>
      <c r="R214" s="662">
        <v>83</v>
      </c>
      <c r="S214" s="678">
        <v>0.62406015037593987</v>
      </c>
      <c r="T214" s="745">
        <v>58.5</v>
      </c>
      <c r="U214" s="701">
        <v>0.6</v>
      </c>
    </row>
    <row r="215" spans="1:21" ht="14.4" customHeight="1" x14ac:dyDescent="0.3">
      <c r="A215" s="661">
        <v>31</v>
      </c>
      <c r="B215" s="662" t="s">
        <v>576</v>
      </c>
      <c r="C215" s="662" t="s">
        <v>2788</v>
      </c>
      <c r="D215" s="743" t="s">
        <v>3997</v>
      </c>
      <c r="E215" s="744" t="s">
        <v>2803</v>
      </c>
      <c r="F215" s="662" t="s">
        <v>2785</v>
      </c>
      <c r="G215" s="662" t="s">
        <v>2993</v>
      </c>
      <c r="H215" s="662" t="s">
        <v>577</v>
      </c>
      <c r="I215" s="662" t="s">
        <v>1687</v>
      </c>
      <c r="J215" s="662" t="s">
        <v>1688</v>
      </c>
      <c r="K215" s="662" t="s">
        <v>2995</v>
      </c>
      <c r="L215" s="663">
        <v>22.44</v>
      </c>
      <c r="M215" s="663">
        <v>44.88</v>
      </c>
      <c r="N215" s="662">
        <v>2</v>
      </c>
      <c r="O215" s="745">
        <v>0.5</v>
      </c>
      <c r="P215" s="663">
        <v>44.88</v>
      </c>
      <c r="Q215" s="678">
        <v>1</v>
      </c>
      <c r="R215" s="662">
        <v>2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31</v>
      </c>
      <c r="B216" s="662" t="s">
        <v>576</v>
      </c>
      <c r="C216" s="662" t="s">
        <v>2788</v>
      </c>
      <c r="D216" s="743" t="s">
        <v>3997</v>
      </c>
      <c r="E216" s="744" t="s">
        <v>2803</v>
      </c>
      <c r="F216" s="662" t="s">
        <v>2785</v>
      </c>
      <c r="G216" s="662" t="s">
        <v>2845</v>
      </c>
      <c r="H216" s="662" t="s">
        <v>577</v>
      </c>
      <c r="I216" s="662" t="s">
        <v>1691</v>
      </c>
      <c r="J216" s="662" t="s">
        <v>1692</v>
      </c>
      <c r="K216" s="662" t="s">
        <v>2846</v>
      </c>
      <c r="L216" s="663">
        <v>186.27</v>
      </c>
      <c r="M216" s="663">
        <v>3352.8600000000006</v>
      </c>
      <c r="N216" s="662">
        <v>18</v>
      </c>
      <c r="O216" s="745">
        <v>10.5</v>
      </c>
      <c r="P216" s="663">
        <v>1303.8900000000001</v>
      </c>
      <c r="Q216" s="678">
        <v>0.38888888888888884</v>
      </c>
      <c r="R216" s="662">
        <v>7</v>
      </c>
      <c r="S216" s="678">
        <v>0.3888888888888889</v>
      </c>
      <c r="T216" s="745">
        <v>4.5</v>
      </c>
      <c r="U216" s="701">
        <v>0.42857142857142855</v>
      </c>
    </row>
    <row r="217" spans="1:21" ht="14.4" customHeight="1" x14ac:dyDescent="0.3">
      <c r="A217" s="661">
        <v>31</v>
      </c>
      <c r="B217" s="662" t="s">
        <v>576</v>
      </c>
      <c r="C217" s="662" t="s">
        <v>2788</v>
      </c>
      <c r="D217" s="743" t="s">
        <v>3997</v>
      </c>
      <c r="E217" s="744" t="s">
        <v>2803</v>
      </c>
      <c r="F217" s="662" t="s">
        <v>2785</v>
      </c>
      <c r="G217" s="662" t="s">
        <v>2847</v>
      </c>
      <c r="H217" s="662" t="s">
        <v>577</v>
      </c>
      <c r="I217" s="662" t="s">
        <v>3037</v>
      </c>
      <c r="J217" s="662" t="s">
        <v>2849</v>
      </c>
      <c r="K217" s="662" t="s">
        <v>2714</v>
      </c>
      <c r="L217" s="663">
        <v>31.32</v>
      </c>
      <c r="M217" s="663">
        <v>62.64</v>
      </c>
      <c r="N217" s="662">
        <v>2</v>
      </c>
      <c r="O217" s="745">
        <v>1</v>
      </c>
      <c r="P217" s="663">
        <v>31.32</v>
      </c>
      <c r="Q217" s="678">
        <v>0.5</v>
      </c>
      <c r="R217" s="662">
        <v>1</v>
      </c>
      <c r="S217" s="678">
        <v>0.5</v>
      </c>
      <c r="T217" s="745">
        <v>0.5</v>
      </c>
      <c r="U217" s="701">
        <v>0.5</v>
      </c>
    </row>
    <row r="218" spans="1:21" ht="14.4" customHeight="1" x14ac:dyDescent="0.3">
      <c r="A218" s="661">
        <v>31</v>
      </c>
      <c r="B218" s="662" t="s">
        <v>576</v>
      </c>
      <c r="C218" s="662" t="s">
        <v>2788</v>
      </c>
      <c r="D218" s="743" t="s">
        <v>3997</v>
      </c>
      <c r="E218" s="744" t="s">
        <v>2803</v>
      </c>
      <c r="F218" s="662" t="s">
        <v>2787</v>
      </c>
      <c r="G218" s="662" t="s">
        <v>2850</v>
      </c>
      <c r="H218" s="662" t="s">
        <v>577</v>
      </c>
      <c r="I218" s="662" t="s">
        <v>2851</v>
      </c>
      <c r="J218" s="662" t="s">
        <v>2852</v>
      </c>
      <c r="K218" s="662" t="s">
        <v>2853</v>
      </c>
      <c r="L218" s="663">
        <v>35.130000000000003</v>
      </c>
      <c r="M218" s="663">
        <v>1194.42</v>
      </c>
      <c r="N218" s="662">
        <v>34</v>
      </c>
      <c r="O218" s="745">
        <v>17</v>
      </c>
      <c r="P218" s="663">
        <v>1194.42</v>
      </c>
      <c r="Q218" s="678">
        <v>1</v>
      </c>
      <c r="R218" s="662">
        <v>34</v>
      </c>
      <c r="S218" s="678">
        <v>1</v>
      </c>
      <c r="T218" s="745">
        <v>17</v>
      </c>
      <c r="U218" s="701">
        <v>1</v>
      </c>
    </row>
    <row r="219" spans="1:21" ht="14.4" customHeight="1" x14ac:dyDescent="0.3">
      <c r="A219" s="661">
        <v>31</v>
      </c>
      <c r="B219" s="662" t="s">
        <v>576</v>
      </c>
      <c r="C219" s="662" t="s">
        <v>2788</v>
      </c>
      <c r="D219" s="743" t="s">
        <v>3997</v>
      </c>
      <c r="E219" s="744" t="s">
        <v>2803</v>
      </c>
      <c r="F219" s="662" t="s">
        <v>2787</v>
      </c>
      <c r="G219" s="662" t="s">
        <v>2850</v>
      </c>
      <c r="H219" s="662" t="s">
        <v>577</v>
      </c>
      <c r="I219" s="662" t="s">
        <v>2917</v>
      </c>
      <c r="J219" s="662" t="s">
        <v>2918</v>
      </c>
      <c r="K219" s="662" t="s">
        <v>2919</v>
      </c>
      <c r="L219" s="663">
        <v>35.75</v>
      </c>
      <c r="M219" s="663">
        <v>5541.25</v>
      </c>
      <c r="N219" s="662">
        <v>155</v>
      </c>
      <c r="O219" s="745">
        <v>73</v>
      </c>
      <c r="P219" s="663">
        <v>4897.75</v>
      </c>
      <c r="Q219" s="678">
        <v>0.88387096774193552</v>
      </c>
      <c r="R219" s="662">
        <v>137</v>
      </c>
      <c r="S219" s="678">
        <v>0.88387096774193552</v>
      </c>
      <c r="T219" s="745">
        <v>69</v>
      </c>
      <c r="U219" s="701">
        <v>0.9452054794520548</v>
      </c>
    </row>
    <row r="220" spans="1:21" ht="14.4" customHeight="1" x14ac:dyDescent="0.3">
      <c r="A220" s="661">
        <v>31</v>
      </c>
      <c r="B220" s="662" t="s">
        <v>576</v>
      </c>
      <c r="C220" s="662" t="s">
        <v>2788</v>
      </c>
      <c r="D220" s="743" t="s">
        <v>3997</v>
      </c>
      <c r="E220" s="744" t="s">
        <v>2803</v>
      </c>
      <c r="F220" s="662" t="s">
        <v>2787</v>
      </c>
      <c r="G220" s="662" t="s">
        <v>2854</v>
      </c>
      <c r="H220" s="662" t="s">
        <v>577</v>
      </c>
      <c r="I220" s="662" t="s">
        <v>2855</v>
      </c>
      <c r="J220" s="662" t="s">
        <v>2856</v>
      </c>
      <c r="K220" s="662" t="s">
        <v>2857</v>
      </c>
      <c r="L220" s="663">
        <v>410</v>
      </c>
      <c r="M220" s="663">
        <v>20500</v>
      </c>
      <c r="N220" s="662">
        <v>50</v>
      </c>
      <c r="O220" s="745">
        <v>50</v>
      </c>
      <c r="P220" s="663">
        <v>18860</v>
      </c>
      <c r="Q220" s="678">
        <v>0.92</v>
      </c>
      <c r="R220" s="662">
        <v>46</v>
      </c>
      <c r="S220" s="678">
        <v>0.92</v>
      </c>
      <c r="T220" s="745">
        <v>46</v>
      </c>
      <c r="U220" s="701">
        <v>0.92</v>
      </c>
    </row>
    <row r="221" spans="1:21" ht="14.4" customHeight="1" x14ac:dyDescent="0.3">
      <c r="A221" s="661">
        <v>31</v>
      </c>
      <c r="B221" s="662" t="s">
        <v>576</v>
      </c>
      <c r="C221" s="662" t="s">
        <v>2788</v>
      </c>
      <c r="D221" s="743" t="s">
        <v>3997</v>
      </c>
      <c r="E221" s="744" t="s">
        <v>2803</v>
      </c>
      <c r="F221" s="662" t="s">
        <v>2787</v>
      </c>
      <c r="G221" s="662" t="s">
        <v>2858</v>
      </c>
      <c r="H221" s="662" t="s">
        <v>577</v>
      </c>
      <c r="I221" s="662" t="s">
        <v>2859</v>
      </c>
      <c r="J221" s="662" t="s">
        <v>2860</v>
      </c>
      <c r="K221" s="662" t="s">
        <v>2861</v>
      </c>
      <c r="L221" s="663">
        <v>199.5</v>
      </c>
      <c r="M221" s="663">
        <v>997.5</v>
      </c>
      <c r="N221" s="662">
        <v>5</v>
      </c>
      <c r="O221" s="745">
        <v>5</v>
      </c>
      <c r="P221" s="663">
        <v>997.5</v>
      </c>
      <c r="Q221" s="678">
        <v>1</v>
      </c>
      <c r="R221" s="662">
        <v>5</v>
      </c>
      <c r="S221" s="678">
        <v>1</v>
      </c>
      <c r="T221" s="745">
        <v>5</v>
      </c>
      <c r="U221" s="701">
        <v>1</v>
      </c>
    </row>
    <row r="222" spans="1:21" ht="14.4" customHeight="1" x14ac:dyDescent="0.3">
      <c r="A222" s="661">
        <v>31</v>
      </c>
      <c r="B222" s="662" t="s">
        <v>576</v>
      </c>
      <c r="C222" s="662" t="s">
        <v>2788</v>
      </c>
      <c r="D222" s="743" t="s">
        <v>3997</v>
      </c>
      <c r="E222" s="744" t="s">
        <v>2803</v>
      </c>
      <c r="F222" s="662" t="s">
        <v>2787</v>
      </c>
      <c r="G222" s="662" t="s">
        <v>2858</v>
      </c>
      <c r="H222" s="662" t="s">
        <v>577</v>
      </c>
      <c r="I222" s="662" t="s">
        <v>2862</v>
      </c>
      <c r="J222" s="662" t="s">
        <v>2863</v>
      </c>
      <c r="K222" s="662" t="s">
        <v>2864</v>
      </c>
      <c r="L222" s="663">
        <v>492.18</v>
      </c>
      <c r="M222" s="663">
        <v>5413.9800000000005</v>
      </c>
      <c r="N222" s="662">
        <v>11</v>
      </c>
      <c r="O222" s="745">
        <v>11</v>
      </c>
      <c r="P222" s="663">
        <v>5413.9800000000005</v>
      </c>
      <c r="Q222" s="678">
        <v>1</v>
      </c>
      <c r="R222" s="662">
        <v>11</v>
      </c>
      <c r="S222" s="678">
        <v>1</v>
      </c>
      <c r="T222" s="745">
        <v>11</v>
      </c>
      <c r="U222" s="701">
        <v>1</v>
      </c>
    </row>
    <row r="223" spans="1:21" ht="14.4" customHeight="1" x14ac:dyDescent="0.3">
      <c r="A223" s="661">
        <v>31</v>
      </c>
      <c r="B223" s="662" t="s">
        <v>576</v>
      </c>
      <c r="C223" s="662" t="s">
        <v>2788</v>
      </c>
      <c r="D223" s="743" t="s">
        <v>3997</v>
      </c>
      <c r="E223" s="744" t="s">
        <v>2803</v>
      </c>
      <c r="F223" s="662" t="s">
        <v>2787</v>
      </c>
      <c r="G223" s="662" t="s">
        <v>2858</v>
      </c>
      <c r="H223" s="662" t="s">
        <v>577</v>
      </c>
      <c r="I223" s="662" t="s">
        <v>3049</v>
      </c>
      <c r="J223" s="662" t="s">
        <v>3050</v>
      </c>
      <c r="K223" s="662" t="s">
        <v>3051</v>
      </c>
      <c r="L223" s="663">
        <v>245.43</v>
      </c>
      <c r="M223" s="663">
        <v>490.86</v>
      </c>
      <c r="N223" s="662">
        <v>2</v>
      </c>
      <c r="O223" s="745">
        <v>2</v>
      </c>
      <c r="P223" s="663">
        <v>490.86</v>
      </c>
      <c r="Q223" s="678">
        <v>1</v>
      </c>
      <c r="R223" s="662">
        <v>2</v>
      </c>
      <c r="S223" s="678">
        <v>1</v>
      </c>
      <c r="T223" s="745">
        <v>2</v>
      </c>
      <c r="U223" s="701">
        <v>1</v>
      </c>
    </row>
    <row r="224" spans="1:21" ht="14.4" customHeight="1" x14ac:dyDescent="0.3">
      <c r="A224" s="661">
        <v>31</v>
      </c>
      <c r="B224" s="662" t="s">
        <v>576</v>
      </c>
      <c r="C224" s="662" t="s">
        <v>2788</v>
      </c>
      <c r="D224" s="743" t="s">
        <v>3997</v>
      </c>
      <c r="E224" s="744" t="s">
        <v>2803</v>
      </c>
      <c r="F224" s="662" t="s">
        <v>2787</v>
      </c>
      <c r="G224" s="662" t="s">
        <v>2858</v>
      </c>
      <c r="H224" s="662" t="s">
        <v>577</v>
      </c>
      <c r="I224" s="662" t="s">
        <v>3052</v>
      </c>
      <c r="J224" s="662" t="s">
        <v>3053</v>
      </c>
      <c r="K224" s="662" t="s">
        <v>3054</v>
      </c>
      <c r="L224" s="663">
        <v>250</v>
      </c>
      <c r="M224" s="663">
        <v>250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31</v>
      </c>
      <c r="B225" s="662" t="s">
        <v>576</v>
      </c>
      <c r="C225" s="662" t="s">
        <v>2788</v>
      </c>
      <c r="D225" s="743" t="s">
        <v>3997</v>
      </c>
      <c r="E225" s="744" t="s">
        <v>2803</v>
      </c>
      <c r="F225" s="662" t="s">
        <v>2787</v>
      </c>
      <c r="G225" s="662" t="s">
        <v>2858</v>
      </c>
      <c r="H225" s="662" t="s">
        <v>577</v>
      </c>
      <c r="I225" s="662" t="s">
        <v>2974</v>
      </c>
      <c r="J225" s="662" t="s">
        <v>2975</v>
      </c>
      <c r="K225" s="662" t="s">
        <v>2976</v>
      </c>
      <c r="L225" s="663">
        <v>750</v>
      </c>
      <c r="M225" s="663">
        <v>750</v>
      </c>
      <c r="N225" s="662">
        <v>1</v>
      </c>
      <c r="O225" s="745">
        <v>1</v>
      </c>
      <c r="P225" s="663">
        <v>750</v>
      </c>
      <c r="Q225" s="678">
        <v>1</v>
      </c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31</v>
      </c>
      <c r="B226" s="662" t="s">
        <v>576</v>
      </c>
      <c r="C226" s="662" t="s">
        <v>2788</v>
      </c>
      <c r="D226" s="743" t="s">
        <v>3997</v>
      </c>
      <c r="E226" s="744" t="s">
        <v>2803</v>
      </c>
      <c r="F226" s="662" t="s">
        <v>2787</v>
      </c>
      <c r="G226" s="662" t="s">
        <v>2858</v>
      </c>
      <c r="H226" s="662" t="s">
        <v>577</v>
      </c>
      <c r="I226" s="662" t="s">
        <v>1802</v>
      </c>
      <c r="J226" s="662" t="s">
        <v>2977</v>
      </c>
      <c r="K226" s="662" t="s">
        <v>2978</v>
      </c>
      <c r="L226" s="663">
        <v>2202.1999999999998</v>
      </c>
      <c r="M226" s="663">
        <v>2202.1999999999998</v>
      </c>
      <c r="N226" s="662">
        <v>1</v>
      </c>
      <c r="O226" s="745">
        <v>1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31</v>
      </c>
      <c r="B227" s="662" t="s">
        <v>576</v>
      </c>
      <c r="C227" s="662" t="s">
        <v>2788</v>
      </c>
      <c r="D227" s="743" t="s">
        <v>3997</v>
      </c>
      <c r="E227" s="744" t="s">
        <v>2803</v>
      </c>
      <c r="F227" s="662" t="s">
        <v>2787</v>
      </c>
      <c r="G227" s="662" t="s">
        <v>2858</v>
      </c>
      <c r="H227" s="662" t="s">
        <v>577</v>
      </c>
      <c r="I227" s="662" t="s">
        <v>2923</v>
      </c>
      <c r="J227" s="662" t="s">
        <v>2924</v>
      </c>
      <c r="K227" s="662" t="s">
        <v>2925</v>
      </c>
      <c r="L227" s="663">
        <v>971.25</v>
      </c>
      <c r="M227" s="663">
        <v>6798.75</v>
      </c>
      <c r="N227" s="662">
        <v>7</v>
      </c>
      <c r="O227" s="745">
        <v>7</v>
      </c>
      <c r="P227" s="663">
        <v>5827.5</v>
      </c>
      <c r="Q227" s="678">
        <v>0.8571428571428571</v>
      </c>
      <c r="R227" s="662">
        <v>6</v>
      </c>
      <c r="S227" s="678">
        <v>0.8571428571428571</v>
      </c>
      <c r="T227" s="745">
        <v>6</v>
      </c>
      <c r="U227" s="701">
        <v>0.8571428571428571</v>
      </c>
    </row>
    <row r="228" spans="1:21" ht="14.4" customHeight="1" x14ac:dyDescent="0.3">
      <c r="A228" s="661">
        <v>31</v>
      </c>
      <c r="B228" s="662" t="s">
        <v>576</v>
      </c>
      <c r="C228" s="662" t="s">
        <v>2788</v>
      </c>
      <c r="D228" s="743" t="s">
        <v>3997</v>
      </c>
      <c r="E228" s="744" t="s">
        <v>2803</v>
      </c>
      <c r="F228" s="662" t="s">
        <v>2787</v>
      </c>
      <c r="G228" s="662" t="s">
        <v>2858</v>
      </c>
      <c r="H228" s="662" t="s">
        <v>577</v>
      </c>
      <c r="I228" s="662" t="s">
        <v>2996</v>
      </c>
      <c r="J228" s="662" t="s">
        <v>2997</v>
      </c>
      <c r="K228" s="662" t="s">
        <v>2998</v>
      </c>
      <c r="L228" s="663">
        <v>2010.55</v>
      </c>
      <c r="M228" s="663">
        <v>2010.55</v>
      </c>
      <c r="N228" s="662">
        <v>1</v>
      </c>
      <c r="O228" s="745">
        <v>1</v>
      </c>
      <c r="P228" s="663">
        <v>2010.55</v>
      </c>
      <c r="Q228" s="678">
        <v>1</v>
      </c>
      <c r="R228" s="662">
        <v>1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31</v>
      </c>
      <c r="B229" s="662" t="s">
        <v>576</v>
      </c>
      <c r="C229" s="662" t="s">
        <v>2788</v>
      </c>
      <c r="D229" s="743" t="s">
        <v>3997</v>
      </c>
      <c r="E229" s="744" t="s">
        <v>2803</v>
      </c>
      <c r="F229" s="662" t="s">
        <v>2787</v>
      </c>
      <c r="G229" s="662" t="s">
        <v>2858</v>
      </c>
      <c r="H229" s="662" t="s">
        <v>577</v>
      </c>
      <c r="I229" s="662" t="s">
        <v>2929</v>
      </c>
      <c r="J229" s="662" t="s">
        <v>2930</v>
      </c>
      <c r="K229" s="662" t="s">
        <v>2931</v>
      </c>
      <c r="L229" s="663">
        <v>1978.94</v>
      </c>
      <c r="M229" s="663">
        <v>1978.94</v>
      </c>
      <c r="N229" s="662">
        <v>1</v>
      </c>
      <c r="O229" s="745">
        <v>1</v>
      </c>
      <c r="P229" s="663">
        <v>1978.94</v>
      </c>
      <c r="Q229" s="678">
        <v>1</v>
      </c>
      <c r="R229" s="662">
        <v>1</v>
      </c>
      <c r="S229" s="678">
        <v>1</v>
      </c>
      <c r="T229" s="745">
        <v>1</v>
      </c>
      <c r="U229" s="701">
        <v>1</v>
      </c>
    </row>
    <row r="230" spans="1:21" ht="14.4" customHeight="1" x14ac:dyDescent="0.3">
      <c r="A230" s="661">
        <v>31</v>
      </c>
      <c r="B230" s="662" t="s">
        <v>576</v>
      </c>
      <c r="C230" s="662" t="s">
        <v>2788</v>
      </c>
      <c r="D230" s="743" t="s">
        <v>3997</v>
      </c>
      <c r="E230" s="744" t="s">
        <v>2803</v>
      </c>
      <c r="F230" s="662" t="s">
        <v>2787</v>
      </c>
      <c r="G230" s="662" t="s">
        <v>2858</v>
      </c>
      <c r="H230" s="662" t="s">
        <v>577</v>
      </c>
      <c r="I230" s="662" t="s">
        <v>2932</v>
      </c>
      <c r="J230" s="662" t="s">
        <v>2933</v>
      </c>
      <c r="K230" s="662" t="s">
        <v>2934</v>
      </c>
      <c r="L230" s="663">
        <v>350</v>
      </c>
      <c r="M230" s="663">
        <v>700</v>
      </c>
      <c r="N230" s="662">
        <v>2</v>
      </c>
      <c r="O230" s="745">
        <v>2</v>
      </c>
      <c r="P230" s="663">
        <v>350</v>
      </c>
      <c r="Q230" s="678">
        <v>0.5</v>
      </c>
      <c r="R230" s="662">
        <v>1</v>
      </c>
      <c r="S230" s="678">
        <v>0.5</v>
      </c>
      <c r="T230" s="745">
        <v>1</v>
      </c>
      <c r="U230" s="701">
        <v>0.5</v>
      </c>
    </row>
    <row r="231" spans="1:21" ht="14.4" customHeight="1" x14ac:dyDescent="0.3">
      <c r="A231" s="661">
        <v>31</v>
      </c>
      <c r="B231" s="662" t="s">
        <v>576</v>
      </c>
      <c r="C231" s="662" t="s">
        <v>2788</v>
      </c>
      <c r="D231" s="743" t="s">
        <v>3997</v>
      </c>
      <c r="E231" s="744" t="s">
        <v>2803</v>
      </c>
      <c r="F231" s="662" t="s">
        <v>2787</v>
      </c>
      <c r="G231" s="662" t="s">
        <v>2858</v>
      </c>
      <c r="H231" s="662" t="s">
        <v>577</v>
      </c>
      <c r="I231" s="662" t="s">
        <v>2935</v>
      </c>
      <c r="J231" s="662" t="s">
        <v>2936</v>
      </c>
      <c r="K231" s="662" t="s">
        <v>2937</v>
      </c>
      <c r="L231" s="663">
        <v>855</v>
      </c>
      <c r="M231" s="663">
        <v>1710</v>
      </c>
      <c r="N231" s="662">
        <v>2</v>
      </c>
      <c r="O231" s="745">
        <v>2</v>
      </c>
      <c r="P231" s="663">
        <v>855</v>
      </c>
      <c r="Q231" s="678">
        <v>0.5</v>
      </c>
      <c r="R231" s="662">
        <v>1</v>
      </c>
      <c r="S231" s="678">
        <v>0.5</v>
      </c>
      <c r="T231" s="745">
        <v>1</v>
      </c>
      <c r="U231" s="701">
        <v>0.5</v>
      </c>
    </row>
    <row r="232" spans="1:21" ht="14.4" customHeight="1" x14ac:dyDescent="0.3">
      <c r="A232" s="661">
        <v>31</v>
      </c>
      <c r="B232" s="662" t="s">
        <v>576</v>
      </c>
      <c r="C232" s="662" t="s">
        <v>2788</v>
      </c>
      <c r="D232" s="743" t="s">
        <v>3997</v>
      </c>
      <c r="E232" s="744" t="s">
        <v>2803</v>
      </c>
      <c r="F232" s="662" t="s">
        <v>2787</v>
      </c>
      <c r="G232" s="662" t="s">
        <v>2858</v>
      </c>
      <c r="H232" s="662" t="s">
        <v>577</v>
      </c>
      <c r="I232" s="662" t="s">
        <v>2999</v>
      </c>
      <c r="J232" s="662" t="s">
        <v>3000</v>
      </c>
      <c r="K232" s="662" t="s">
        <v>3001</v>
      </c>
      <c r="L232" s="663">
        <v>1000</v>
      </c>
      <c r="M232" s="663">
        <v>1000</v>
      </c>
      <c r="N232" s="662">
        <v>1</v>
      </c>
      <c r="O232" s="745">
        <v>1</v>
      </c>
      <c r="P232" s="663">
        <v>1000</v>
      </c>
      <c r="Q232" s="678">
        <v>1</v>
      </c>
      <c r="R232" s="662">
        <v>1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31</v>
      </c>
      <c r="B233" s="662" t="s">
        <v>576</v>
      </c>
      <c r="C233" s="662" t="s">
        <v>2788</v>
      </c>
      <c r="D233" s="743" t="s">
        <v>3997</v>
      </c>
      <c r="E233" s="744" t="s">
        <v>2803</v>
      </c>
      <c r="F233" s="662" t="s">
        <v>2787</v>
      </c>
      <c r="G233" s="662" t="s">
        <v>2868</v>
      </c>
      <c r="H233" s="662" t="s">
        <v>577</v>
      </c>
      <c r="I233" s="662" t="s">
        <v>2872</v>
      </c>
      <c r="J233" s="662" t="s">
        <v>2873</v>
      </c>
      <c r="K233" s="662" t="s">
        <v>2874</v>
      </c>
      <c r="L233" s="663">
        <v>200</v>
      </c>
      <c r="M233" s="663">
        <v>12800</v>
      </c>
      <c r="N233" s="662">
        <v>64</v>
      </c>
      <c r="O233" s="745">
        <v>32</v>
      </c>
      <c r="P233" s="663">
        <v>12400</v>
      </c>
      <c r="Q233" s="678">
        <v>0.96875</v>
      </c>
      <c r="R233" s="662">
        <v>62</v>
      </c>
      <c r="S233" s="678">
        <v>0.96875</v>
      </c>
      <c r="T233" s="745">
        <v>31</v>
      </c>
      <c r="U233" s="701">
        <v>0.96875</v>
      </c>
    </row>
    <row r="234" spans="1:21" ht="14.4" customHeight="1" x14ac:dyDescent="0.3">
      <c r="A234" s="661">
        <v>31</v>
      </c>
      <c r="B234" s="662" t="s">
        <v>576</v>
      </c>
      <c r="C234" s="662" t="s">
        <v>2788</v>
      </c>
      <c r="D234" s="743" t="s">
        <v>3997</v>
      </c>
      <c r="E234" s="744" t="s">
        <v>2803</v>
      </c>
      <c r="F234" s="662" t="s">
        <v>2787</v>
      </c>
      <c r="G234" s="662" t="s">
        <v>3055</v>
      </c>
      <c r="H234" s="662" t="s">
        <v>577</v>
      </c>
      <c r="I234" s="662" t="s">
        <v>3056</v>
      </c>
      <c r="J234" s="662" t="s">
        <v>3057</v>
      </c>
      <c r="K234" s="662" t="s">
        <v>3058</v>
      </c>
      <c r="L234" s="663">
        <v>3500</v>
      </c>
      <c r="M234" s="663">
        <v>7000</v>
      </c>
      <c r="N234" s="662">
        <v>2</v>
      </c>
      <c r="O234" s="745">
        <v>2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31</v>
      </c>
      <c r="B235" s="662" t="s">
        <v>576</v>
      </c>
      <c r="C235" s="662" t="s">
        <v>2788</v>
      </c>
      <c r="D235" s="743" t="s">
        <v>3997</v>
      </c>
      <c r="E235" s="744" t="s">
        <v>2804</v>
      </c>
      <c r="F235" s="662" t="s">
        <v>2785</v>
      </c>
      <c r="G235" s="662" t="s">
        <v>2813</v>
      </c>
      <c r="H235" s="662" t="s">
        <v>1456</v>
      </c>
      <c r="I235" s="662" t="s">
        <v>1759</v>
      </c>
      <c r="J235" s="662" t="s">
        <v>1641</v>
      </c>
      <c r="K235" s="662" t="s">
        <v>2660</v>
      </c>
      <c r="L235" s="663">
        <v>154.36000000000001</v>
      </c>
      <c r="M235" s="663">
        <v>308.72000000000003</v>
      </c>
      <c r="N235" s="662">
        <v>2</v>
      </c>
      <c r="O235" s="745">
        <v>1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31</v>
      </c>
      <c r="B236" s="662" t="s">
        <v>576</v>
      </c>
      <c r="C236" s="662" t="s">
        <v>2788</v>
      </c>
      <c r="D236" s="743" t="s">
        <v>3997</v>
      </c>
      <c r="E236" s="744" t="s">
        <v>2804</v>
      </c>
      <c r="F236" s="662" t="s">
        <v>2785</v>
      </c>
      <c r="G236" s="662" t="s">
        <v>3059</v>
      </c>
      <c r="H236" s="662" t="s">
        <v>577</v>
      </c>
      <c r="I236" s="662" t="s">
        <v>3060</v>
      </c>
      <c r="J236" s="662" t="s">
        <v>726</v>
      </c>
      <c r="K236" s="662" t="s">
        <v>3061</v>
      </c>
      <c r="L236" s="663">
        <v>0</v>
      </c>
      <c r="M236" s="663">
        <v>0</v>
      </c>
      <c r="N236" s="662">
        <v>1</v>
      </c>
      <c r="O236" s="745">
        <v>1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31</v>
      </c>
      <c r="B237" s="662" t="s">
        <v>576</v>
      </c>
      <c r="C237" s="662" t="s">
        <v>2788</v>
      </c>
      <c r="D237" s="743" t="s">
        <v>3997</v>
      </c>
      <c r="E237" s="744" t="s">
        <v>2804</v>
      </c>
      <c r="F237" s="662" t="s">
        <v>2785</v>
      </c>
      <c r="G237" s="662" t="s">
        <v>2991</v>
      </c>
      <c r="H237" s="662" t="s">
        <v>577</v>
      </c>
      <c r="I237" s="662" t="s">
        <v>1152</v>
      </c>
      <c r="J237" s="662" t="s">
        <v>1153</v>
      </c>
      <c r="K237" s="662" t="s">
        <v>2992</v>
      </c>
      <c r="L237" s="663">
        <v>30.46</v>
      </c>
      <c r="M237" s="663">
        <v>30.46</v>
      </c>
      <c r="N237" s="662">
        <v>1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31</v>
      </c>
      <c r="B238" s="662" t="s">
        <v>576</v>
      </c>
      <c r="C238" s="662" t="s">
        <v>2788</v>
      </c>
      <c r="D238" s="743" t="s">
        <v>3997</v>
      </c>
      <c r="E238" s="744" t="s">
        <v>2804</v>
      </c>
      <c r="F238" s="662" t="s">
        <v>2785</v>
      </c>
      <c r="G238" s="662" t="s">
        <v>2895</v>
      </c>
      <c r="H238" s="662" t="s">
        <v>577</v>
      </c>
      <c r="I238" s="662" t="s">
        <v>903</v>
      </c>
      <c r="J238" s="662" t="s">
        <v>904</v>
      </c>
      <c r="K238" s="662" t="s">
        <v>2896</v>
      </c>
      <c r="L238" s="663">
        <v>0</v>
      </c>
      <c r="M238" s="663">
        <v>0</v>
      </c>
      <c r="N238" s="662">
        <v>2</v>
      </c>
      <c r="O238" s="745">
        <v>1</v>
      </c>
      <c r="P238" s="663">
        <v>0</v>
      </c>
      <c r="Q238" s="678"/>
      <c r="R238" s="662">
        <v>2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31</v>
      </c>
      <c r="B239" s="662" t="s">
        <v>576</v>
      </c>
      <c r="C239" s="662" t="s">
        <v>2788</v>
      </c>
      <c r="D239" s="743" t="s">
        <v>3997</v>
      </c>
      <c r="E239" s="744" t="s">
        <v>2804</v>
      </c>
      <c r="F239" s="662" t="s">
        <v>2785</v>
      </c>
      <c r="G239" s="662" t="s">
        <v>2823</v>
      </c>
      <c r="H239" s="662" t="s">
        <v>577</v>
      </c>
      <c r="I239" s="662" t="s">
        <v>2826</v>
      </c>
      <c r="J239" s="662" t="s">
        <v>1715</v>
      </c>
      <c r="K239" s="662" t="s">
        <v>1716</v>
      </c>
      <c r="L239" s="663">
        <v>147.31</v>
      </c>
      <c r="M239" s="663">
        <v>294.62</v>
      </c>
      <c r="N239" s="662">
        <v>2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31</v>
      </c>
      <c r="B240" s="662" t="s">
        <v>576</v>
      </c>
      <c r="C240" s="662" t="s">
        <v>2788</v>
      </c>
      <c r="D240" s="743" t="s">
        <v>3997</v>
      </c>
      <c r="E240" s="744" t="s">
        <v>2804</v>
      </c>
      <c r="F240" s="662" t="s">
        <v>2785</v>
      </c>
      <c r="G240" s="662" t="s">
        <v>3018</v>
      </c>
      <c r="H240" s="662" t="s">
        <v>577</v>
      </c>
      <c r="I240" s="662" t="s">
        <v>3062</v>
      </c>
      <c r="J240" s="662" t="s">
        <v>3063</v>
      </c>
      <c r="K240" s="662" t="s">
        <v>3064</v>
      </c>
      <c r="L240" s="663">
        <v>0</v>
      </c>
      <c r="M240" s="663">
        <v>0</v>
      </c>
      <c r="N240" s="662">
        <v>1</v>
      </c>
      <c r="O240" s="745">
        <v>0.5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31</v>
      </c>
      <c r="B241" s="662" t="s">
        <v>576</v>
      </c>
      <c r="C241" s="662" t="s">
        <v>2788</v>
      </c>
      <c r="D241" s="743" t="s">
        <v>3997</v>
      </c>
      <c r="E241" s="744" t="s">
        <v>2804</v>
      </c>
      <c r="F241" s="662" t="s">
        <v>2785</v>
      </c>
      <c r="G241" s="662" t="s">
        <v>2831</v>
      </c>
      <c r="H241" s="662" t="s">
        <v>1456</v>
      </c>
      <c r="I241" s="662" t="s">
        <v>3024</v>
      </c>
      <c r="J241" s="662" t="s">
        <v>2833</v>
      </c>
      <c r="K241" s="662" t="s">
        <v>3025</v>
      </c>
      <c r="L241" s="663">
        <v>407.55</v>
      </c>
      <c r="M241" s="663">
        <v>407.55</v>
      </c>
      <c r="N241" s="662">
        <v>1</v>
      </c>
      <c r="O241" s="745">
        <v>0.5</v>
      </c>
      <c r="P241" s="663">
        <v>407.55</v>
      </c>
      <c r="Q241" s="678">
        <v>1</v>
      </c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31</v>
      </c>
      <c r="B242" s="662" t="s">
        <v>576</v>
      </c>
      <c r="C242" s="662" t="s">
        <v>2788</v>
      </c>
      <c r="D242" s="743" t="s">
        <v>3997</v>
      </c>
      <c r="E242" s="744" t="s">
        <v>2804</v>
      </c>
      <c r="F242" s="662" t="s">
        <v>2785</v>
      </c>
      <c r="G242" s="662" t="s">
        <v>2831</v>
      </c>
      <c r="H242" s="662" t="s">
        <v>1456</v>
      </c>
      <c r="I242" s="662" t="s">
        <v>2832</v>
      </c>
      <c r="J242" s="662" t="s">
        <v>2833</v>
      </c>
      <c r="K242" s="662" t="s">
        <v>2834</v>
      </c>
      <c r="L242" s="663">
        <v>543.39</v>
      </c>
      <c r="M242" s="663">
        <v>23365.77</v>
      </c>
      <c r="N242" s="662">
        <v>43</v>
      </c>
      <c r="O242" s="745">
        <v>8</v>
      </c>
      <c r="P242" s="663">
        <v>13584.75</v>
      </c>
      <c r="Q242" s="678">
        <v>0.58139534883720934</v>
      </c>
      <c r="R242" s="662">
        <v>25</v>
      </c>
      <c r="S242" s="678">
        <v>0.58139534883720934</v>
      </c>
      <c r="T242" s="745">
        <v>5</v>
      </c>
      <c r="U242" s="701">
        <v>0.625</v>
      </c>
    </row>
    <row r="243" spans="1:21" ht="14.4" customHeight="1" x14ac:dyDescent="0.3">
      <c r="A243" s="661">
        <v>31</v>
      </c>
      <c r="B243" s="662" t="s">
        <v>576</v>
      </c>
      <c r="C243" s="662" t="s">
        <v>2788</v>
      </c>
      <c r="D243" s="743" t="s">
        <v>3997</v>
      </c>
      <c r="E243" s="744" t="s">
        <v>2804</v>
      </c>
      <c r="F243" s="662" t="s">
        <v>2785</v>
      </c>
      <c r="G243" s="662" t="s">
        <v>2831</v>
      </c>
      <c r="H243" s="662" t="s">
        <v>1456</v>
      </c>
      <c r="I243" s="662" t="s">
        <v>2835</v>
      </c>
      <c r="J243" s="662" t="s">
        <v>2833</v>
      </c>
      <c r="K243" s="662" t="s">
        <v>2836</v>
      </c>
      <c r="L243" s="663">
        <v>815.1</v>
      </c>
      <c r="M243" s="663">
        <v>3260.4</v>
      </c>
      <c r="N243" s="662">
        <v>4</v>
      </c>
      <c r="O243" s="745">
        <v>0.5</v>
      </c>
      <c r="P243" s="663">
        <v>3260.4</v>
      </c>
      <c r="Q243" s="678">
        <v>1</v>
      </c>
      <c r="R243" s="662">
        <v>4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31</v>
      </c>
      <c r="B244" s="662" t="s">
        <v>576</v>
      </c>
      <c r="C244" s="662" t="s">
        <v>2788</v>
      </c>
      <c r="D244" s="743" t="s">
        <v>3997</v>
      </c>
      <c r="E244" s="744" t="s">
        <v>2804</v>
      </c>
      <c r="F244" s="662" t="s">
        <v>2785</v>
      </c>
      <c r="G244" s="662" t="s">
        <v>2839</v>
      </c>
      <c r="H244" s="662" t="s">
        <v>577</v>
      </c>
      <c r="I244" s="662" t="s">
        <v>2840</v>
      </c>
      <c r="J244" s="662" t="s">
        <v>607</v>
      </c>
      <c r="K244" s="662" t="s">
        <v>2841</v>
      </c>
      <c r="L244" s="663">
        <v>48.42</v>
      </c>
      <c r="M244" s="663">
        <v>96.84</v>
      </c>
      <c r="N244" s="662">
        <v>2</v>
      </c>
      <c r="O244" s="745">
        <v>1.5</v>
      </c>
      <c r="P244" s="663">
        <v>96.84</v>
      </c>
      <c r="Q244" s="678">
        <v>1</v>
      </c>
      <c r="R244" s="662">
        <v>2</v>
      </c>
      <c r="S244" s="678">
        <v>1</v>
      </c>
      <c r="T244" s="745">
        <v>1.5</v>
      </c>
      <c r="U244" s="701">
        <v>1</v>
      </c>
    </row>
    <row r="245" spans="1:21" ht="14.4" customHeight="1" x14ac:dyDescent="0.3">
      <c r="A245" s="661">
        <v>31</v>
      </c>
      <c r="B245" s="662" t="s">
        <v>576</v>
      </c>
      <c r="C245" s="662" t="s">
        <v>2788</v>
      </c>
      <c r="D245" s="743" t="s">
        <v>3997</v>
      </c>
      <c r="E245" s="744" t="s">
        <v>2804</v>
      </c>
      <c r="F245" s="662" t="s">
        <v>2785</v>
      </c>
      <c r="G245" s="662" t="s">
        <v>3065</v>
      </c>
      <c r="H245" s="662" t="s">
        <v>577</v>
      </c>
      <c r="I245" s="662" t="s">
        <v>3066</v>
      </c>
      <c r="J245" s="662" t="s">
        <v>1448</v>
      </c>
      <c r="K245" s="662" t="s">
        <v>3067</v>
      </c>
      <c r="L245" s="663">
        <v>27.49</v>
      </c>
      <c r="M245" s="663">
        <v>27.49</v>
      </c>
      <c r="N245" s="662">
        <v>1</v>
      </c>
      <c r="O245" s="745">
        <v>0.5</v>
      </c>
      <c r="P245" s="663">
        <v>27.49</v>
      </c>
      <c r="Q245" s="678">
        <v>1</v>
      </c>
      <c r="R245" s="662">
        <v>1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31</v>
      </c>
      <c r="B246" s="662" t="s">
        <v>576</v>
      </c>
      <c r="C246" s="662" t="s">
        <v>2788</v>
      </c>
      <c r="D246" s="743" t="s">
        <v>3997</v>
      </c>
      <c r="E246" s="744" t="s">
        <v>2804</v>
      </c>
      <c r="F246" s="662" t="s">
        <v>2785</v>
      </c>
      <c r="G246" s="662" t="s">
        <v>3068</v>
      </c>
      <c r="H246" s="662" t="s">
        <v>577</v>
      </c>
      <c r="I246" s="662" t="s">
        <v>3069</v>
      </c>
      <c r="J246" s="662" t="s">
        <v>3070</v>
      </c>
      <c r="K246" s="662" t="s">
        <v>3071</v>
      </c>
      <c r="L246" s="663">
        <v>0</v>
      </c>
      <c r="M246" s="663">
        <v>0</v>
      </c>
      <c r="N246" s="662">
        <v>1</v>
      </c>
      <c r="O246" s="745">
        <v>0.5</v>
      </c>
      <c r="P246" s="663"/>
      <c r="Q246" s="678"/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31</v>
      </c>
      <c r="B247" s="662" t="s">
        <v>576</v>
      </c>
      <c r="C247" s="662" t="s">
        <v>2788</v>
      </c>
      <c r="D247" s="743" t="s">
        <v>3997</v>
      </c>
      <c r="E247" s="744" t="s">
        <v>2804</v>
      </c>
      <c r="F247" s="662" t="s">
        <v>2785</v>
      </c>
      <c r="G247" s="662" t="s">
        <v>2842</v>
      </c>
      <c r="H247" s="662" t="s">
        <v>577</v>
      </c>
      <c r="I247" s="662" t="s">
        <v>763</v>
      </c>
      <c r="J247" s="662" t="s">
        <v>2843</v>
      </c>
      <c r="K247" s="662" t="s">
        <v>2844</v>
      </c>
      <c r="L247" s="663">
        <v>0</v>
      </c>
      <c r="M247" s="663">
        <v>0</v>
      </c>
      <c r="N247" s="662">
        <v>77</v>
      </c>
      <c r="O247" s="745">
        <v>42</v>
      </c>
      <c r="P247" s="663">
        <v>0</v>
      </c>
      <c r="Q247" s="678"/>
      <c r="R247" s="662">
        <v>41</v>
      </c>
      <c r="S247" s="678">
        <v>0.53246753246753242</v>
      </c>
      <c r="T247" s="745">
        <v>21</v>
      </c>
      <c r="U247" s="701">
        <v>0.5</v>
      </c>
    </row>
    <row r="248" spans="1:21" ht="14.4" customHeight="1" x14ac:dyDescent="0.3">
      <c r="A248" s="661">
        <v>31</v>
      </c>
      <c r="B248" s="662" t="s">
        <v>576</v>
      </c>
      <c r="C248" s="662" t="s">
        <v>2788</v>
      </c>
      <c r="D248" s="743" t="s">
        <v>3997</v>
      </c>
      <c r="E248" s="744" t="s">
        <v>2804</v>
      </c>
      <c r="F248" s="662" t="s">
        <v>2785</v>
      </c>
      <c r="G248" s="662" t="s">
        <v>3072</v>
      </c>
      <c r="H248" s="662" t="s">
        <v>577</v>
      </c>
      <c r="I248" s="662" t="s">
        <v>3073</v>
      </c>
      <c r="J248" s="662" t="s">
        <v>3074</v>
      </c>
      <c r="K248" s="662" t="s">
        <v>3075</v>
      </c>
      <c r="L248" s="663">
        <v>0</v>
      </c>
      <c r="M248" s="663">
        <v>0</v>
      </c>
      <c r="N248" s="662">
        <v>1</v>
      </c>
      <c r="O248" s="745">
        <v>0.5</v>
      </c>
      <c r="P248" s="663">
        <v>0</v>
      </c>
      <c r="Q248" s="678"/>
      <c r="R248" s="662">
        <v>1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31</v>
      </c>
      <c r="B249" s="662" t="s">
        <v>576</v>
      </c>
      <c r="C249" s="662" t="s">
        <v>2788</v>
      </c>
      <c r="D249" s="743" t="s">
        <v>3997</v>
      </c>
      <c r="E249" s="744" t="s">
        <v>2804</v>
      </c>
      <c r="F249" s="662" t="s">
        <v>2785</v>
      </c>
      <c r="G249" s="662" t="s">
        <v>2845</v>
      </c>
      <c r="H249" s="662" t="s">
        <v>577</v>
      </c>
      <c r="I249" s="662" t="s">
        <v>1691</v>
      </c>
      <c r="J249" s="662" t="s">
        <v>1692</v>
      </c>
      <c r="K249" s="662" t="s">
        <v>2846</v>
      </c>
      <c r="L249" s="663">
        <v>186.27</v>
      </c>
      <c r="M249" s="663">
        <v>1490.16</v>
      </c>
      <c r="N249" s="662">
        <v>8</v>
      </c>
      <c r="O249" s="745">
        <v>3.5</v>
      </c>
      <c r="P249" s="663">
        <v>1117.6200000000001</v>
      </c>
      <c r="Q249" s="678">
        <v>0.75</v>
      </c>
      <c r="R249" s="662">
        <v>6</v>
      </c>
      <c r="S249" s="678">
        <v>0.75</v>
      </c>
      <c r="T249" s="745">
        <v>2</v>
      </c>
      <c r="U249" s="701">
        <v>0.5714285714285714</v>
      </c>
    </row>
    <row r="250" spans="1:21" ht="14.4" customHeight="1" x14ac:dyDescent="0.3">
      <c r="A250" s="661">
        <v>31</v>
      </c>
      <c r="B250" s="662" t="s">
        <v>576</v>
      </c>
      <c r="C250" s="662" t="s">
        <v>2788</v>
      </c>
      <c r="D250" s="743" t="s">
        <v>3997</v>
      </c>
      <c r="E250" s="744" t="s">
        <v>2804</v>
      </c>
      <c r="F250" s="662" t="s">
        <v>2785</v>
      </c>
      <c r="G250" s="662" t="s">
        <v>2847</v>
      </c>
      <c r="H250" s="662" t="s">
        <v>577</v>
      </c>
      <c r="I250" s="662" t="s">
        <v>2848</v>
      </c>
      <c r="J250" s="662" t="s">
        <v>2849</v>
      </c>
      <c r="K250" s="662" t="s">
        <v>2715</v>
      </c>
      <c r="L250" s="663">
        <v>93.96</v>
      </c>
      <c r="M250" s="663">
        <v>93.96</v>
      </c>
      <c r="N250" s="662">
        <v>1</v>
      </c>
      <c r="O250" s="745">
        <v>0.5</v>
      </c>
      <c r="P250" s="663">
        <v>93.96</v>
      </c>
      <c r="Q250" s="678">
        <v>1</v>
      </c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31</v>
      </c>
      <c r="B251" s="662" t="s">
        <v>576</v>
      </c>
      <c r="C251" s="662" t="s">
        <v>2788</v>
      </c>
      <c r="D251" s="743" t="s">
        <v>3997</v>
      </c>
      <c r="E251" s="744" t="s">
        <v>2804</v>
      </c>
      <c r="F251" s="662" t="s">
        <v>2785</v>
      </c>
      <c r="G251" s="662" t="s">
        <v>2913</v>
      </c>
      <c r="H251" s="662" t="s">
        <v>577</v>
      </c>
      <c r="I251" s="662" t="s">
        <v>3076</v>
      </c>
      <c r="J251" s="662" t="s">
        <v>3077</v>
      </c>
      <c r="K251" s="662" t="s">
        <v>3078</v>
      </c>
      <c r="L251" s="663">
        <v>0</v>
      </c>
      <c r="M251" s="663">
        <v>0</v>
      </c>
      <c r="N251" s="662">
        <v>1</v>
      </c>
      <c r="O251" s="745">
        <v>1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31</v>
      </c>
      <c r="B252" s="662" t="s">
        <v>576</v>
      </c>
      <c r="C252" s="662" t="s">
        <v>2788</v>
      </c>
      <c r="D252" s="743" t="s">
        <v>3997</v>
      </c>
      <c r="E252" s="744" t="s">
        <v>2804</v>
      </c>
      <c r="F252" s="662" t="s">
        <v>2787</v>
      </c>
      <c r="G252" s="662" t="s">
        <v>2850</v>
      </c>
      <c r="H252" s="662" t="s">
        <v>577</v>
      </c>
      <c r="I252" s="662" t="s">
        <v>2851</v>
      </c>
      <c r="J252" s="662" t="s">
        <v>2852</v>
      </c>
      <c r="K252" s="662" t="s">
        <v>2853</v>
      </c>
      <c r="L252" s="663">
        <v>35.130000000000003</v>
      </c>
      <c r="M252" s="663">
        <v>1791.6299999999999</v>
      </c>
      <c r="N252" s="662">
        <v>51</v>
      </c>
      <c r="O252" s="745">
        <v>26</v>
      </c>
      <c r="P252" s="663">
        <v>1651.11</v>
      </c>
      <c r="Q252" s="678">
        <v>0.92156862745098045</v>
      </c>
      <c r="R252" s="662">
        <v>47</v>
      </c>
      <c r="S252" s="678">
        <v>0.92156862745098034</v>
      </c>
      <c r="T252" s="745">
        <v>24</v>
      </c>
      <c r="U252" s="701">
        <v>0.92307692307692313</v>
      </c>
    </row>
    <row r="253" spans="1:21" ht="14.4" customHeight="1" x14ac:dyDescent="0.3">
      <c r="A253" s="661">
        <v>31</v>
      </c>
      <c r="B253" s="662" t="s">
        <v>576</v>
      </c>
      <c r="C253" s="662" t="s">
        <v>2788</v>
      </c>
      <c r="D253" s="743" t="s">
        <v>3997</v>
      </c>
      <c r="E253" s="744" t="s">
        <v>2804</v>
      </c>
      <c r="F253" s="662" t="s">
        <v>2787</v>
      </c>
      <c r="G253" s="662" t="s">
        <v>2854</v>
      </c>
      <c r="H253" s="662" t="s">
        <v>577</v>
      </c>
      <c r="I253" s="662" t="s">
        <v>2855</v>
      </c>
      <c r="J253" s="662" t="s">
        <v>2856</v>
      </c>
      <c r="K253" s="662" t="s">
        <v>2857</v>
      </c>
      <c r="L253" s="663">
        <v>410</v>
      </c>
      <c r="M253" s="663">
        <v>12710</v>
      </c>
      <c r="N253" s="662">
        <v>31</v>
      </c>
      <c r="O253" s="745">
        <v>31</v>
      </c>
      <c r="P253" s="663">
        <v>12300</v>
      </c>
      <c r="Q253" s="678">
        <v>0.967741935483871</v>
      </c>
      <c r="R253" s="662">
        <v>30</v>
      </c>
      <c r="S253" s="678">
        <v>0.967741935483871</v>
      </c>
      <c r="T253" s="745">
        <v>30</v>
      </c>
      <c r="U253" s="701">
        <v>0.967741935483871</v>
      </c>
    </row>
    <row r="254" spans="1:21" ht="14.4" customHeight="1" x14ac:dyDescent="0.3">
      <c r="A254" s="661">
        <v>31</v>
      </c>
      <c r="B254" s="662" t="s">
        <v>576</v>
      </c>
      <c r="C254" s="662" t="s">
        <v>2788</v>
      </c>
      <c r="D254" s="743" t="s">
        <v>3997</v>
      </c>
      <c r="E254" s="744" t="s">
        <v>2804</v>
      </c>
      <c r="F254" s="662" t="s">
        <v>2787</v>
      </c>
      <c r="G254" s="662" t="s">
        <v>2858</v>
      </c>
      <c r="H254" s="662" t="s">
        <v>577</v>
      </c>
      <c r="I254" s="662" t="s">
        <v>2859</v>
      </c>
      <c r="J254" s="662" t="s">
        <v>2860</v>
      </c>
      <c r="K254" s="662" t="s">
        <v>2861</v>
      </c>
      <c r="L254" s="663">
        <v>199.5</v>
      </c>
      <c r="M254" s="663">
        <v>199.5</v>
      </c>
      <c r="N254" s="662">
        <v>1</v>
      </c>
      <c r="O254" s="745">
        <v>1</v>
      </c>
      <c r="P254" s="663">
        <v>199.5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31</v>
      </c>
      <c r="B255" s="662" t="s">
        <v>576</v>
      </c>
      <c r="C255" s="662" t="s">
        <v>2788</v>
      </c>
      <c r="D255" s="743" t="s">
        <v>3997</v>
      </c>
      <c r="E255" s="744" t="s">
        <v>2804</v>
      </c>
      <c r="F255" s="662" t="s">
        <v>2787</v>
      </c>
      <c r="G255" s="662" t="s">
        <v>2858</v>
      </c>
      <c r="H255" s="662" t="s">
        <v>577</v>
      </c>
      <c r="I255" s="662" t="s">
        <v>2862</v>
      </c>
      <c r="J255" s="662" t="s">
        <v>2863</v>
      </c>
      <c r="K255" s="662" t="s">
        <v>2864</v>
      </c>
      <c r="L255" s="663">
        <v>492.18</v>
      </c>
      <c r="M255" s="663">
        <v>2953.08</v>
      </c>
      <c r="N255" s="662">
        <v>6</v>
      </c>
      <c r="O255" s="745">
        <v>6</v>
      </c>
      <c r="P255" s="663">
        <v>2953.08</v>
      </c>
      <c r="Q255" s="678">
        <v>1</v>
      </c>
      <c r="R255" s="662">
        <v>6</v>
      </c>
      <c r="S255" s="678">
        <v>1</v>
      </c>
      <c r="T255" s="745">
        <v>6</v>
      </c>
      <c r="U255" s="701">
        <v>1</v>
      </c>
    </row>
    <row r="256" spans="1:21" ht="14.4" customHeight="1" x14ac:dyDescent="0.3">
      <c r="A256" s="661">
        <v>31</v>
      </c>
      <c r="B256" s="662" t="s">
        <v>576</v>
      </c>
      <c r="C256" s="662" t="s">
        <v>2788</v>
      </c>
      <c r="D256" s="743" t="s">
        <v>3997</v>
      </c>
      <c r="E256" s="744" t="s">
        <v>2804</v>
      </c>
      <c r="F256" s="662" t="s">
        <v>2787</v>
      </c>
      <c r="G256" s="662" t="s">
        <v>2858</v>
      </c>
      <c r="H256" s="662" t="s">
        <v>577</v>
      </c>
      <c r="I256" s="662" t="s">
        <v>3079</v>
      </c>
      <c r="J256" s="662" t="s">
        <v>3080</v>
      </c>
      <c r="K256" s="662" t="s">
        <v>3081</v>
      </c>
      <c r="L256" s="663">
        <v>320.25</v>
      </c>
      <c r="M256" s="663">
        <v>320.25</v>
      </c>
      <c r="N256" s="662">
        <v>1</v>
      </c>
      <c r="O256" s="745">
        <v>1</v>
      </c>
      <c r="P256" s="663">
        <v>320.25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31</v>
      </c>
      <c r="B257" s="662" t="s">
        <v>576</v>
      </c>
      <c r="C257" s="662" t="s">
        <v>2788</v>
      </c>
      <c r="D257" s="743" t="s">
        <v>3997</v>
      </c>
      <c r="E257" s="744" t="s">
        <v>2804</v>
      </c>
      <c r="F257" s="662" t="s">
        <v>2787</v>
      </c>
      <c r="G257" s="662" t="s">
        <v>2858</v>
      </c>
      <c r="H257" s="662" t="s">
        <v>577</v>
      </c>
      <c r="I257" s="662" t="s">
        <v>2932</v>
      </c>
      <c r="J257" s="662" t="s">
        <v>2933</v>
      </c>
      <c r="K257" s="662" t="s">
        <v>2934</v>
      </c>
      <c r="L257" s="663">
        <v>350</v>
      </c>
      <c r="M257" s="663">
        <v>350</v>
      </c>
      <c r="N257" s="662">
        <v>1</v>
      </c>
      <c r="O257" s="745">
        <v>1</v>
      </c>
      <c r="P257" s="663">
        <v>350</v>
      </c>
      <c r="Q257" s="678">
        <v>1</v>
      </c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31</v>
      </c>
      <c r="B258" s="662" t="s">
        <v>576</v>
      </c>
      <c r="C258" s="662" t="s">
        <v>2788</v>
      </c>
      <c r="D258" s="743" t="s">
        <v>3997</v>
      </c>
      <c r="E258" s="744" t="s">
        <v>2804</v>
      </c>
      <c r="F258" s="662" t="s">
        <v>2787</v>
      </c>
      <c r="G258" s="662" t="s">
        <v>2858</v>
      </c>
      <c r="H258" s="662" t="s">
        <v>577</v>
      </c>
      <c r="I258" s="662" t="s">
        <v>2935</v>
      </c>
      <c r="J258" s="662" t="s">
        <v>2936</v>
      </c>
      <c r="K258" s="662" t="s">
        <v>2937</v>
      </c>
      <c r="L258" s="663">
        <v>855</v>
      </c>
      <c r="M258" s="663">
        <v>855</v>
      </c>
      <c r="N258" s="662">
        <v>1</v>
      </c>
      <c r="O258" s="745">
        <v>1</v>
      </c>
      <c r="P258" s="663">
        <v>855</v>
      </c>
      <c r="Q258" s="678">
        <v>1</v>
      </c>
      <c r="R258" s="662">
        <v>1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31</v>
      </c>
      <c r="B259" s="662" t="s">
        <v>576</v>
      </c>
      <c r="C259" s="662" t="s">
        <v>2788</v>
      </c>
      <c r="D259" s="743" t="s">
        <v>3997</v>
      </c>
      <c r="E259" s="744" t="s">
        <v>2804</v>
      </c>
      <c r="F259" s="662" t="s">
        <v>2787</v>
      </c>
      <c r="G259" s="662" t="s">
        <v>2868</v>
      </c>
      <c r="H259" s="662" t="s">
        <v>577</v>
      </c>
      <c r="I259" s="662" t="s">
        <v>2872</v>
      </c>
      <c r="J259" s="662" t="s">
        <v>2873</v>
      </c>
      <c r="K259" s="662" t="s">
        <v>2874</v>
      </c>
      <c r="L259" s="663">
        <v>200</v>
      </c>
      <c r="M259" s="663">
        <v>2800</v>
      </c>
      <c r="N259" s="662">
        <v>14</v>
      </c>
      <c r="O259" s="745">
        <v>7</v>
      </c>
      <c r="P259" s="663">
        <v>2800</v>
      </c>
      <c r="Q259" s="678">
        <v>1</v>
      </c>
      <c r="R259" s="662">
        <v>14</v>
      </c>
      <c r="S259" s="678">
        <v>1</v>
      </c>
      <c r="T259" s="745">
        <v>7</v>
      </c>
      <c r="U259" s="701">
        <v>1</v>
      </c>
    </row>
    <row r="260" spans="1:21" ht="14.4" customHeight="1" x14ac:dyDescent="0.3">
      <c r="A260" s="661">
        <v>31</v>
      </c>
      <c r="B260" s="662" t="s">
        <v>576</v>
      </c>
      <c r="C260" s="662" t="s">
        <v>2788</v>
      </c>
      <c r="D260" s="743" t="s">
        <v>3997</v>
      </c>
      <c r="E260" s="744" t="s">
        <v>2805</v>
      </c>
      <c r="F260" s="662" t="s">
        <v>2785</v>
      </c>
      <c r="G260" s="662" t="s">
        <v>2878</v>
      </c>
      <c r="H260" s="662" t="s">
        <v>577</v>
      </c>
      <c r="I260" s="662" t="s">
        <v>1102</v>
      </c>
      <c r="J260" s="662" t="s">
        <v>1045</v>
      </c>
      <c r="K260" s="662" t="s">
        <v>3082</v>
      </c>
      <c r="L260" s="663">
        <v>0</v>
      </c>
      <c r="M260" s="663">
        <v>0</v>
      </c>
      <c r="N260" s="662">
        <v>1</v>
      </c>
      <c r="O260" s="745">
        <v>0.5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31</v>
      </c>
      <c r="B261" s="662" t="s">
        <v>576</v>
      </c>
      <c r="C261" s="662" t="s">
        <v>2788</v>
      </c>
      <c r="D261" s="743" t="s">
        <v>3997</v>
      </c>
      <c r="E261" s="744" t="s">
        <v>2805</v>
      </c>
      <c r="F261" s="662" t="s">
        <v>2785</v>
      </c>
      <c r="G261" s="662" t="s">
        <v>2878</v>
      </c>
      <c r="H261" s="662" t="s">
        <v>577</v>
      </c>
      <c r="I261" s="662" t="s">
        <v>1044</v>
      </c>
      <c r="J261" s="662" t="s">
        <v>2879</v>
      </c>
      <c r="K261" s="662" t="s">
        <v>2880</v>
      </c>
      <c r="L261" s="663">
        <v>0</v>
      </c>
      <c r="M261" s="663">
        <v>0</v>
      </c>
      <c r="N261" s="662">
        <v>2</v>
      </c>
      <c r="O261" s="745">
        <v>1</v>
      </c>
      <c r="P261" s="663">
        <v>0</v>
      </c>
      <c r="Q261" s="678"/>
      <c r="R261" s="662">
        <v>2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31</v>
      </c>
      <c r="B262" s="662" t="s">
        <v>576</v>
      </c>
      <c r="C262" s="662" t="s">
        <v>2788</v>
      </c>
      <c r="D262" s="743" t="s">
        <v>3997</v>
      </c>
      <c r="E262" s="744" t="s">
        <v>2805</v>
      </c>
      <c r="F262" s="662" t="s">
        <v>2785</v>
      </c>
      <c r="G262" s="662" t="s">
        <v>2813</v>
      </c>
      <c r="H262" s="662" t="s">
        <v>577</v>
      </c>
      <c r="I262" s="662" t="s">
        <v>2941</v>
      </c>
      <c r="J262" s="662" t="s">
        <v>1454</v>
      </c>
      <c r="K262" s="662" t="s">
        <v>2942</v>
      </c>
      <c r="L262" s="663">
        <v>154.36000000000001</v>
      </c>
      <c r="M262" s="663">
        <v>308.72000000000003</v>
      </c>
      <c r="N262" s="662">
        <v>2</v>
      </c>
      <c r="O262" s="745">
        <v>1</v>
      </c>
      <c r="P262" s="663">
        <v>308.72000000000003</v>
      </c>
      <c r="Q262" s="678">
        <v>1</v>
      </c>
      <c r="R262" s="662">
        <v>2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31</v>
      </c>
      <c r="B263" s="662" t="s">
        <v>576</v>
      </c>
      <c r="C263" s="662" t="s">
        <v>2788</v>
      </c>
      <c r="D263" s="743" t="s">
        <v>3997</v>
      </c>
      <c r="E263" s="744" t="s">
        <v>2805</v>
      </c>
      <c r="F263" s="662" t="s">
        <v>2785</v>
      </c>
      <c r="G263" s="662" t="s">
        <v>2813</v>
      </c>
      <c r="H263" s="662" t="s">
        <v>1456</v>
      </c>
      <c r="I263" s="662" t="s">
        <v>1759</v>
      </c>
      <c r="J263" s="662" t="s">
        <v>1641</v>
      </c>
      <c r="K263" s="662" t="s">
        <v>2660</v>
      </c>
      <c r="L263" s="663">
        <v>154.36000000000001</v>
      </c>
      <c r="M263" s="663">
        <v>771.80000000000007</v>
      </c>
      <c r="N263" s="662">
        <v>5</v>
      </c>
      <c r="O263" s="745">
        <v>3</v>
      </c>
      <c r="P263" s="663">
        <v>463.08000000000004</v>
      </c>
      <c r="Q263" s="678">
        <v>0.6</v>
      </c>
      <c r="R263" s="662">
        <v>3</v>
      </c>
      <c r="S263" s="678">
        <v>0.6</v>
      </c>
      <c r="T263" s="745">
        <v>1.5</v>
      </c>
      <c r="U263" s="701">
        <v>0.5</v>
      </c>
    </row>
    <row r="264" spans="1:21" ht="14.4" customHeight="1" x14ac:dyDescent="0.3">
      <c r="A264" s="661">
        <v>31</v>
      </c>
      <c r="B264" s="662" t="s">
        <v>576</v>
      </c>
      <c r="C264" s="662" t="s">
        <v>2788</v>
      </c>
      <c r="D264" s="743" t="s">
        <v>3997</v>
      </c>
      <c r="E264" s="744" t="s">
        <v>2805</v>
      </c>
      <c r="F264" s="662" t="s">
        <v>2785</v>
      </c>
      <c r="G264" s="662" t="s">
        <v>2813</v>
      </c>
      <c r="H264" s="662" t="s">
        <v>1456</v>
      </c>
      <c r="I264" s="662" t="s">
        <v>1640</v>
      </c>
      <c r="J264" s="662" t="s">
        <v>1641</v>
      </c>
      <c r="K264" s="662" t="s">
        <v>2659</v>
      </c>
      <c r="L264" s="663">
        <v>225.06</v>
      </c>
      <c r="M264" s="663">
        <v>225.06</v>
      </c>
      <c r="N264" s="662">
        <v>1</v>
      </c>
      <c r="O264" s="745">
        <v>0.5</v>
      </c>
      <c r="P264" s="663">
        <v>225.06</v>
      </c>
      <c r="Q264" s="678">
        <v>1</v>
      </c>
      <c r="R264" s="662">
        <v>1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31</v>
      </c>
      <c r="B265" s="662" t="s">
        <v>576</v>
      </c>
      <c r="C265" s="662" t="s">
        <v>2788</v>
      </c>
      <c r="D265" s="743" t="s">
        <v>3997</v>
      </c>
      <c r="E265" s="744" t="s">
        <v>2805</v>
      </c>
      <c r="F265" s="662" t="s">
        <v>2785</v>
      </c>
      <c r="G265" s="662" t="s">
        <v>3083</v>
      </c>
      <c r="H265" s="662" t="s">
        <v>577</v>
      </c>
      <c r="I265" s="662" t="s">
        <v>3084</v>
      </c>
      <c r="J265" s="662" t="s">
        <v>3085</v>
      </c>
      <c r="K265" s="662" t="s">
        <v>3086</v>
      </c>
      <c r="L265" s="663">
        <v>0</v>
      </c>
      <c r="M265" s="663">
        <v>0</v>
      </c>
      <c r="N265" s="662">
        <v>1</v>
      </c>
      <c r="O265" s="745">
        <v>0.5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31</v>
      </c>
      <c r="B266" s="662" t="s">
        <v>576</v>
      </c>
      <c r="C266" s="662" t="s">
        <v>2788</v>
      </c>
      <c r="D266" s="743" t="s">
        <v>3997</v>
      </c>
      <c r="E266" s="744" t="s">
        <v>2805</v>
      </c>
      <c r="F266" s="662" t="s">
        <v>2785</v>
      </c>
      <c r="G266" s="662" t="s">
        <v>3059</v>
      </c>
      <c r="H266" s="662" t="s">
        <v>577</v>
      </c>
      <c r="I266" s="662" t="s">
        <v>3060</v>
      </c>
      <c r="J266" s="662" t="s">
        <v>726</v>
      </c>
      <c r="K266" s="662" t="s">
        <v>3061</v>
      </c>
      <c r="L266" s="663">
        <v>0</v>
      </c>
      <c r="M266" s="663">
        <v>0</v>
      </c>
      <c r="N266" s="662">
        <v>1</v>
      </c>
      <c r="O266" s="745">
        <v>0.5</v>
      </c>
      <c r="P266" s="663">
        <v>0</v>
      </c>
      <c r="Q266" s="678"/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31</v>
      </c>
      <c r="B267" s="662" t="s">
        <v>576</v>
      </c>
      <c r="C267" s="662" t="s">
        <v>2788</v>
      </c>
      <c r="D267" s="743" t="s">
        <v>3997</v>
      </c>
      <c r="E267" s="744" t="s">
        <v>2805</v>
      </c>
      <c r="F267" s="662" t="s">
        <v>2785</v>
      </c>
      <c r="G267" s="662" t="s">
        <v>2895</v>
      </c>
      <c r="H267" s="662" t="s">
        <v>577</v>
      </c>
      <c r="I267" s="662" t="s">
        <v>903</v>
      </c>
      <c r="J267" s="662" t="s">
        <v>904</v>
      </c>
      <c r="K267" s="662" t="s">
        <v>2896</v>
      </c>
      <c r="L267" s="663">
        <v>0</v>
      </c>
      <c r="M267" s="663">
        <v>0</v>
      </c>
      <c r="N267" s="662">
        <v>9</v>
      </c>
      <c r="O267" s="745">
        <v>5.5</v>
      </c>
      <c r="P267" s="663">
        <v>0</v>
      </c>
      <c r="Q267" s="678"/>
      <c r="R267" s="662">
        <v>8</v>
      </c>
      <c r="S267" s="678">
        <v>0.88888888888888884</v>
      </c>
      <c r="T267" s="745">
        <v>4.5</v>
      </c>
      <c r="U267" s="701">
        <v>0.81818181818181823</v>
      </c>
    </row>
    <row r="268" spans="1:21" ht="14.4" customHeight="1" x14ac:dyDescent="0.3">
      <c r="A268" s="661">
        <v>31</v>
      </c>
      <c r="B268" s="662" t="s">
        <v>576</v>
      </c>
      <c r="C268" s="662" t="s">
        <v>2788</v>
      </c>
      <c r="D268" s="743" t="s">
        <v>3997</v>
      </c>
      <c r="E268" s="744" t="s">
        <v>2805</v>
      </c>
      <c r="F268" s="662" t="s">
        <v>2785</v>
      </c>
      <c r="G268" s="662" t="s">
        <v>2823</v>
      </c>
      <c r="H268" s="662" t="s">
        <v>577</v>
      </c>
      <c r="I268" s="662" t="s">
        <v>1714</v>
      </c>
      <c r="J268" s="662" t="s">
        <v>1715</v>
      </c>
      <c r="K268" s="662" t="s">
        <v>1716</v>
      </c>
      <c r="L268" s="663">
        <v>147.31</v>
      </c>
      <c r="M268" s="663">
        <v>147.31</v>
      </c>
      <c r="N268" s="662">
        <v>1</v>
      </c>
      <c r="O268" s="745">
        <v>0.5</v>
      </c>
      <c r="P268" s="663">
        <v>147.31</v>
      </c>
      <c r="Q268" s="678">
        <v>1</v>
      </c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31</v>
      </c>
      <c r="B269" s="662" t="s">
        <v>576</v>
      </c>
      <c r="C269" s="662" t="s">
        <v>2788</v>
      </c>
      <c r="D269" s="743" t="s">
        <v>3997</v>
      </c>
      <c r="E269" s="744" t="s">
        <v>2805</v>
      </c>
      <c r="F269" s="662" t="s">
        <v>2785</v>
      </c>
      <c r="G269" s="662" t="s">
        <v>2827</v>
      </c>
      <c r="H269" s="662" t="s">
        <v>577</v>
      </c>
      <c r="I269" s="662" t="s">
        <v>874</v>
      </c>
      <c r="J269" s="662" t="s">
        <v>3087</v>
      </c>
      <c r="K269" s="662" t="s">
        <v>3088</v>
      </c>
      <c r="L269" s="663">
        <v>10.55</v>
      </c>
      <c r="M269" s="663">
        <v>10.55</v>
      </c>
      <c r="N269" s="662">
        <v>1</v>
      </c>
      <c r="O269" s="745">
        <v>0.5</v>
      </c>
      <c r="P269" s="663">
        <v>10.55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31</v>
      </c>
      <c r="B270" s="662" t="s">
        <v>576</v>
      </c>
      <c r="C270" s="662" t="s">
        <v>2788</v>
      </c>
      <c r="D270" s="743" t="s">
        <v>3997</v>
      </c>
      <c r="E270" s="744" t="s">
        <v>2805</v>
      </c>
      <c r="F270" s="662" t="s">
        <v>2785</v>
      </c>
      <c r="G270" s="662" t="s">
        <v>2831</v>
      </c>
      <c r="H270" s="662" t="s">
        <v>1456</v>
      </c>
      <c r="I270" s="662" t="s">
        <v>2832</v>
      </c>
      <c r="J270" s="662" t="s">
        <v>2833</v>
      </c>
      <c r="K270" s="662" t="s">
        <v>2834</v>
      </c>
      <c r="L270" s="663">
        <v>543.39</v>
      </c>
      <c r="M270" s="663">
        <v>58686.119999999981</v>
      </c>
      <c r="N270" s="662">
        <v>108</v>
      </c>
      <c r="O270" s="745">
        <v>28</v>
      </c>
      <c r="P270" s="663">
        <v>48361.709999999977</v>
      </c>
      <c r="Q270" s="678">
        <v>0.82407407407407396</v>
      </c>
      <c r="R270" s="662">
        <v>89</v>
      </c>
      <c r="S270" s="678">
        <v>0.82407407407407407</v>
      </c>
      <c r="T270" s="745">
        <v>23</v>
      </c>
      <c r="U270" s="701">
        <v>0.8214285714285714</v>
      </c>
    </row>
    <row r="271" spans="1:21" ht="14.4" customHeight="1" x14ac:dyDescent="0.3">
      <c r="A271" s="661">
        <v>31</v>
      </c>
      <c r="B271" s="662" t="s">
        <v>576</v>
      </c>
      <c r="C271" s="662" t="s">
        <v>2788</v>
      </c>
      <c r="D271" s="743" t="s">
        <v>3997</v>
      </c>
      <c r="E271" s="744" t="s">
        <v>2805</v>
      </c>
      <c r="F271" s="662" t="s">
        <v>2785</v>
      </c>
      <c r="G271" s="662" t="s">
        <v>2831</v>
      </c>
      <c r="H271" s="662" t="s">
        <v>1456</v>
      </c>
      <c r="I271" s="662" t="s">
        <v>2835</v>
      </c>
      <c r="J271" s="662" t="s">
        <v>2833</v>
      </c>
      <c r="K271" s="662" t="s">
        <v>2836</v>
      </c>
      <c r="L271" s="663">
        <v>815.1</v>
      </c>
      <c r="M271" s="663">
        <v>17117.099999999999</v>
      </c>
      <c r="N271" s="662">
        <v>21</v>
      </c>
      <c r="O271" s="745">
        <v>5.5</v>
      </c>
      <c r="P271" s="663">
        <v>16302</v>
      </c>
      <c r="Q271" s="678">
        <v>0.95238095238095244</v>
      </c>
      <c r="R271" s="662">
        <v>20</v>
      </c>
      <c r="S271" s="678">
        <v>0.95238095238095233</v>
      </c>
      <c r="T271" s="745">
        <v>4.5</v>
      </c>
      <c r="U271" s="701">
        <v>0.81818181818181823</v>
      </c>
    </row>
    <row r="272" spans="1:21" ht="14.4" customHeight="1" x14ac:dyDescent="0.3">
      <c r="A272" s="661">
        <v>31</v>
      </c>
      <c r="B272" s="662" t="s">
        <v>576</v>
      </c>
      <c r="C272" s="662" t="s">
        <v>2788</v>
      </c>
      <c r="D272" s="743" t="s">
        <v>3997</v>
      </c>
      <c r="E272" s="744" t="s">
        <v>2805</v>
      </c>
      <c r="F272" s="662" t="s">
        <v>2785</v>
      </c>
      <c r="G272" s="662" t="s">
        <v>2831</v>
      </c>
      <c r="H272" s="662" t="s">
        <v>1456</v>
      </c>
      <c r="I272" s="662" t="s">
        <v>2837</v>
      </c>
      <c r="J272" s="662" t="s">
        <v>2833</v>
      </c>
      <c r="K272" s="662" t="s">
        <v>2838</v>
      </c>
      <c r="L272" s="663">
        <v>923.74</v>
      </c>
      <c r="M272" s="663">
        <v>1847.48</v>
      </c>
      <c r="N272" s="662">
        <v>2</v>
      </c>
      <c r="O272" s="745">
        <v>1.5</v>
      </c>
      <c r="P272" s="663">
        <v>923.74</v>
      </c>
      <c r="Q272" s="678">
        <v>0.5</v>
      </c>
      <c r="R272" s="662">
        <v>1</v>
      </c>
      <c r="S272" s="678">
        <v>0.5</v>
      </c>
      <c r="T272" s="745">
        <v>1</v>
      </c>
      <c r="U272" s="701">
        <v>0.66666666666666663</v>
      </c>
    </row>
    <row r="273" spans="1:21" ht="14.4" customHeight="1" x14ac:dyDescent="0.3">
      <c r="A273" s="661">
        <v>31</v>
      </c>
      <c r="B273" s="662" t="s">
        <v>576</v>
      </c>
      <c r="C273" s="662" t="s">
        <v>2788</v>
      </c>
      <c r="D273" s="743" t="s">
        <v>3997</v>
      </c>
      <c r="E273" s="744" t="s">
        <v>2805</v>
      </c>
      <c r="F273" s="662" t="s">
        <v>2785</v>
      </c>
      <c r="G273" s="662" t="s">
        <v>2831</v>
      </c>
      <c r="H273" s="662" t="s">
        <v>1456</v>
      </c>
      <c r="I273" s="662" t="s">
        <v>2901</v>
      </c>
      <c r="J273" s="662" t="s">
        <v>2833</v>
      </c>
      <c r="K273" s="662" t="s">
        <v>2902</v>
      </c>
      <c r="L273" s="663">
        <v>1154.68</v>
      </c>
      <c r="M273" s="663">
        <v>1154.68</v>
      </c>
      <c r="N273" s="662">
        <v>1</v>
      </c>
      <c r="O273" s="745">
        <v>0.5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31</v>
      </c>
      <c r="B274" s="662" t="s">
        <v>576</v>
      </c>
      <c r="C274" s="662" t="s">
        <v>2788</v>
      </c>
      <c r="D274" s="743" t="s">
        <v>3997</v>
      </c>
      <c r="E274" s="744" t="s">
        <v>2805</v>
      </c>
      <c r="F274" s="662" t="s">
        <v>2785</v>
      </c>
      <c r="G274" s="662" t="s">
        <v>2839</v>
      </c>
      <c r="H274" s="662" t="s">
        <v>1456</v>
      </c>
      <c r="I274" s="662" t="s">
        <v>1579</v>
      </c>
      <c r="J274" s="662" t="s">
        <v>607</v>
      </c>
      <c r="K274" s="662" t="s">
        <v>2709</v>
      </c>
      <c r="L274" s="663">
        <v>24.22</v>
      </c>
      <c r="M274" s="663">
        <v>24.22</v>
      </c>
      <c r="N274" s="662">
        <v>1</v>
      </c>
      <c r="O274" s="745">
        <v>1</v>
      </c>
      <c r="P274" s="663">
        <v>24.22</v>
      </c>
      <c r="Q274" s="678">
        <v>1</v>
      </c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31</v>
      </c>
      <c r="B275" s="662" t="s">
        <v>576</v>
      </c>
      <c r="C275" s="662" t="s">
        <v>2788</v>
      </c>
      <c r="D275" s="743" t="s">
        <v>3997</v>
      </c>
      <c r="E275" s="744" t="s">
        <v>2805</v>
      </c>
      <c r="F275" s="662" t="s">
        <v>2785</v>
      </c>
      <c r="G275" s="662" t="s">
        <v>2839</v>
      </c>
      <c r="H275" s="662" t="s">
        <v>1456</v>
      </c>
      <c r="I275" s="662" t="s">
        <v>1579</v>
      </c>
      <c r="J275" s="662" t="s">
        <v>607</v>
      </c>
      <c r="K275" s="662" t="s">
        <v>2709</v>
      </c>
      <c r="L275" s="663">
        <v>18.260000000000002</v>
      </c>
      <c r="M275" s="663">
        <v>36.520000000000003</v>
      </c>
      <c r="N275" s="662">
        <v>2</v>
      </c>
      <c r="O275" s="745">
        <v>2</v>
      </c>
      <c r="P275" s="663">
        <v>36.520000000000003</v>
      </c>
      <c r="Q275" s="678">
        <v>1</v>
      </c>
      <c r="R275" s="662">
        <v>2</v>
      </c>
      <c r="S275" s="678">
        <v>1</v>
      </c>
      <c r="T275" s="745">
        <v>2</v>
      </c>
      <c r="U275" s="701">
        <v>1</v>
      </c>
    </row>
    <row r="276" spans="1:21" ht="14.4" customHeight="1" x14ac:dyDescent="0.3">
      <c r="A276" s="661">
        <v>31</v>
      </c>
      <c r="B276" s="662" t="s">
        <v>576</v>
      </c>
      <c r="C276" s="662" t="s">
        <v>2788</v>
      </c>
      <c r="D276" s="743" t="s">
        <v>3997</v>
      </c>
      <c r="E276" s="744" t="s">
        <v>2805</v>
      </c>
      <c r="F276" s="662" t="s">
        <v>2785</v>
      </c>
      <c r="G276" s="662" t="s">
        <v>2839</v>
      </c>
      <c r="H276" s="662" t="s">
        <v>1456</v>
      </c>
      <c r="I276" s="662" t="s">
        <v>1470</v>
      </c>
      <c r="J276" s="662" t="s">
        <v>607</v>
      </c>
      <c r="K276" s="662" t="s">
        <v>608</v>
      </c>
      <c r="L276" s="663">
        <v>48.42</v>
      </c>
      <c r="M276" s="663">
        <v>48.42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31</v>
      </c>
      <c r="B277" s="662" t="s">
        <v>576</v>
      </c>
      <c r="C277" s="662" t="s">
        <v>2788</v>
      </c>
      <c r="D277" s="743" t="s">
        <v>3997</v>
      </c>
      <c r="E277" s="744" t="s">
        <v>2805</v>
      </c>
      <c r="F277" s="662" t="s">
        <v>2785</v>
      </c>
      <c r="G277" s="662" t="s">
        <v>3065</v>
      </c>
      <c r="H277" s="662" t="s">
        <v>577</v>
      </c>
      <c r="I277" s="662" t="s">
        <v>3089</v>
      </c>
      <c r="J277" s="662" t="s">
        <v>2371</v>
      </c>
      <c r="K277" s="662" t="s">
        <v>3090</v>
      </c>
      <c r="L277" s="663">
        <v>0</v>
      </c>
      <c r="M277" s="663">
        <v>0</v>
      </c>
      <c r="N277" s="662">
        <v>3</v>
      </c>
      <c r="O277" s="745">
        <v>1</v>
      </c>
      <c r="P277" s="663">
        <v>0</v>
      </c>
      <c r="Q277" s="678"/>
      <c r="R277" s="662">
        <v>3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31</v>
      </c>
      <c r="B278" s="662" t="s">
        <v>576</v>
      </c>
      <c r="C278" s="662" t="s">
        <v>2788</v>
      </c>
      <c r="D278" s="743" t="s">
        <v>3997</v>
      </c>
      <c r="E278" s="744" t="s">
        <v>2805</v>
      </c>
      <c r="F278" s="662" t="s">
        <v>2785</v>
      </c>
      <c r="G278" s="662" t="s">
        <v>2969</v>
      </c>
      <c r="H278" s="662" t="s">
        <v>577</v>
      </c>
      <c r="I278" s="662" t="s">
        <v>866</v>
      </c>
      <c r="J278" s="662" t="s">
        <v>867</v>
      </c>
      <c r="K278" s="662" t="s">
        <v>2970</v>
      </c>
      <c r="L278" s="663">
        <v>107.25</v>
      </c>
      <c r="M278" s="663">
        <v>107.25</v>
      </c>
      <c r="N278" s="662">
        <v>1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31</v>
      </c>
      <c r="B279" s="662" t="s">
        <v>576</v>
      </c>
      <c r="C279" s="662" t="s">
        <v>2788</v>
      </c>
      <c r="D279" s="743" t="s">
        <v>3997</v>
      </c>
      <c r="E279" s="744" t="s">
        <v>2805</v>
      </c>
      <c r="F279" s="662" t="s">
        <v>2785</v>
      </c>
      <c r="G279" s="662" t="s">
        <v>2842</v>
      </c>
      <c r="H279" s="662" t="s">
        <v>577</v>
      </c>
      <c r="I279" s="662" t="s">
        <v>763</v>
      </c>
      <c r="J279" s="662" t="s">
        <v>2843</v>
      </c>
      <c r="K279" s="662" t="s">
        <v>2844</v>
      </c>
      <c r="L279" s="663">
        <v>0</v>
      </c>
      <c r="M279" s="663">
        <v>0</v>
      </c>
      <c r="N279" s="662">
        <v>129</v>
      </c>
      <c r="O279" s="745">
        <v>92</v>
      </c>
      <c r="P279" s="663">
        <v>0</v>
      </c>
      <c r="Q279" s="678"/>
      <c r="R279" s="662">
        <v>98</v>
      </c>
      <c r="S279" s="678">
        <v>0.75968992248062017</v>
      </c>
      <c r="T279" s="745">
        <v>69</v>
      </c>
      <c r="U279" s="701">
        <v>0.75</v>
      </c>
    </row>
    <row r="280" spans="1:21" ht="14.4" customHeight="1" x14ac:dyDescent="0.3">
      <c r="A280" s="661">
        <v>31</v>
      </c>
      <c r="B280" s="662" t="s">
        <v>576</v>
      </c>
      <c r="C280" s="662" t="s">
        <v>2788</v>
      </c>
      <c r="D280" s="743" t="s">
        <v>3997</v>
      </c>
      <c r="E280" s="744" t="s">
        <v>2805</v>
      </c>
      <c r="F280" s="662" t="s">
        <v>2785</v>
      </c>
      <c r="G280" s="662" t="s">
        <v>2845</v>
      </c>
      <c r="H280" s="662" t="s">
        <v>577</v>
      </c>
      <c r="I280" s="662" t="s">
        <v>1691</v>
      </c>
      <c r="J280" s="662" t="s">
        <v>1692</v>
      </c>
      <c r="K280" s="662" t="s">
        <v>2846</v>
      </c>
      <c r="L280" s="663">
        <v>186.27</v>
      </c>
      <c r="M280" s="663">
        <v>2794.05</v>
      </c>
      <c r="N280" s="662">
        <v>15</v>
      </c>
      <c r="O280" s="745">
        <v>7</v>
      </c>
      <c r="P280" s="663">
        <v>1490.16</v>
      </c>
      <c r="Q280" s="678">
        <v>0.53333333333333333</v>
      </c>
      <c r="R280" s="662">
        <v>8</v>
      </c>
      <c r="S280" s="678">
        <v>0.53333333333333333</v>
      </c>
      <c r="T280" s="745">
        <v>4</v>
      </c>
      <c r="U280" s="701">
        <v>0.5714285714285714</v>
      </c>
    </row>
    <row r="281" spans="1:21" ht="14.4" customHeight="1" x14ac:dyDescent="0.3">
      <c r="A281" s="661">
        <v>31</v>
      </c>
      <c r="B281" s="662" t="s">
        <v>576</v>
      </c>
      <c r="C281" s="662" t="s">
        <v>2788</v>
      </c>
      <c r="D281" s="743" t="s">
        <v>3997</v>
      </c>
      <c r="E281" s="744" t="s">
        <v>2805</v>
      </c>
      <c r="F281" s="662" t="s">
        <v>2785</v>
      </c>
      <c r="G281" s="662" t="s">
        <v>3091</v>
      </c>
      <c r="H281" s="662" t="s">
        <v>577</v>
      </c>
      <c r="I281" s="662" t="s">
        <v>2501</v>
      </c>
      <c r="J281" s="662" t="s">
        <v>2502</v>
      </c>
      <c r="K281" s="662" t="s">
        <v>3092</v>
      </c>
      <c r="L281" s="663">
        <v>36.97</v>
      </c>
      <c r="M281" s="663">
        <v>36.97</v>
      </c>
      <c r="N281" s="662">
        <v>1</v>
      </c>
      <c r="O281" s="745">
        <v>0.5</v>
      </c>
      <c r="P281" s="663">
        <v>36.97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31</v>
      </c>
      <c r="B282" s="662" t="s">
        <v>576</v>
      </c>
      <c r="C282" s="662" t="s">
        <v>2788</v>
      </c>
      <c r="D282" s="743" t="s">
        <v>3997</v>
      </c>
      <c r="E282" s="744" t="s">
        <v>2805</v>
      </c>
      <c r="F282" s="662" t="s">
        <v>2785</v>
      </c>
      <c r="G282" s="662" t="s">
        <v>2847</v>
      </c>
      <c r="H282" s="662" t="s">
        <v>577</v>
      </c>
      <c r="I282" s="662" t="s">
        <v>3037</v>
      </c>
      <c r="J282" s="662" t="s">
        <v>2849</v>
      </c>
      <c r="K282" s="662" t="s">
        <v>2714</v>
      </c>
      <c r="L282" s="663">
        <v>31.32</v>
      </c>
      <c r="M282" s="663">
        <v>125.28</v>
      </c>
      <c r="N282" s="662">
        <v>4</v>
      </c>
      <c r="O282" s="745">
        <v>2</v>
      </c>
      <c r="P282" s="663">
        <v>62.64</v>
      </c>
      <c r="Q282" s="678">
        <v>0.5</v>
      </c>
      <c r="R282" s="662">
        <v>2</v>
      </c>
      <c r="S282" s="678">
        <v>0.5</v>
      </c>
      <c r="T282" s="745">
        <v>1</v>
      </c>
      <c r="U282" s="701">
        <v>0.5</v>
      </c>
    </row>
    <row r="283" spans="1:21" ht="14.4" customHeight="1" x14ac:dyDescent="0.3">
      <c r="A283" s="661">
        <v>31</v>
      </c>
      <c r="B283" s="662" t="s">
        <v>576</v>
      </c>
      <c r="C283" s="662" t="s">
        <v>2788</v>
      </c>
      <c r="D283" s="743" t="s">
        <v>3997</v>
      </c>
      <c r="E283" s="744" t="s">
        <v>2805</v>
      </c>
      <c r="F283" s="662" t="s">
        <v>2785</v>
      </c>
      <c r="G283" s="662" t="s">
        <v>2847</v>
      </c>
      <c r="H283" s="662" t="s">
        <v>577</v>
      </c>
      <c r="I283" s="662" t="s">
        <v>2848</v>
      </c>
      <c r="J283" s="662" t="s">
        <v>2849</v>
      </c>
      <c r="K283" s="662" t="s">
        <v>2715</v>
      </c>
      <c r="L283" s="663">
        <v>93.96</v>
      </c>
      <c r="M283" s="663">
        <v>563.76</v>
      </c>
      <c r="N283" s="662">
        <v>6</v>
      </c>
      <c r="O283" s="745">
        <v>2.5</v>
      </c>
      <c r="P283" s="663">
        <v>187.92</v>
      </c>
      <c r="Q283" s="678">
        <v>0.33333333333333331</v>
      </c>
      <c r="R283" s="662">
        <v>2</v>
      </c>
      <c r="S283" s="678">
        <v>0.33333333333333331</v>
      </c>
      <c r="T283" s="745">
        <v>1</v>
      </c>
      <c r="U283" s="701">
        <v>0.4</v>
      </c>
    </row>
    <row r="284" spans="1:21" ht="14.4" customHeight="1" x14ac:dyDescent="0.3">
      <c r="A284" s="661">
        <v>31</v>
      </c>
      <c r="B284" s="662" t="s">
        <v>576</v>
      </c>
      <c r="C284" s="662" t="s">
        <v>2788</v>
      </c>
      <c r="D284" s="743" t="s">
        <v>3997</v>
      </c>
      <c r="E284" s="744" t="s">
        <v>2805</v>
      </c>
      <c r="F284" s="662" t="s">
        <v>2785</v>
      </c>
      <c r="G284" s="662" t="s">
        <v>2847</v>
      </c>
      <c r="H284" s="662" t="s">
        <v>1456</v>
      </c>
      <c r="I284" s="662" t="s">
        <v>1525</v>
      </c>
      <c r="J284" s="662" t="s">
        <v>1522</v>
      </c>
      <c r="K284" s="662" t="s">
        <v>2715</v>
      </c>
      <c r="L284" s="663">
        <v>93.96</v>
      </c>
      <c r="M284" s="663">
        <v>93.96</v>
      </c>
      <c r="N284" s="662">
        <v>1</v>
      </c>
      <c r="O284" s="745">
        <v>0.5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31</v>
      </c>
      <c r="B285" s="662" t="s">
        <v>576</v>
      </c>
      <c r="C285" s="662" t="s">
        <v>2788</v>
      </c>
      <c r="D285" s="743" t="s">
        <v>3997</v>
      </c>
      <c r="E285" s="744" t="s">
        <v>2805</v>
      </c>
      <c r="F285" s="662" t="s">
        <v>2785</v>
      </c>
      <c r="G285" s="662" t="s">
        <v>2913</v>
      </c>
      <c r="H285" s="662" t="s">
        <v>577</v>
      </c>
      <c r="I285" s="662" t="s">
        <v>3093</v>
      </c>
      <c r="J285" s="662" t="s">
        <v>1074</v>
      </c>
      <c r="K285" s="662" t="s">
        <v>3094</v>
      </c>
      <c r="L285" s="663">
        <v>25.07</v>
      </c>
      <c r="M285" s="663">
        <v>75.210000000000008</v>
      </c>
      <c r="N285" s="662">
        <v>3</v>
      </c>
      <c r="O285" s="745">
        <v>1</v>
      </c>
      <c r="P285" s="663">
        <v>25.07</v>
      </c>
      <c r="Q285" s="678">
        <v>0.33333333333333331</v>
      </c>
      <c r="R285" s="662">
        <v>1</v>
      </c>
      <c r="S285" s="678">
        <v>0.33333333333333331</v>
      </c>
      <c r="T285" s="745">
        <v>0.5</v>
      </c>
      <c r="U285" s="701">
        <v>0.5</v>
      </c>
    </row>
    <row r="286" spans="1:21" ht="14.4" customHeight="1" x14ac:dyDescent="0.3">
      <c r="A286" s="661">
        <v>31</v>
      </c>
      <c r="B286" s="662" t="s">
        <v>576</v>
      </c>
      <c r="C286" s="662" t="s">
        <v>2788</v>
      </c>
      <c r="D286" s="743" t="s">
        <v>3997</v>
      </c>
      <c r="E286" s="744" t="s">
        <v>2805</v>
      </c>
      <c r="F286" s="662" t="s">
        <v>2785</v>
      </c>
      <c r="G286" s="662" t="s">
        <v>2913</v>
      </c>
      <c r="H286" s="662" t="s">
        <v>577</v>
      </c>
      <c r="I286" s="662" t="s">
        <v>1073</v>
      </c>
      <c r="J286" s="662" t="s">
        <v>1074</v>
      </c>
      <c r="K286" s="662" t="s">
        <v>2915</v>
      </c>
      <c r="L286" s="663">
        <v>75.22</v>
      </c>
      <c r="M286" s="663">
        <v>75.22</v>
      </c>
      <c r="N286" s="662">
        <v>1</v>
      </c>
      <c r="O286" s="745">
        <v>0.5</v>
      </c>
      <c r="P286" s="663">
        <v>75.22</v>
      </c>
      <c r="Q286" s="678">
        <v>1</v>
      </c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31</v>
      </c>
      <c r="B287" s="662" t="s">
        <v>576</v>
      </c>
      <c r="C287" s="662" t="s">
        <v>2788</v>
      </c>
      <c r="D287" s="743" t="s">
        <v>3997</v>
      </c>
      <c r="E287" s="744" t="s">
        <v>2805</v>
      </c>
      <c r="F287" s="662" t="s">
        <v>2785</v>
      </c>
      <c r="G287" s="662" t="s">
        <v>2913</v>
      </c>
      <c r="H287" s="662" t="s">
        <v>577</v>
      </c>
      <c r="I287" s="662" t="s">
        <v>3095</v>
      </c>
      <c r="J287" s="662" t="s">
        <v>3096</v>
      </c>
      <c r="K287" s="662" t="s">
        <v>3097</v>
      </c>
      <c r="L287" s="663">
        <v>45.65</v>
      </c>
      <c r="M287" s="663">
        <v>45.65</v>
      </c>
      <c r="N287" s="662">
        <v>1</v>
      </c>
      <c r="O287" s="745">
        <v>0.5</v>
      </c>
      <c r="P287" s="663">
        <v>45.65</v>
      </c>
      <c r="Q287" s="678">
        <v>1</v>
      </c>
      <c r="R287" s="662">
        <v>1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31</v>
      </c>
      <c r="B288" s="662" t="s">
        <v>576</v>
      </c>
      <c r="C288" s="662" t="s">
        <v>2788</v>
      </c>
      <c r="D288" s="743" t="s">
        <v>3997</v>
      </c>
      <c r="E288" s="744" t="s">
        <v>2805</v>
      </c>
      <c r="F288" s="662" t="s">
        <v>2785</v>
      </c>
      <c r="G288" s="662" t="s">
        <v>2913</v>
      </c>
      <c r="H288" s="662" t="s">
        <v>577</v>
      </c>
      <c r="I288" s="662" t="s">
        <v>3098</v>
      </c>
      <c r="J288" s="662" t="s">
        <v>1074</v>
      </c>
      <c r="K288" s="662" t="s">
        <v>3099</v>
      </c>
      <c r="L288" s="663">
        <v>0</v>
      </c>
      <c r="M288" s="663">
        <v>0</v>
      </c>
      <c r="N288" s="662">
        <v>1</v>
      </c>
      <c r="O288" s="745">
        <v>1</v>
      </c>
      <c r="P288" s="663">
        <v>0</v>
      </c>
      <c r="Q288" s="678"/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31</v>
      </c>
      <c r="B289" s="662" t="s">
        <v>576</v>
      </c>
      <c r="C289" s="662" t="s">
        <v>2788</v>
      </c>
      <c r="D289" s="743" t="s">
        <v>3997</v>
      </c>
      <c r="E289" s="744" t="s">
        <v>2805</v>
      </c>
      <c r="F289" s="662" t="s">
        <v>2785</v>
      </c>
      <c r="G289" s="662" t="s">
        <v>2913</v>
      </c>
      <c r="H289" s="662" t="s">
        <v>577</v>
      </c>
      <c r="I289" s="662" t="s">
        <v>3100</v>
      </c>
      <c r="J289" s="662" t="s">
        <v>3096</v>
      </c>
      <c r="K289" s="662" t="s">
        <v>3101</v>
      </c>
      <c r="L289" s="663">
        <v>91.29</v>
      </c>
      <c r="M289" s="663">
        <v>365.16</v>
      </c>
      <c r="N289" s="662">
        <v>4</v>
      </c>
      <c r="O289" s="745">
        <v>2.5</v>
      </c>
      <c r="P289" s="663">
        <v>91.29</v>
      </c>
      <c r="Q289" s="678">
        <v>0.25</v>
      </c>
      <c r="R289" s="662">
        <v>1</v>
      </c>
      <c r="S289" s="678">
        <v>0.25</v>
      </c>
      <c r="T289" s="745">
        <v>0.5</v>
      </c>
      <c r="U289" s="701">
        <v>0.2</v>
      </c>
    </row>
    <row r="290" spans="1:21" ht="14.4" customHeight="1" x14ac:dyDescent="0.3">
      <c r="A290" s="661">
        <v>31</v>
      </c>
      <c r="B290" s="662" t="s">
        <v>576</v>
      </c>
      <c r="C290" s="662" t="s">
        <v>2788</v>
      </c>
      <c r="D290" s="743" t="s">
        <v>3997</v>
      </c>
      <c r="E290" s="744" t="s">
        <v>2805</v>
      </c>
      <c r="F290" s="662" t="s">
        <v>2787</v>
      </c>
      <c r="G290" s="662" t="s">
        <v>2850</v>
      </c>
      <c r="H290" s="662" t="s">
        <v>577</v>
      </c>
      <c r="I290" s="662" t="s">
        <v>2851</v>
      </c>
      <c r="J290" s="662" t="s">
        <v>2852</v>
      </c>
      <c r="K290" s="662" t="s">
        <v>2853</v>
      </c>
      <c r="L290" s="663">
        <v>35.130000000000003</v>
      </c>
      <c r="M290" s="663">
        <v>3021.1800000000026</v>
      </c>
      <c r="N290" s="662">
        <v>86</v>
      </c>
      <c r="O290" s="745">
        <v>44</v>
      </c>
      <c r="P290" s="663">
        <v>2880.6600000000026</v>
      </c>
      <c r="Q290" s="678">
        <v>0.95348837209302328</v>
      </c>
      <c r="R290" s="662">
        <v>82</v>
      </c>
      <c r="S290" s="678">
        <v>0.95348837209302328</v>
      </c>
      <c r="T290" s="745">
        <v>42</v>
      </c>
      <c r="U290" s="701">
        <v>0.95454545454545459</v>
      </c>
    </row>
    <row r="291" spans="1:21" ht="14.4" customHeight="1" x14ac:dyDescent="0.3">
      <c r="A291" s="661">
        <v>31</v>
      </c>
      <c r="B291" s="662" t="s">
        <v>576</v>
      </c>
      <c r="C291" s="662" t="s">
        <v>2788</v>
      </c>
      <c r="D291" s="743" t="s">
        <v>3997</v>
      </c>
      <c r="E291" s="744" t="s">
        <v>2805</v>
      </c>
      <c r="F291" s="662" t="s">
        <v>2787</v>
      </c>
      <c r="G291" s="662" t="s">
        <v>2850</v>
      </c>
      <c r="H291" s="662" t="s">
        <v>577</v>
      </c>
      <c r="I291" s="662" t="s">
        <v>2917</v>
      </c>
      <c r="J291" s="662" t="s">
        <v>2918</v>
      </c>
      <c r="K291" s="662" t="s">
        <v>2919</v>
      </c>
      <c r="L291" s="663">
        <v>35.75</v>
      </c>
      <c r="M291" s="663">
        <v>1537.25</v>
      </c>
      <c r="N291" s="662">
        <v>43</v>
      </c>
      <c r="O291" s="745">
        <v>22</v>
      </c>
      <c r="P291" s="663">
        <v>1537.25</v>
      </c>
      <c r="Q291" s="678">
        <v>1</v>
      </c>
      <c r="R291" s="662">
        <v>43</v>
      </c>
      <c r="S291" s="678">
        <v>1</v>
      </c>
      <c r="T291" s="745">
        <v>22</v>
      </c>
      <c r="U291" s="701">
        <v>1</v>
      </c>
    </row>
    <row r="292" spans="1:21" ht="14.4" customHeight="1" x14ac:dyDescent="0.3">
      <c r="A292" s="661">
        <v>31</v>
      </c>
      <c r="B292" s="662" t="s">
        <v>576</v>
      </c>
      <c r="C292" s="662" t="s">
        <v>2788</v>
      </c>
      <c r="D292" s="743" t="s">
        <v>3997</v>
      </c>
      <c r="E292" s="744" t="s">
        <v>2805</v>
      </c>
      <c r="F292" s="662" t="s">
        <v>2787</v>
      </c>
      <c r="G292" s="662" t="s">
        <v>2854</v>
      </c>
      <c r="H292" s="662" t="s">
        <v>577</v>
      </c>
      <c r="I292" s="662" t="s">
        <v>2855</v>
      </c>
      <c r="J292" s="662" t="s">
        <v>2856</v>
      </c>
      <c r="K292" s="662" t="s">
        <v>2857</v>
      </c>
      <c r="L292" s="663">
        <v>410</v>
      </c>
      <c r="M292" s="663">
        <v>15990</v>
      </c>
      <c r="N292" s="662">
        <v>39</v>
      </c>
      <c r="O292" s="745">
        <v>39</v>
      </c>
      <c r="P292" s="663">
        <v>15990</v>
      </c>
      <c r="Q292" s="678">
        <v>1</v>
      </c>
      <c r="R292" s="662">
        <v>39</v>
      </c>
      <c r="S292" s="678">
        <v>1</v>
      </c>
      <c r="T292" s="745">
        <v>39</v>
      </c>
      <c r="U292" s="701">
        <v>1</v>
      </c>
    </row>
    <row r="293" spans="1:21" ht="14.4" customHeight="1" x14ac:dyDescent="0.3">
      <c r="A293" s="661">
        <v>31</v>
      </c>
      <c r="B293" s="662" t="s">
        <v>576</v>
      </c>
      <c r="C293" s="662" t="s">
        <v>2788</v>
      </c>
      <c r="D293" s="743" t="s">
        <v>3997</v>
      </c>
      <c r="E293" s="744" t="s">
        <v>2805</v>
      </c>
      <c r="F293" s="662" t="s">
        <v>2787</v>
      </c>
      <c r="G293" s="662" t="s">
        <v>2858</v>
      </c>
      <c r="H293" s="662" t="s">
        <v>577</v>
      </c>
      <c r="I293" s="662" t="s">
        <v>2862</v>
      </c>
      <c r="J293" s="662" t="s">
        <v>2863</v>
      </c>
      <c r="K293" s="662" t="s">
        <v>2864</v>
      </c>
      <c r="L293" s="663">
        <v>492.18</v>
      </c>
      <c r="M293" s="663">
        <v>6890.5200000000013</v>
      </c>
      <c r="N293" s="662">
        <v>14</v>
      </c>
      <c r="O293" s="745">
        <v>14</v>
      </c>
      <c r="P293" s="663">
        <v>6890.5200000000013</v>
      </c>
      <c r="Q293" s="678">
        <v>1</v>
      </c>
      <c r="R293" s="662">
        <v>14</v>
      </c>
      <c r="S293" s="678">
        <v>1</v>
      </c>
      <c r="T293" s="745">
        <v>14</v>
      </c>
      <c r="U293" s="701">
        <v>1</v>
      </c>
    </row>
    <row r="294" spans="1:21" ht="14.4" customHeight="1" x14ac:dyDescent="0.3">
      <c r="A294" s="661">
        <v>31</v>
      </c>
      <c r="B294" s="662" t="s">
        <v>576</v>
      </c>
      <c r="C294" s="662" t="s">
        <v>2788</v>
      </c>
      <c r="D294" s="743" t="s">
        <v>3997</v>
      </c>
      <c r="E294" s="744" t="s">
        <v>2805</v>
      </c>
      <c r="F294" s="662" t="s">
        <v>2787</v>
      </c>
      <c r="G294" s="662" t="s">
        <v>2858</v>
      </c>
      <c r="H294" s="662" t="s">
        <v>577</v>
      </c>
      <c r="I294" s="662" t="s">
        <v>2865</v>
      </c>
      <c r="J294" s="662" t="s">
        <v>2866</v>
      </c>
      <c r="K294" s="662" t="s">
        <v>2867</v>
      </c>
      <c r="L294" s="663">
        <v>347.81</v>
      </c>
      <c r="M294" s="663">
        <v>347.81</v>
      </c>
      <c r="N294" s="662">
        <v>1</v>
      </c>
      <c r="O294" s="745">
        <v>1</v>
      </c>
      <c r="P294" s="663">
        <v>347.81</v>
      </c>
      <c r="Q294" s="678">
        <v>1</v>
      </c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31</v>
      </c>
      <c r="B295" s="662" t="s">
        <v>576</v>
      </c>
      <c r="C295" s="662" t="s">
        <v>2788</v>
      </c>
      <c r="D295" s="743" t="s">
        <v>3997</v>
      </c>
      <c r="E295" s="744" t="s">
        <v>2805</v>
      </c>
      <c r="F295" s="662" t="s">
        <v>2787</v>
      </c>
      <c r="G295" s="662" t="s">
        <v>2858</v>
      </c>
      <c r="H295" s="662" t="s">
        <v>577</v>
      </c>
      <c r="I295" s="662" t="s">
        <v>2971</v>
      </c>
      <c r="J295" s="662" t="s">
        <v>2972</v>
      </c>
      <c r="K295" s="662" t="s">
        <v>2973</v>
      </c>
      <c r="L295" s="663">
        <v>2296.87</v>
      </c>
      <c r="M295" s="663">
        <v>2296.87</v>
      </c>
      <c r="N295" s="662">
        <v>1</v>
      </c>
      <c r="O295" s="745">
        <v>1</v>
      </c>
      <c r="P295" s="663">
        <v>2296.87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31</v>
      </c>
      <c r="B296" s="662" t="s">
        <v>576</v>
      </c>
      <c r="C296" s="662" t="s">
        <v>2788</v>
      </c>
      <c r="D296" s="743" t="s">
        <v>3997</v>
      </c>
      <c r="E296" s="744" t="s">
        <v>2805</v>
      </c>
      <c r="F296" s="662" t="s">
        <v>2787</v>
      </c>
      <c r="G296" s="662" t="s">
        <v>2858</v>
      </c>
      <c r="H296" s="662" t="s">
        <v>577</v>
      </c>
      <c r="I296" s="662" t="s">
        <v>3079</v>
      </c>
      <c r="J296" s="662" t="s">
        <v>3080</v>
      </c>
      <c r="K296" s="662" t="s">
        <v>3081</v>
      </c>
      <c r="L296" s="663">
        <v>320.25</v>
      </c>
      <c r="M296" s="663">
        <v>640.5</v>
      </c>
      <c r="N296" s="662">
        <v>2</v>
      </c>
      <c r="O296" s="745">
        <v>2</v>
      </c>
      <c r="P296" s="663">
        <v>640.5</v>
      </c>
      <c r="Q296" s="678">
        <v>1</v>
      </c>
      <c r="R296" s="662">
        <v>2</v>
      </c>
      <c r="S296" s="678">
        <v>1</v>
      </c>
      <c r="T296" s="745">
        <v>2</v>
      </c>
      <c r="U296" s="701">
        <v>1</v>
      </c>
    </row>
    <row r="297" spans="1:21" ht="14.4" customHeight="1" x14ac:dyDescent="0.3">
      <c r="A297" s="661">
        <v>31</v>
      </c>
      <c r="B297" s="662" t="s">
        <v>576</v>
      </c>
      <c r="C297" s="662" t="s">
        <v>2788</v>
      </c>
      <c r="D297" s="743" t="s">
        <v>3997</v>
      </c>
      <c r="E297" s="744" t="s">
        <v>2805</v>
      </c>
      <c r="F297" s="662" t="s">
        <v>2787</v>
      </c>
      <c r="G297" s="662" t="s">
        <v>2858</v>
      </c>
      <c r="H297" s="662" t="s">
        <v>577</v>
      </c>
      <c r="I297" s="662" t="s">
        <v>2923</v>
      </c>
      <c r="J297" s="662" t="s">
        <v>2924</v>
      </c>
      <c r="K297" s="662" t="s">
        <v>2925</v>
      </c>
      <c r="L297" s="663">
        <v>971.25</v>
      </c>
      <c r="M297" s="663">
        <v>4856.25</v>
      </c>
      <c r="N297" s="662">
        <v>5</v>
      </c>
      <c r="O297" s="745">
        <v>5</v>
      </c>
      <c r="P297" s="663">
        <v>4856.25</v>
      </c>
      <c r="Q297" s="678">
        <v>1</v>
      </c>
      <c r="R297" s="662">
        <v>5</v>
      </c>
      <c r="S297" s="678">
        <v>1</v>
      </c>
      <c r="T297" s="745">
        <v>5</v>
      </c>
      <c r="U297" s="701">
        <v>1</v>
      </c>
    </row>
    <row r="298" spans="1:21" ht="14.4" customHeight="1" x14ac:dyDescent="0.3">
      <c r="A298" s="661">
        <v>31</v>
      </c>
      <c r="B298" s="662" t="s">
        <v>576</v>
      </c>
      <c r="C298" s="662" t="s">
        <v>2788</v>
      </c>
      <c r="D298" s="743" t="s">
        <v>3997</v>
      </c>
      <c r="E298" s="744" t="s">
        <v>2805</v>
      </c>
      <c r="F298" s="662" t="s">
        <v>2787</v>
      </c>
      <c r="G298" s="662" t="s">
        <v>2858</v>
      </c>
      <c r="H298" s="662" t="s">
        <v>577</v>
      </c>
      <c r="I298" s="662" t="s">
        <v>3102</v>
      </c>
      <c r="J298" s="662" t="s">
        <v>3103</v>
      </c>
      <c r="K298" s="662" t="s">
        <v>3104</v>
      </c>
      <c r="L298" s="663">
        <v>1000</v>
      </c>
      <c r="M298" s="663">
        <v>2000</v>
      </c>
      <c r="N298" s="662">
        <v>2</v>
      </c>
      <c r="O298" s="745">
        <v>2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31</v>
      </c>
      <c r="B299" s="662" t="s">
        <v>576</v>
      </c>
      <c r="C299" s="662" t="s">
        <v>2788</v>
      </c>
      <c r="D299" s="743" t="s">
        <v>3997</v>
      </c>
      <c r="E299" s="744" t="s">
        <v>2805</v>
      </c>
      <c r="F299" s="662" t="s">
        <v>2787</v>
      </c>
      <c r="G299" s="662" t="s">
        <v>2858</v>
      </c>
      <c r="H299" s="662" t="s">
        <v>577</v>
      </c>
      <c r="I299" s="662" t="s">
        <v>3105</v>
      </c>
      <c r="J299" s="662" t="s">
        <v>3106</v>
      </c>
      <c r="K299" s="662" t="s">
        <v>3107</v>
      </c>
      <c r="L299" s="663">
        <v>250</v>
      </c>
      <c r="M299" s="663">
        <v>250</v>
      </c>
      <c r="N299" s="662">
        <v>1</v>
      </c>
      <c r="O299" s="745">
        <v>1</v>
      </c>
      <c r="P299" s="663">
        <v>250</v>
      </c>
      <c r="Q299" s="678">
        <v>1</v>
      </c>
      <c r="R299" s="662">
        <v>1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31</v>
      </c>
      <c r="B300" s="662" t="s">
        <v>576</v>
      </c>
      <c r="C300" s="662" t="s">
        <v>2788</v>
      </c>
      <c r="D300" s="743" t="s">
        <v>3997</v>
      </c>
      <c r="E300" s="744" t="s">
        <v>2805</v>
      </c>
      <c r="F300" s="662" t="s">
        <v>2787</v>
      </c>
      <c r="G300" s="662" t="s">
        <v>2858</v>
      </c>
      <c r="H300" s="662" t="s">
        <v>577</v>
      </c>
      <c r="I300" s="662" t="s">
        <v>2935</v>
      </c>
      <c r="J300" s="662" t="s">
        <v>2936</v>
      </c>
      <c r="K300" s="662" t="s">
        <v>2937</v>
      </c>
      <c r="L300" s="663">
        <v>855</v>
      </c>
      <c r="M300" s="663">
        <v>5130</v>
      </c>
      <c r="N300" s="662">
        <v>6</v>
      </c>
      <c r="O300" s="745">
        <v>6</v>
      </c>
      <c r="P300" s="663">
        <v>4275</v>
      </c>
      <c r="Q300" s="678">
        <v>0.83333333333333337</v>
      </c>
      <c r="R300" s="662">
        <v>5</v>
      </c>
      <c r="S300" s="678">
        <v>0.83333333333333337</v>
      </c>
      <c r="T300" s="745">
        <v>5</v>
      </c>
      <c r="U300" s="701">
        <v>0.83333333333333337</v>
      </c>
    </row>
    <row r="301" spans="1:21" ht="14.4" customHeight="1" x14ac:dyDescent="0.3">
      <c r="A301" s="661">
        <v>31</v>
      </c>
      <c r="B301" s="662" t="s">
        <v>576</v>
      </c>
      <c r="C301" s="662" t="s">
        <v>2788</v>
      </c>
      <c r="D301" s="743" t="s">
        <v>3997</v>
      </c>
      <c r="E301" s="744" t="s">
        <v>2805</v>
      </c>
      <c r="F301" s="662" t="s">
        <v>2787</v>
      </c>
      <c r="G301" s="662" t="s">
        <v>2858</v>
      </c>
      <c r="H301" s="662" t="s">
        <v>577</v>
      </c>
      <c r="I301" s="662" t="s">
        <v>2979</v>
      </c>
      <c r="J301" s="662" t="s">
        <v>2980</v>
      </c>
      <c r="K301" s="662" t="s">
        <v>2981</v>
      </c>
      <c r="L301" s="663">
        <v>58.5</v>
      </c>
      <c r="M301" s="663">
        <v>117</v>
      </c>
      <c r="N301" s="662">
        <v>2</v>
      </c>
      <c r="O301" s="745">
        <v>2</v>
      </c>
      <c r="P301" s="663">
        <v>117</v>
      </c>
      <c r="Q301" s="678">
        <v>1</v>
      </c>
      <c r="R301" s="662">
        <v>2</v>
      </c>
      <c r="S301" s="678">
        <v>1</v>
      </c>
      <c r="T301" s="745">
        <v>2</v>
      </c>
      <c r="U301" s="701">
        <v>1</v>
      </c>
    </row>
    <row r="302" spans="1:21" ht="14.4" customHeight="1" x14ac:dyDescent="0.3">
      <c r="A302" s="661">
        <v>31</v>
      </c>
      <c r="B302" s="662" t="s">
        <v>576</v>
      </c>
      <c r="C302" s="662" t="s">
        <v>2788</v>
      </c>
      <c r="D302" s="743" t="s">
        <v>3997</v>
      </c>
      <c r="E302" s="744" t="s">
        <v>2805</v>
      </c>
      <c r="F302" s="662" t="s">
        <v>2787</v>
      </c>
      <c r="G302" s="662" t="s">
        <v>2868</v>
      </c>
      <c r="H302" s="662" t="s">
        <v>577</v>
      </c>
      <c r="I302" s="662" t="s">
        <v>2872</v>
      </c>
      <c r="J302" s="662" t="s">
        <v>2873</v>
      </c>
      <c r="K302" s="662" t="s">
        <v>2874</v>
      </c>
      <c r="L302" s="663">
        <v>200</v>
      </c>
      <c r="M302" s="663">
        <v>10200</v>
      </c>
      <c r="N302" s="662">
        <v>51</v>
      </c>
      <c r="O302" s="745">
        <v>26</v>
      </c>
      <c r="P302" s="663">
        <v>9800</v>
      </c>
      <c r="Q302" s="678">
        <v>0.96078431372549022</v>
      </c>
      <c r="R302" s="662">
        <v>49</v>
      </c>
      <c r="S302" s="678">
        <v>0.96078431372549022</v>
      </c>
      <c r="T302" s="745">
        <v>25</v>
      </c>
      <c r="U302" s="701">
        <v>0.96153846153846156</v>
      </c>
    </row>
    <row r="303" spans="1:21" ht="14.4" customHeight="1" x14ac:dyDescent="0.3">
      <c r="A303" s="661">
        <v>31</v>
      </c>
      <c r="B303" s="662" t="s">
        <v>576</v>
      </c>
      <c r="C303" s="662" t="s">
        <v>2788</v>
      </c>
      <c r="D303" s="743" t="s">
        <v>3997</v>
      </c>
      <c r="E303" s="744" t="s">
        <v>2806</v>
      </c>
      <c r="F303" s="662" t="s">
        <v>2785</v>
      </c>
      <c r="G303" s="662" t="s">
        <v>2813</v>
      </c>
      <c r="H303" s="662" t="s">
        <v>1456</v>
      </c>
      <c r="I303" s="662" t="s">
        <v>1759</v>
      </c>
      <c r="J303" s="662" t="s">
        <v>1641</v>
      </c>
      <c r="K303" s="662" t="s">
        <v>2660</v>
      </c>
      <c r="L303" s="663">
        <v>154.36000000000001</v>
      </c>
      <c r="M303" s="663">
        <v>463.08000000000004</v>
      </c>
      <c r="N303" s="662">
        <v>3</v>
      </c>
      <c r="O303" s="745">
        <v>1</v>
      </c>
      <c r="P303" s="663">
        <v>463.08000000000004</v>
      </c>
      <c r="Q303" s="678">
        <v>1</v>
      </c>
      <c r="R303" s="662">
        <v>3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31</v>
      </c>
      <c r="B304" s="662" t="s">
        <v>576</v>
      </c>
      <c r="C304" s="662" t="s">
        <v>2788</v>
      </c>
      <c r="D304" s="743" t="s">
        <v>3997</v>
      </c>
      <c r="E304" s="744" t="s">
        <v>2806</v>
      </c>
      <c r="F304" s="662" t="s">
        <v>2785</v>
      </c>
      <c r="G304" s="662" t="s">
        <v>2813</v>
      </c>
      <c r="H304" s="662" t="s">
        <v>577</v>
      </c>
      <c r="I304" s="662" t="s">
        <v>2944</v>
      </c>
      <c r="J304" s="662" t="s">
        <v>1641</v>
      </c>
      <c r="K304" s="662" t="s">
        <v>2660</v>
      </c>
      <c r="L304" s="663">
        <v>154.36000000000001</v>
      </c>
      <c r="M304" s="663">
        <v>154.36000000000001</v>
      </c>
      <c r="N304" s="662">
        <v>1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31</v>
      </c>
      <c r="B305" s="662" t="s">
        <v>576</v>
      </c>
      <c r="C305" s="662" t="s">
        <v>2788</v>
      </c>
      <c r="D305" s="743" t="s">
        <v>3997</v>
      </c>
      <c r="E305" s="744" t="s">
        <v>2806</v>
      </c>
      <c r="F305" s="662" t="s">
        <v>2785</v>
      </c>
      <c r="G305" s="662" t="s">
        <v>2816</v>
      </c>
      <c r="H305" s="662" t="s">
        <v>577</v>
      </c>
      <c r="I305" s="662" t="s">
        <v>1699</v>
      </c>
      <c r="J305" s="662" t="s">
        <v>1700</v>
      </c>
      <c r="K305" s="662" t="s">
        <v>2670</v>
      </c>
      <c r="L305" s="663">
        <v>78.33</v>
      </c>
      <c r="M305" s="663">
        <v>78.33</v>
      </c>
      <c r="N305" s="662">
        <v>1</v>
      </c>
      <c r="O305" s="745">
        <v>0.5</v>
      </c>
      <c r="P305" s="663">
        <v>78.33</v>
      </c>
      <c r="Q305" s="678">
        <v>1</v>
      </c>
      <c r="R305" s="662">
        <v>1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31</v>
      </c>
      <c r="B306" s="662" t="s">
        <v>576</v>
      </c>
      <c r="C306" s="662" t="s">
        <v>2788</v>
      </c>
      <c r="D306" s="743" t="s">
        <v>3997</v>
      </c>
      <c r="E306" s="744" t="s">
        <v>2806</v>
      </c>
      <c r="F306" s="662" t="s">
        <v>2785</v>
      </c>
      <c r="G306" s="662" t="s">
        <v>2990</v>
      </c>
      <c r="H306" s="662" t="s">
        <v>577</v>
      </c>
      <c r="I306" s="662" t="s">
        <v>1370</v>
      </c>
      <c r="J306" s="662" t="s">
        <v>1371</v>
      </c>
      <c r="K306" s="662" t="s">
        <v>1372</v>
      </c>
      <c r="L306" s="663">
        <v>73.069999999999993</v>
      </c>
      <c r="M306" s="663">
        <v>657.62999999999988</v>
      </c>
      <c r="N306" s="662">
        <v>9</v>
      </c>
      <c r="O306" s="745">
        <v>8.5</v>
      </c>
      <c r="P306" s="663">
        <v>219.20999999999998</v>
      </c>
      <c r="Q306" s="678">
        <v>0.33333333333333337</v>
      </c>
      <c r="R306" s="662">
        <v>3</v>
      </c>
      <c r="S306" s="678">
        <v>0.33333333333333331</v>
      </c>
      <c r="T306" s="745">
        <v>2.5</v>
      </c>
      <c r="U306" s="701">
        <v>0.29411764705882354</v>
      </c>
    </row>
    <row r="307" spans="1:21" ht="14.4" customHeight="1" x14ac:dyDescent="0.3">
      <c r="A307" s="661">
        <v>31</v>
      </c>
      <c r="B307" s="662" t="s">
        <v>576</v>
      </c>
      <c r="C307" s="662" t="s">
        <v>2788</v>
      </c>
      <c r="D307" s="743" t="s">
        <v>3997</v>
      </c>
      <c r="E307" s="744" t="s">
        <v>2806</v>
      </c>
      <c r="F307" s="662" t="s">
        <v>2785</v>
      </c>
      <c r="G307" s="662" t="s">
        <v>2889</v>
      </c>
      <c r="H307" s="662" t="s">
        <v>1456</v>
      </c>
      <c r="I307" s="662" t="s">
        <v>1530</v>
      </c>
      <c r="J307" s="662" t="s">
        <v>2719</v>
      </c>
      <c r="K307" s="662" t="s">
        <v>2720</v>
      </c>
      <c r="L307" s="663">
        <v>424.24</v>
      </c>
      <c r="M307" s="663">
        <v>424.24</v>
      </c>
      <c r="N307" s="662">
        <v>1</v>
      </c>
      <c r="O307" s="745">
        <v>0.5</v>
      </c>
      <c r="P307" s="663">
        <v>424.24</v>
      </c>
      <c r="Q307" s="678">
        <v>1</v>
      </c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31</v>
      </c>
      <c r="B308" s="662" t="s">
        <v>576</v>
      </c>
      <c r="C308" s="662" t="s">
        <v>2788</v>
      </c>
      <c r="D308" s="743" t="s">
        <v>3997</v>
      </c>
      <c r="E308" s="744" t="s">
        <v>2806</v>
      </c>
      <c r="F308" s="662" t="s">
        <v>2785</v>
      </c>
      <c r="G308" s="662" t="s">
        <v>3004</v>
      </c>
      <c r="H308" s="662" t="s">
        <v>577</v>
      </c>
      <c r="I308" s="662" t="s">
        <v>1228</v>
      </c>
      <c r="J308" s="662" t="s">
        <v>3005</v>
      </c>
      <c r="K308" s="662" t="s">
        <v>3006</v>
      </c>
      <c r="L308" s="663">
        <v>0</v>
      </c>
      <c r="M308" s="663">
        <v>0</v>
      </c>
      <c r="N308" s="662">
        <v>1</v>
      </c>
      <c r="O308" s="745">
        <v>0.5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31</v>
      </c>
      <c r="B309" s="662" t="s">
        <v>576</v>
      </c>
      <c r="C309" s="662" t="s">
        <v>2788</v>
      </c>
      <c r="D309" s="743" t="s">
        <v>3997</v>
      </c>
      <c r="E309" s="744" t="s">
        <v>2806</v>
      </c>
      <c r="F309" s="662" t="s">
        <v>2785</v>
      </c>
      <c r="G309" s="662" t="s">
        <v>2895</v>
      </c>
      <c r="H309" s="662" t="s">
        <v>577</v>
      </c>
      <c r="I309" s="662" t="s">
        <v>903</v>
      </c>
      <c r="J309" s="662" t="s">
        <v>904</v>
      </c>
      <c r="K309" s="662" t="s">
        <v>2896</v>
      </c>
      <c r="L309" s="663">
        <v>0</v>
      </c>
      <c r="M309" s="663">
        <v>0</v>
      </c>
      <c r="N309" s="662">
        <v>4</v>
      </c>
      <c r="O309" s="745">
        <v>2.5</v>
      </c>
      <c r="P309" s="663">
        <v>0</v>
      </c>
      <c r="Q309" s="678"/>
      <c r="R309" s="662">
        <v>1</v>
      </c>
      <c r="S309" s="678">
        <v>0.25</v>
      </c>
      <c r="T309" s="745">
        <v>0.5</v>
      </c>
      <c r="U309" s="701">
        <v>0.2</v>
      </c>
    </row>
    <row r="310" spans="1:21" ht="14.4" customHeight="1" x14ac:dyDescent="0.3">
      <c r="A310" s="661">
        <v>31</v>
      </c>
      <c r="B310" s="662" t="s">
        <v>576</v>
      </c>
      <c r="C310" s="662" t="s">
        <v>2788</v>
      </c>
      <c r="D310" s="743" t="s">
        <v>3997</v>
      </c>
      <c r="E310" s="744" t="s">
        <v>2806</v>
      </c>
      <c r="F310" s="662" t="s">
        <v>2785</v>
      </c>
      <c r="G310" s="662" t="s">
        <v>2823</v>
      </c>
      <c r="H310" s="662" t="s">
        <v>577</v>
      </c>
      <c r="I310" s="662" t="s">
        <v>1714</v>
      </c>
      <c r="J310" s="662" t="s">
        <v>1715</v>
      </c>
      <c r="K310" s="662" t="s">
        <v>1716</v>
      </c>
      <c r="L310" s="663">
        <v>132.97999999999999</v>
      </c>
      <c r="M310" s="663">
        <v>398.93999999999994</v>
      </c>
      <c r="N310" s="662">
        <v>3</v>
      </c>
      <c r="O310" s="745">
        <v>1.5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31</v>
      </c>
      <c r="B311" s="662" t="s">
        <v>576</v>
      </c>
      <c r="C311" s="662" t="s">
        <v>2788</v>
      </c>
      <c r="D311" s="743" t="s">
        <v>3997</v>
      </c>
      <c r="E311" s="744" t="s">
        <v>2806</v>
      </c>
      <c r="F311" s="662" t="s">
        <v>2785</v>
      </c>
      <c r="G311" s="662" t="s">
        <v>3108</v>
      </c>
      <c r="H311" s="662" t="s">
        <v>577</v>
      </c>
      <c r="I311" s="662" t="s">
        <v>3109</v>
      </c>
      <c r="J311" s="662" t="s">
        <v>3110</v>
      </c>
      <c r="K311" s="662" t="s">
        <v>3111</v>
      </c>
      <c r="L311" s="663">
        <v>0</v>
      </c>
      <c r="M311" s="663">
        <v>0</v>
      </c>
      <c r="N311" s="662">
        <v>2</v>
      </c>
      <c r="O311" s="745">
        <v>0.5</v>
      </c>
      <c r="P311" s="663">
        <v>0</v>
      </c>
      <c r="Q311" s="678"/>
      <c r="R311" s="662">
        <v>2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31</v>
      </c>
      <c r="B312" s="662" t="s">
        <v>576</v>
      </c>
      <c r="C312" s="662" t="s">
        <v>2788</v>
      </c>
      <c r="D312" s="743" t="s">
        <v>3997</v>
      </c>
      <c r="E312" s="744" t="s">
        <v>2806</v>
      </c>
      <c r="F312" s="662" t="s">
        <v>2785</v>
      </c>
      <c r="G312" s="662" t="s">
        <v>2831</v>
      </c>
      <c r="H312" s="662" t="s">
        <v>1456</v>
      </c>
      <c r="I312" s="662" t="s">
        <v>2832</v>
      </c>
      <c r="J312" s="662" t="s">
        <v>2833</v>
      </c>
      <c r="K312" s="662" t="s">
        <v>2834</v>
      </c>
      <c r="L312" s="663">
        <v>543.39</v>
      </c>
      <c r="M312" s="663">
        <v>21735.600000000002</v>
      </c>
      <c r="N312" s="662">
        <v>40</v>
      </c>
      <c r="O312" s="745">
        <v>13.5</v>
      </c>
      <c r="P312" s="663">
        <v>7064.0700000000015</v>
      </c>
      <c r="Q312" s="678">
        <v>0.32500000000000001</v>
      </c>
      <c r="R312" s="662">
        <v>13</v>
      </c>
      <c r="S312" s="678">
        <v>0.32500000000000001</v>
      </c>
      <c r="T312" s="745">
        <v>5</v>
      </c>
      <c r="U312" s="701">
        <v>0.37037037037037035</v>
      </c>
    </row>
    <row r="313" spans="1:21" ht="14.4" customHeight="1" x14ac:dyDescent="0.3">
      <c r="A313" s="661">
        <v>31</v>
      </c>
      <c r="B313" s="662" t="s">
        <v>576</v>
      </c>
      <c r="C313" s="662" t="s">
        <v>2788</v>
      </c>
      <c r="D313" s="743" t="s">
        <v>3997</v>
      </c>
      <c r="E313" s="744" t="s">
        <v>2806</v>
      </c>
      <c r="F313" s="662" t="s">
        <v>2785</v>
      </c>
      <c r="G313" s="662" t="s">
        <v>2831</v>
      </c>
      <c r="H313" s="662" t="s">
        <v>1456</v>
      </c>
      <c r="I313" s="662" t="s">
        <v>2835</v>
      </c>
      <c r="J313" s="662" t="s">
        <v>2833</v>
      </c>
      <c r="K313" s="662" t="s">
        <v>2836</v>
      </c>
      <c r="L313" s="663">
        <v>815.1</v>
      </c>
      <c r="M313" s="663">
        <v>30973.8</v>
      </c>
      <c r="N313" s="662">
        <v>38</v>
      </c>
      <c r="O313" s="745">
        <v>8</v>
      </c>
      <c r="P313" s="663">
        <v>22822.799999999999</v>
      </c>
      <c r="Q313" s="678">
        <v>0.73684210526315785</v>
      </c>
      <c r="R313" s="662">
        <v>28</v>
      </c>
      <c r="S313" s="678">
        <v>0.73684210526315785</v>
      </c>
      <c r="T313" s="745">
        <v>6</v>
      </c>
      <c r="U313" s="701">
        <v>0.75</v>
      </c>
    </row>
    <row r="314" spans="1:21" ht="14.4" customHeight="1" x14ac:dyDescent="0.3">
      <c r="A314" s="661">
        <v>31</v>
      </c>
      <c r="B314" s="662" t="s">
        <v>576</v>
      </c>
      <c r="C314" s="662" t="s">
        <v>2788</v>
      </c>
      <c r="D314" s="743" t="s">
        <v>3997</v>
      </c>
      <c r="E314" s="744" t="s">
        <v>2806</v>
      </c>
      <c r="F314" s="662" t="s">
        <v>2785</v>
      </c>
      <c r="G314" s="662" t="s">
        <v>2831</v>
      </c>
      <c r="H314" s="662" t="s">
        <v>1456</v>
      </c>
      <c r="I314" s="662" t="s">
        <v>2837</v>
      </c>
      <c r="J314" s="662" t="s">
        <v>2833</v>
      </c>
      <c r="K314" s="662" t="s">
        <v>2838</v>
      </c>
      <c r="L314" s="663">
        <v>923.74</v>
      </c>
      <c r="M314" s="663">
        <v>7389.92</v>
      </c>
      <c r="N314" s="662">
        <v>8</v>
      </c>
      <c r="O314" s="745">
        <v>1.5</v>
      </c>
      <c r="P314" s="663">
        <v>4618.7</v>
      </c>
      <c r="Q314" s="678">
        <v>0.625</v>
      </c>
      <c r="R314" s="662">
        <v>5</v>
      </c>
      <c r="S314" s="678">
        <v>0.625</v>
      </c>
      <c r="T314" s="745">
        <v>1</v>
      </c>
      <c r="U314" s="701">
        <v>0.66666666666666663</v>
      </c>
    </row>
    <row r="315" spans="1:21" ht="14.4" customHeight="1" x14ac:dyDescent="0.3">
      <c r="A315" s="661">
        <v>31</v>
      </c>
      <c r="B315" s="662" t="s">
        <v>576</v>
      </c>
      <c r="C315" s="662" t="s">
        <v>2788</v>
      </c>
      <c r="D315" s="743" t="s">
        <v>3997</v>
      </c>
      <c r="E315" s="744" t="s">
        <v>2806</v>
      </c>
      <c r="F315" s="662" t="s">
        <v>2785</v>
      </c>
      <c r="G315" s="662" t="s">
        <v>2839</v>
      </c>
      <c r="H315" s="662" t="s">
        <v>1456</v>
      </c>
      <c r="I315" s="662" t="s">
        <v>1579</v>
      </c>
      <c r="J315" s="662" t="s">
        <v>607</v>
      </c>
      <c r="K315" s="662" t="s">
        <v>2709</v>
      </c>
      <c r="L315" s="663">
        <v>18.260000000000002</v>
      </c>
      <c r="M315" s="663">
        <v>931.25999999999976</v>
      </c>
      <c r="N315" s="662">
        <v>51</v>
      </c>
      <c r="O315" s="745">
        <v>42.5</v>
      </c>
      <c r="P315" s="663">
        <v>328.67999999999995</v>
      </c>
      <c r="Q315" s="678">
        <v>0.35294117647058826</v>
      </c>
      <c r="R315" s="662">
        <v>18</v>
      </c>
      <c r="S315" s="678">
        <v>0.35294117647058826</v>
      </c>
      <c r="T315" s="745">
        <v>13.5</v>
      </c>
      <c r="U315" s="701">
        <v>0.31764705882352939</v>
      </c>
    </row>
    <row r="316" spans="1:21" ht="14.4" customHeight="1" x14ac:dyDescent="0.3">
      <c r="A316" s="661">
        <v>31</v>
      </c>
      <c r="B316" s="662" t="s">
        <v>576</v>
      </c>
      <c r="C316" s="662" t="s">
        <v>2788</v>
      </c>
      <c r="D316" s="743" t="s">
        <v>3997</v>
      </c>
      <c r="E316" s="744" t="s">
        <v>2806</v>
      </c>
      <c r="F316" s="662" t="s">
        <v>2785</v>
      </c>
      <c r="G316" s="662" t="s">
        <v>2839</v>
      </c>
      <c r="H316" s="662" t="s">
        <v>1456</v>
      </c>
      <c r="I316" s="662" t="s">
        <v>1470</v>
      </c>
      <c r="J316" s="662" t="s">
        <v>607</v>
      </c>
      <c r="K316" s="662" t="s">
        <v>608</v>
      </c>
      <c r="L316" s="663">
        <v>36.54</v>
      </c>
      <c r="M316" s="663">
        <v>584.64</v>
      </c>
      <c r="N316" s="662">
        <v>16</v>
      </c>
      <c r="O316" s="745">
        <v>13.5</v>
      </c>
      <c r="P316" s="663">
        <v>292.32</v>
      </c>
      <c r="Q316" s="678">
        <v>0.5</v>
      </c>
      <c r="R316" s="662">
        <v>8</v>
      </c>
      <c r="S316" s="678">
        <v>0.5</v>
      </c>
      <c r="T316" s="745">
        <v>5.5</v>
      </c>
      <c r="U316" s="701">
        <v>0.40740740740740738</v>
      </c>
    </row>
    <row r="317" spans="1:21" ht="14.4" customHeight="1" x14ac:dyDescent="0.3">
      <c r="A317" s="661">
        <v>31</v>
      </c>
      <c r="B317" s="662" t="s">
        <v>576</v>
      </c>
      <c r="C317" s="662" t="s">
        <v>2788</v>
      </c>
      <c r="D317" s="743" t="s">
        <v>3997</v>
      </c>
      <c r="E317" s="744" t="s">
        <v>2806</v>
      </c>
      <c r="F317" s="662" t="s">
        <v>2785</v>
      </c>
      <c r="G317" s="662" t="s">
        <v>3029</v>
      </c>
      <c r="H317" s="662" t="s">
        <v>577</v>
      </c>
      <c r="I317" s="662" t="s">
        <v>3112</v>
      </c>
      <c r="J317" s="662" t="s">
        <v>3113</v>
      </c>
      <c r="K317" s="662" t="s">
        <v>738</v>
      </c>
      <c r="L317" s="663">
        <v>57.64</v>
      </c>
      <c r="M317" s="663">
        <v>57.64</v>
      </c>
      <c r="N317" s="662">
        <v>1</v>
      </c>
      <c r="O317" s="745">
        <v>0.5</v>
      </c>
      <c r="P317" s="663">
        <v>57.64</v>
      </c>
      <c r="Q317" s="678">
        <v>1</v>
      </c>
      <c r="R317" s="662">
        <v>1</v>
      </c>
      <c r="S317" s="678">
        <v>1</v>
      </c>
      <c r="T317" s="745">
        <v>0.5</v>
      </c>
      <c r="U317" s="701">
        <v>1</v>
      </c>
    </row>
    <row r="318" spans="1:21" ht="14.4" customHeight="1" x14ac:dyDescent="0.3">
      <c r="A318" s="661">
        <v>31</v>
      </c>
      <c r="B318" s="662" t="s">
        <v>576</v>
      </c>
      <c r="C318" s="662" t="s">
        <v>2788</v>
      </c>
      <c r="D318" s="743" t="s">
        <v>3997</v>
      </c>
      <c r="E318" s="744" t="s">
        <v>2806</v>
      </c>
      <c r="F318" s="662" t="s">
        <v>2785</v>
      </c>
      <c r="G318" s="662" t="s">
        <v>3114</v>
      </c>
      <c r="H318" s="662" t="s">
        <v>1456</v>
      </c>
      <c r="I318" s="662" t="s">
        <v>3115</v>
      </c>
      <c r="J318" s="662" t="s">
        <v>3116</v>
      </c>
      <c r="K318" s="662" t="s">
        <v>3117</v>
      </c>
      <c r="L318" s="663">
        <v>23.42</v>
      </c>
      <c r="M318" s="663">
        <v>23.42</v>
      </c>
      <c r="N318" s="662">
        <v>1</v>
      </c>
      <c r="O318" s="745">
        <v>0.5</v>
      </c>
      <c r="P318" s="663">
        <v>23.42</v>
      </c>
      <c r="Q318" s="678">
        <v>1</v>
      </c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31</v>
      </c>
      <c r="B319" s="662" t="s">
        <v>576</v>
      </c>
      <c r="C319" s="662" t="s">
        <v>2788</v>
      </c>
      <c r="D319" s="743" t="s">
        <v>3997</v>
      </c>
      <c r="E319" s="744" t="s">
        <v>2806</v>
      </c>
      <c r="F319" s="662" t="s">
        <v>2785</v>
      </c>
      <c r="G319" s="662" t="s">
        <v>2969</v>
      </c>
      <c r="H319" s="662" t="s">
        <v>577</v>
      </c>
      <c r="I319" s="662" t="s">
        <v>866</v>
      </c>
      <c r="J319" s="662" t="s">
        <v>867</v>
      </c>
      <c r="K319" s="662" t="s">
        <v>2970</v>
      </c>
      <c r="L319" s="663">
        <v>107.25</v>
      </c>
      <c r="M319" s="663">
        <v>107.25</v>
      </c>
      <c r="N319" s="662">
        <v>1</v>
      </c>
      <c r="O319" s="745">
        <v>0.5</v>
      </c>
      <c r="P319" s="663">
        <v>107.25</v>
      </c>
      <c r="Q319" s="678">
        <v>1</v>
      </c>
      <c r="R319" s="662">
        <v>1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31</v>
      </c>
      <c r="B320" s="662" t="s">
        <v>576</v>
      </c>
      <c r="C320" s="662" t="s">
        <v>2788</v>
      </c>
      <c r="D320" s="743" t="s">
        <v>3997</v>
      </c>
      <c r="E320" s="744" t="s">
        <v>2806</v>
      </c>
      <c r="F320" s="662" t="s">
        <v>2785</v>
      </c>
      <c r="G320" s="662" t="s">
        <v>2842</v>
      </c>
      <c r="H320" s="662" t="s">
        <v>577</v>
      </c>
      <c r="I320" s="662" t="s">
        <v>763</v>
      </c>
      <c r="J320" s="662" t="s">
        <v>2843</v>
      </c>
      <c r="K320" s="662" t="s">
        <v>2844</v>
      </c>
      <c r="L320" s="663">
        <v>0</v>
      </c>
      <c r="M320" s="663">
        <v>0</v>
      </c>
      <c r="N320" s="662">
        <v>53</v>
      </c>
      <c r="O320" s="745">
        <v>33.5</v>
      </c>
      <c r="P320" s="663">
        <v>0</v>
      </c>
      <c r="Q320" s="678"/>
      <c r="R320" s="662">
        <v>18</v>
      </c>
      <c r="S320" s="678">
        <v>0.33962264150943394</v>
      </c>
      <c r="T320" s="745">
        <v>11.5</v>
      </c>
      <c r="U320" s="701">
        <v>0.34328358208955223</v>
      </c>
    </row>
    <row r="321" spans="1:21" ht="14.4" customHeight="1" x14ac:dyDescent="0.3">
      <c r="A321" s="661">
        <v>31</v>
      </c>
      <c r="B321" s="662" t="s">
        <v>576</v>
      </c>
      <c r="C321" s="662" t="s">
        <v>2788</v>
      </c>
      <c r="D321" s="743" t="s">
        <v>3997</v>
      </c>
      <c r="E321" s="744" t="s">
        <v>2806</v>
      </c>
      <c r="F321" s="662" t="s">
        <v>2785</v>
      </c>
      <c r="G321" s="662" t="s">
        <v>2845</v>
      </c>
      <c r="H321" s="662" t="s">
        <v>577</v>
      </c>
      <c r="I321" s="662" t="s">
        <v>1691</v>
      </c>
      <c r="J321" s="662" t="s">
        <v>1692</v>
      </c>
      <c r="K321" s="662" t="s">
        <v>2846</v>
      </c>
      <c r="L321" s="663">
        <v>186.27</v>
      </c>
      <c r="M321" s="663">
        <v>1676.43</v>
      </c>
      <c r="N321" s="662">
        <v>9</v>
      </c>
      <c r="O321" s="745">
        <v>6</v>
      </c>
      <c r="P321" s="663">
        <v>931.35</v>
      </c>
      <c r="Q321" s="678">
        <v>0.55555555555555558</v>
      </c>
      <c r="R321" s="662">
        <v>5</v>
      </c>
      <c r="S321" s="678">
        <v>0.55555555555555558</v>
      </c>
      <c r="T321" s="745">
        <v>3.5</v>
      </c>
      <c r="U321" s="701">
        <v>0.58333333333333337</v>
      </c>
    </row>
    <row r="322" spans="1:21" ht="14.4" customHeight="1" x14ac:dyDescent="0.3">
      <c r="A322" s="661">
        <v>31</v>
      </c>
      <c r="B322" s="662" t="s">
        <v>576</v>
      </c>
      <c r="C322" s="662" t="s">
        <v>2788</v>
      </c>
      <c r="D322" s="743" t="s">
        <v>3997</v>
      </c>
      <c r="E322" s="744" t="s">
        <v>2806</v>
      </c>
      <c r="F322" s="662" t="s">
        <v>2785</v>
      </c>
      <c r="G322" s="662" t="s">
        <v>2847</v>
      </c>
      <c r="H322" s="662" t="s">
        <v>577</v>
      </c>
      <c r="I322" s="662" t="s">
        <v>3037</v>
      </c>
      <c r="J322" s="662" t="s">
        <v>2849</v>
      </c>
      <c r="K322" s="662" t="s">
        <v>2714</v>
      </c>
      <c r="L322" s="663">
        <v>31.32</v>
      </c>
      <c r="M322" s="663">
        <v>31.32</v>
      </c>
      <c r="N322" s="662">
        <v>1</v>
      </c>
      <c r="O322" s="745">
        <v>1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31</v>
      </c>
      <c r="B323" s="662" t="s">
        <v>576</v>
      </c>
      <c r="C323" s="662" t="s">
        <v>2788</v>
      </c>
      <c r="D323" s="743" t="s">
        <v>3997</v>
      </c>
      <c r="E323" s="744" t="s">
        <v>2806</v>
      </c>
      <c r="F323" s="662" t="s">
        <v>2785</v>
      </c>
      <c r="G323" s="662" t="s">
        <v>2847</v>
      </c>
      <c r="H323" s="662" t="s">
        <v>1456</v>
      </c>
      <c r="I323" s="662" t="s">
        <v>1521</v>
      </c>
      <c r="J323" s="662" t="s">
        <v>1522</v>
      </c>
      <c r="K323" s="662" t="s">
        <v>2714</v>
      </c>
      <c r="L323" s="663">
        <v>31.32</v>
      </c>
      <c r="M323" s="663">
        <v>31.32</v>
      </c>
      <c r="N323" s="662">
        <v>1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31</v>
      </c>
      <c r="B324" s="662" t="s">
        <v>576</v>
      </c>
      <c r="C324" s="662" t="s">
        <v>2788</v>
      </c>
      <c r="D324" s="743" t="s">
        <v>3997</v>
      </c>
      <c r="E324" s="744" t="s">
        <v>2806</v>
      </c>
      <c r="F324" s="662" t="s">
        <v>2785</v>
      </c>
      <c r="G324" s="662" t="s">
        <v>2913</v>
      </c>
      <c r="H324" s="662" t="s">
        <v>577</v>
      </c>
      <c r="I324" s="662" t="s">
        <v>3118</v>
      </c>
      <c r="J324" s="662" t="s">
        <v>3077</v>
      </c>
      <c r="K324" s="662" t="s">
        <v>3119</v>
      </c>
      <c r="L324" s="663">
        <v>25.07</v>
      </c>
      <c r="M324" s="663">
        <v>25.07</v>
      </c>
      <c r="N324" s="662">
        <v>1</v>
      </c>
      <c r="O324" s="745">
        <v>0.5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31</v>
      </c>
      <c r="B325" s="662" t="s">
        <v>576</v>
      </c>
      <c r="C325" s="662" t="s">
        <v>2788</v>
      </c>
      <c r="D325" s="743" t="s">
        <v>3997</v>
      </c>
      <c r="E325" s="744" t="s">
        <v>2806</v>
      </c>
      <c r="F325" s="662" t="s">
        <v>2785</v>
      </c>
      <c r="G325" s="662" t="s">
        <v>2913</v>
      </c>
      <c r="H325" s="662" t="s">
        <v>577</v>
      </c>
      <c r="I325" s="662" t="s">
        <v>3120</v>
      </c>
      <c r="J325" s="662" t="s">
        <v>3077</v>
      </c>
      <c r="K325" s="662" t="s">
        <v>1081</v>
      </c>
      <c r="L325" s="663">
        <v>50.14</v>
      </c>
      <c r="M325" s="663">
        <v>50.14</v>
      </c>
      <c r="N325" s="662">
        <v>1</v>
      </c>
      <c r="O325" s="745">
        <v>0.5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31</v>
      </c>
      <c r="B326" s="662" t="s">
        <v>576</v>
      </c>
      <c r="C326" s="662" t="s">
        <v>2788</v>
      </c>
      <c r="D326" s="743" t="s">
        <v>3997</v>
      </c>
      <c r="E326" s="744" t="s">
        <v>2806</v>
      </c>
      <c r="F326" s="662" t="s">
        <v>2785</v>
      </c>
      <c r="G326" s="662" t="s">
        <v>2913</v>
      </c>
      <c r="H326" s="662" t="s">
        <v>577</v>
      </c>
      <c r="I326" s="662" t="s">
        <v>3098</v>
      </c>
      <c r="J326" s="662" t="s">
        <v>1074</v>
      </c>
      <c r="K326" s="662" t="s">
        <v>3099</v>
      </c>
      <c r="L326" s="663">
        <v>0</v>
      </c>
      <c r="M326" s="663">
        <v>0</v>
      </c>
      <c r="N326" s="662">
        <v>1</v>
      </c>
      <c r="O326" s="745">
        <v>0.5</v>
      </c>
      <c r="P326" s="663"/>
      <c r="Q326" s="678"/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31</v>
      </c>
      <c r="B327" s="662" t="s">
        <v>576</v>
      </c>
      <c r="C327" s="662" t="s">
        <v>2788</v>
      </c>
      <c r="D327" s="743" t="s">
        <v>3997</v>
      </c>
      <c r="E327" s="744" t="s">
        <v>2806</v>
      </c>
      <c r="F327" s="662" t="s">
        <v>2787</v>
      </c>
      <c r="G327" s="662" t="s">
        <v>2850</v>
      </c>
      <c r="H327" s="662" t="s">
        <v>577</v>
      </c>
      <c r="I327" s="662" t="s">
        <v>2851</v>
      </c>
      <c r="J327" s="662" t="s">
        <v>2852</v>
      </c>
      <c r="K327" s="662" t="s">
        <v>2853</v>
      </c>
      <c r="L327" s="663">
        <v>35.130000000000003</v>
      </c>
      <c r="M327" s="663">
        <v>5410.0200000000104</v>
      </c>
      <c r="N327" s="662">
        <v>154</v>
      </c>
      <c r="O327" s="745">
        <v>77</v>
      </c>
      <c r="P327" s="663">
        <v>5339.7600000000102</v>
      </c>
      <c r="Q327" s="678">
        <v>0.98701298701298701</v>
      </c>
      <c r="R327" s="662">
        <v>152</v>
      </c>
      <c r="S327" s="678">
        <v>0.98701298701298701</v>
      </c>
      <c r="T327" s="745">
        <v>76</v>
      </c>
      <c r="U327" s="701">
        <v>0.98701298701298701</v>
      </c>
    </row>
    <row r="328" spans="1:21" ht="14.4" customHeight="1" x14ac:dyDescent="0.3">
      <c r="A328" s="661">
        <v>31</v>
      </c>
      <c r="B328" s="662" t="s">
        <v>576</v>
      </c>
      <c r="C328" s="662" t="s">
        <v>2788</v>
      </c>
      <c r="D328" s="743" t="s">
        <v>3997</v>
      </c>
      <c r="E328" s="744" t="s">
        <v>2806</v>
      </c>
      <c r="F328" s="662" t="s">
        <v>2787</v>
      </c>
      <c r="G328" s="662" t="s">
        <v>2850</v>
      </c>
      <c r="H328" s="662" t="s">
        <v>577</v>
      </c>
      <c r="I328" s="662" t="s">
        <v>2917</v>
      </c>
      <c r="J328" s="662" t="s">
        <v>2918</v>
      </c>
      <c r="K328" s="662" t="s">
        <v>2919</v>
      </c>
      <c r="L328" s="663">
        <v>35.75</v>
      </c>
      <c r="M328" s="663">
        <v>214.5</v>
      </c>
      <c r="N328" s="662">
        <v>6</v>
      </c>
      <c r="O328" s="745">
        <v>3</v>
      </c>
      <c r="P328" s="663">
        <v>214.5</v>
      </c>
      <c r="Q328" s="678">
        <v>1</v>
      </c>
      <c r="R328" s="662">
        <v>6</v>
      </c>
      <c r="S328" s="678">
        <v>1</v>
      </c>
      <c r="T328" s="745">
        <v>3</v>
      </c>
      <c r="U328" s="701">
        <v>1</v>
      </c>
    </row>
    <row r="329" spans="1:21" ht="14.4" customHeight="1" x14ac:dyDescent="0.3">
      <c r="A329" s="661">
        <v>31</v>
      </c>
      <c r="B329" s="662" t="s">
        <v>576</v>
      </c>
      <c r="C329" s="662" t="s">
        <v>2788</v>
      </c>
      <c r="D329" s="743" t="s">
        <v>3997</v>
      </c>
      <c r="E329" s="744" t="s">
        <v>2806</v>
      </c>
      <c r="F329" s="662" t="s">
        <v>2787</v>
      </c>
      <c r="G329" s="662" t="s">
        <v>2854</v>
      </c>
      <c r="H329" s="662" t="s">
        <v>577</v>
      </c>
      <c r="I329" s="662" t="s">
        <v>2855</v>
      </c>
      <c r="J329" s="662" t="s">
        <v>2856</v>
      </c>
      <c r="K329" s="662" t="s">
        <v>2857</v>
      </c>
      <c r="L329" s="663">
        <v>410</v>
      </c>
      <c r="M329" s="663">
        <v>18450</v>
      </c>
      <c r="N329" s="662">
        <v>45</v>
      </c>
      <c r="O329" s="745">
        <v>45</v>
      </c>
      <c r="P329" s="663">
        <v>17630</v>
      </c>
      <c r="Q329" s="678">
        <v>0.9555555555555556</v>
      </c>
      <c r="R329" s="662">
        <v>43</v>
      </c>
      <c r="S329" s="678">
        <v>0.9555555555555556</v>
      </c>
      <c r="T329" s="745">
        <v>43</v>
      </c>
      <c r="U329" s="701">
        <v>0.9555555555555556</v>
      </c>
    </row>
    <row r="330" spans="1:21" ht="14.4" customHeight="1" x14ac:dyDescent="0.3">
      <c r="A330" s="661">
        <v>31</v>
      </c>
      <c r="B330" s="662" t="s">
        <v>576</v>
      </c>
      <c r="C330" s="662" t="s">
        <v>2788</v>
      </c>
      <c r="D330" s="743" t="s">
        <v>3997</v>
      </c>
      <c r="E330" s="744" t="s">
        <v>2806</v>
      </c>
      <c r="F330" s="662" t="s">
        <v>2787</v>
      </c>
      <c r="G330" s="662" t="s">
        <v>2858</v>
      </c>
      <c r="H330" s="662" t="s">
        <v>577</v>
      </c>
      <c r="I330" s="662" t="s">
        <v>2920</v>
      </c>
      <c r="J330" s="662" t="s">
        <v>2921</v>
      </c>
      <c r="K330" s="662" t="s">
        <v>2922</v>
      </c>
      <c r="L330" s="663">
        <v>3000</v>
      </c>
      <c r="M330" s="663">
        <v>9000</v>
      </c>
      <c r="N330" s="662">
        <v>3</v>
      </c>
      <c r="O330" s="745">
        <v>3</v>
      </c>
      <c r="P330" s="663">
        <v>6000</v>
      </c>
      <c r="Q330" s="678">
        <v>0.66666666666666663</v>
      </c>
      <c r="R330" s="662">
        <v>2</v>
      </c>
      <c r="S330" s="678">
        <v>0.66666666666666663</v>
      </c>
      <c r="T330" s="745">
        <v>2</v>
      </c>
      <c r="U330" s="701">
        <v>0.66666666666666663</v>
      </c>
    </row>
    <row r="331" spans="1:21" ht="14.4" customHeight="1" x14ac:dyDescent="0.3">
      <c r="A331" s="661">
        <v>31</v>
      </c>
      <c r="B331" s="662" t="s">
        <v>576</v>
      </c>
      <c r="C331" s="662" t="s">
        <v>2788</v>
      </c>
      <c r="D331" s="743" t="s">
        <v>3997</v>
      </c>
      <c r="E331" s="744" t="s">
        <v>2806</v>
      </c>
      <c r="F331" s="662" t="s">
        <v>2787</v>
      </c>
      <c r="G331" s="662" t="s">
        <v>2858</v>
      </c>
      <c r="H331" s="662" t="s">
        <v>577</v>
      </c>
      <c r="I331" s="662" t="s">
        <v>2862</v>
      </c>
      <c r="J331" s="662" t="s">
        <v>2863</v>
      </c>
      <c r="K331" s="662" t="s">
        <v>2864</v>
      </c>
      <c r="L331" s="663">
        <v>492.18</v>
      </c>
      <c r="M331" s="663">
        <v>6398.3400000000011</v>
      </c>
      <c r="N331" s="662">
        <v>13</v>
      </c>
      <c r="O331" s="745">
        <v>13</v>
      </c>
      <c r="P331" s="663">
        <v>5906.1600000000008</v>
      </c>
      <c r="Q331" s="678">
        <v>0.92307692307692302</v>
      </c>
      <c r="R331" s="662">
        <v>12</v>
      </c>
      <c r="S331" s="678">
        <v>0.92307692307692313</v>
      </c>
      <c r="T331" s="745">
        <v>12</v>
      </c>
      <c r="U331" s="701">
        <v>0.92307692307692313</v>
      </c>
    </row>
    <row r="332" spans="1:21" ht="14.4" customHeight="1" x14ac:dyDescent="0.3">
      <c r="A332" s="661">
        <v>31</v>
      </c>
      <c r="B332" s="662" t="s">
        <v>576</v>
      </c>
      <c r="C332" s="662" t="s">
        <v>2788</v>
      </c>
      <c r="D332" s="743" t="s">
        <v>3997</v>
      </c>
      <c r="E332" s="744" t="s">
        <v>2806</v>
      </c>
      <c r="F332" s="662" t="s">
        <v>2787</v>
      </c>
      <c r="G332" s="662" t="s">
        <v>2858</v>
      </c>
      <c r="H332" s="662" t="s">
        <v>577</v>
      </c>
      <c r="I332" s="662" t="s">
        <v>2971</v>
      </c>
      <c r="J332" s="662" t="s">
        <v>2972</v>
      </c>
      <c r="K332" s="662" t="s">
        <v>2973</v>
      </c>
      <c r="L332" s="663">
        <v>2296.87</v>
      </c>
      <c r="M332" s="663">
        <v>2296.87</v>
      </c>
      <c r="N332" s="662">
        <v>1</v>
      </c>
      <c r="O332" s="745">
        <v>1</v>
      </c>
      <c r="P332" s="663">
        <v>2296.87</v>
      </c>
      <c r="Q332" s="678">
        <v>1</v>
      </c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31</v>
      </c>
      <c r="B333" s="662" t="s">
        <v>576</v>
      </c>
      <c r="C333" s="662" t="s">
        <v>2788</v>
      </c>
      <c r="D333" s="743" t="s">
        <v>3997</v>
      </c>
      <c r="E333" s="744" t="s">
        <v>2806</v>
      </c>
      <c r="F333" s="662" t="s">
        <v>2787</v>
      </c>
      <c r="G333" s="662" t="s">
        <v>2858</v>
      </c>
      <c r="H333" s="662" t="s">
        <v>577</v>
      </c>
      <c r="I333" s="662" t="s">
        <v>3079</v>
      </c>
      <c r="J333" s="662" t="s">
        <v>3080</v>
      </c>
      <c r="K333" s="662" t="s">
        <v>3081</v>
      </c>
      <c r="L333" s="663">
        <v>320.25</v>
      </c>
      <c r="M333" s="663">
        <v>320.25</v>
      </c>
      <c r="N333" s="662">
        <v>1</v>
      </c>
      <c r="O333" s="745">
        <v>1</v>
      </c>
      <c r="P333" s="663">
        <v>320.25</v>
      </c>
      <c r="Q333" s="678">
        <v>1</v>
      </c>
      <c r="R333" s="662">
        <v>1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31</v>
      </c>
      <c r="B334" s="662" t="s">
        <v>576</v>
      </c>
      <c r="C334" s="662" t="s">
        <v>2788</v>
      </c>
      <c r="D334" s="743" t="s">
        <v>3997</v>
      </c>
      <c r="E334" s="744" t="s">
        <v>2806</v>
      </c>
      <c r="F334" s="662" t="s">
        <v>2787</v>
      </c>
      <c r="G334" s="662" t="s">
        <v>2858</v>
      </c>
      <c r="H334" s="662" t="s">
        <v>577</v>
      </c>
      <c r="I334" s="662" t="s">
        <v>2923</v>
      </c>
      <c r="J334" s="662" t="s">
        <v>2924</v>
      </c>
      <c r="K334" s="662" t="s">
        <v>2925</v>
      </c>
      <c r="L334" s="663">
        <v>971.25</v>
      </c>
      <c r="M334" s="663">
        <v>6798.75</v>
      </c>
      <c r="N334" s="662">
        <v>7</v>
      </c>
      <c r="O334" s="745">
        <v>7</v>
      </c>
      <c r="P334" s="663">
        <v>6798.75</v>
      </c>
      <c r="Q334" s="678">
        <v>1</v>
      </c>
      <c r="R334" s="662">
        <v>7</v>
      </c>
      <c r="S334" s="678">
        <v>1</v>
      </c>
      <c r="T334" s="745">
        <v>7</v>
      </c>
      <c r="U334" s="701">
        <v>1</v>
      </c>
    </row>
    <row r="335" spans="1:21" ht="14.4" customHeight="1" x14ac:dyDescent="0.3">
      <c r="A335" s="661">
        <v>31</v>
      </c>
      <c r="B335" s="662" t="s">
        <v>576</v>
      </c>
      <c r="C335" s="662" t="s">
        <v>2788</v>
      </c>
      <c r="D335" s="743" t="s">
        <v>3997</v>
      </c>
      <c r="E335" s="744" t="s">
        <v>2806</v>
      </c>
      <c r="F335" s="662" t="s">
        <v>2787</v>
      </c>
      <c r="G335" s="662" t="s">
        <v>2858</v>
      </c>
      <c r="H335" s="662" t="s">
        <v>577</v>
      </c>
      <c r="I335" s="662" t="s">
        <v>3121</v>
      </c>
      <c r="J335" s="662" t="s">
        <v>3122</v>
      </c>
      <c r="K335" s="662"/>
      <c r="L335" s="663">
        <v>500</v>
      </c>
      <c r="M335" s="663">
        <v>1000</v>
      </c>
      <c r="N335" s="662">
        <v>2</v>
      </c>
      <c r="O335" s="745">
        <v>2</v>
      </c>
      <c r="P335" s="663">
        <v>1000</v>
      </c>
      <c r="Q335" s="678">
        <v>1</v>
      </c>
      <c r="R335" s="662">
        <v>2</v>
      </c>
      <c r="S335" s="678">
        <v>1</v>
      </c>
      <c r="T335" s="745">
        <v>2</v>
      </c>
      <c r="U335" s="701">
        <v>1</v>
      </c>
    </row>
    <row r="336" spans="1:21" ht="14.4" customHeight="1" x14ac:dyDescent="0.3">
      <c r="A336" s="661">
        <v>31</v>
      </c>
      <c r="B336" s="662" t="s">
        <v>576</v>
      </c>
      <c r="C336" s="662" t="s">
        <v>2788</v>
      </c>
      <c r="D336" s="743" t="s">
        <v>3997</v>
      </c>
      <c r="E336" s="744" t="s">
        <v>2806</v>
      </c>
      <c r="F336" s="662" t="s">
        <v>2787</v>
      </c>
      <c r="G336" s="662" t="s">
        <v>2858</v>
      </c>
      <c r="H336" s="662" t="s">
        <v>577</v>
      </c>
      <c r="I336" s="662" t="s">
        <v>3105</v>
      </c>
      <c r="J336" s="662" t="s">
        <v>3106</v>
      </c>
      <c r="K336" s="662" t="s">
        <v>3107</v>
      </c>
      <c r="L336" s="663">
        <v>250</v>
      </c>
      <c r="M336" s="663">
        <v>250</v>
      </c>
      <c r="N336" s="662">
        <v>1</v>
      </c>
      <c r="O336" s="745">
        <v>1</v>
      </c>
      <c r="P336" s="663">
        <v>250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31</v>
      </c>
      <c r="B337" s="662" t="s">
        <v>576</v>
      </c>
      <c r="C337" s="662" t="s">
        <v>2788</v>
      </c>
      <c r="D337" s="743" t="s">
        <v>3997</v>
      </c>
      <c r="E337" s="744" t="s">
        <v>2806</v>
      </c>
      <c r="F337" s="662" t="s">
        <v>2787</v>
      </c>
      <c r="G337" s="662" t="s">
        <v>2858</v>
      </c>
      <c r="H337" s="662" t="s">
        <v>577</v>
      </c>
      <c r="I337" s="662" t="s">
        <v>2932</v>
      </c>
      <c r="J337" s="662" t="s">
        <v>2933</v>
      </c>
      <c r="K337" s="662" t="s">
        <v>2934</v>
      </c>
      <c r="L337" s="663">
        <v>350</v>
      </c>
      <c r="M337" s="663">
        <v>350</v>
      </c>
      <c r="N337" s="662">
        <v>1</v>
      </c>
      <c r="O337" s="745">
        <v>1</v>
      </c>
      <c r="P337" s="663">
        <v>350</v>
      </c>
      <c r="Q337" s="678">
        <v>1</v>
      </c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31</v>
      </c>
      <c r="B338" s="662" t="s">
        <v>576</v>
      </c>
      <c r="C338" s="662" t="s">
        <v>2788</v>
      </c>
      <c r="D338" s="743" t="s">
        <v>3997</v>
      </c>
      <c r="E338" s="744" t="s">
        <v>2806</v>
      </c>
      <c r="F338" s="662" t="s">
        <v>2787</v>
      </c>
      <c r="G338" s="662" t="s">
        <v>2858</v>
      </c>
      <c r="H338" s="662" t="s">
        <v>577</v>
      </c>
      <c r="I338" s="662" t="s">
        <v>2935</v>
      </c>
      <c r="J338" s="662" t="s">
        <v>2936</v>
      </c>
      <c r="K338" s="662" t="s">
        <v>2937</v>
      </c>
      <c r="L338" s="663">
        <v>855</v>
      </c>
      <c r="M338" s="663">
        <v>855</v>
      </c>
      <c r="N338" s="662">
        <v>1</v>
      </c>
      <c r="O338" s="745">
        <v>1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31</v>
      </c>
      <c r="B339" s="662" t="s">
        <v>576</v>
      </c>
      <c r="C339" s="662" t="s">
        <v>2788</v>
      </c>
      <c r="D339" s="743" t="s">
        <v>3997</v>
      </c>
      <c r="E339" s="744" t="s">
        <v>2806</v>
      </c>
      <c r="F339" s="662" t="s">
        <v>2787</v>
      </c>
      <c r="G339" s="662" t="s">
        <v>2858</v>
      </c>
      <c r="H339" s="662" t="s">
        <v>577</v>
      </c>
      <c r="I339" s="662" t="s">
        <v>3123</v>
      </c>
      <c r="J339" s="662" t="s">
        <v>3124</v>
      </c>
      <c r="K339" s="662" t="s">
        <v>3125</v>
      </c>
      <c r="L339" s="663">
        <v>336.5</v>
      </c>
      <c r="M339" s="663">
        <v>336.5</v>
      </c>
      <c r="N339" s="662">
        <v>1</v>
      </c>
      <c r="O339" s="745">
        <v>1</v>
      </c>
      <c r="P339" s="663">
        <v>336.5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31</v>
      </c>
      <c r="B340" s="662" t="s">
        <v>576</v>
      </c>
      <c r="C340" s="662" t="s">
        <v>2788</v>
      </c>
      <c r="D340" s="743" t="s">
        <v>3997</v>
      </c>
      <c r="E340" s="744" t="s">
        <v>2806</v>
      </c>
      <c r="F340" s="662" t="s">
        <v>2787</v>
      </c>
      <c r="G340" s="662" t="s">
        <v>2858</v>
      </c>
      <c r="H340" s="662" t="s">
        <v>577</v>
      </c>
      <c r="I340" s="662" t="s">
        <v>2999</v>
      </c>
      <c r="J340" s="662" t="s">
        <v>3000</v>
      </c>
      <c r="K340" s="662" t="s">
        <v>3001</v>
      </c>
      <c r="L340" s="663">
        <v>1000</v>
      </c>
      <c r="M340" s="663">
        <v>2000</v>
      </c>
      <c r="N340" s="662">
        <v>2</v>
      </c>
      <c r="O340" s="745">
        <v>2</v>
      </c>
      <c r="P340" s="663">
        <v>2000</v>
      </c>
      <c r="Q340" s="678">
        <v>1</v>
      </c>
      <c r="R340" s="662">
        <v>2</v>
      </c>
      <c r="S340" s="678">
        <v>1</v>
      </c>
      <c r="T340" s="745">
        <v>2</v>
      </c>
      <c r="U340" s="701">
        <v>1</v>
      </c>
    </row>
    <row r="341" spans="1:21" ht="14.4" customHeight="1" x14ac:dyDescent="0.3">
      <c r="A341" s="661">
        <v>31</v>
      </c>
      <c r="B341" s="662" t="s">
        <v>576</v>
      </c>
      <c r="C341" s="662" t="s">
        <v>2788</v>
      </c>
      <c r="D341" s="743" t="s">
        <v>3997</v>
      </c>
      <c r="E341" s="744" t="s">
        <v>2806</v>
      </c>
      <c r="F341" s="662" t="s">
        <v>2787</v>
      </c>
      <c r="G341" s="662" t="s">
        <v>2858</v>
      </c>
      <c r="H341" s="662" t="s">
        <v>577</v>
      </c>
      <c r="I341" s="662" t="s">
        <v>3126</v>
      </c>
      <c r="J341" s="662" t="s">
        <v>3127</v>
      </c>
      <c r="K341" s="662" t="s">
        <v>3128</v>
      </c>
      <c r="L341" s="663">
        <v>2626.04</v>
      </c>
      <c r="M341" s="663">
        <v>2626.04</v>
      </c>
      <c r="N341" s="662">
        <v>1</v>
      </c>
      <c r="O341" s="745">
        <v>1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31</v>
      </c>
      <c r="B342" s="662" t="s">
        <v>576</v>
      </c>
      <c r="C342" s="662" t="s">
        <v>2788</v>
      </c>
      <c r="D342" s="743" t="s">
        <v>3997</v>
      </c>
      <c r="E342" s="744" t="s">
        <v>2806</v>
      </c>
      <c r="F342" s="662" t="s">
        <v>2787</v>
      </c>
      <c r="G342" s="662" t="s">
        <v>2858</v>
      </c>
      <c r="H342" s="662" t="s">
        <v>577</v>
      </c>
      <c r="I342" s="662" t="s">
        <v>3129</v>
      </c>
      <c r="J342" s="662" t="s">
        <v>3130</v>
      </c>
      <c r="K342" s="662" t="s">
        <v>3131</v>
      </c>
      <c r="L342" s="663">
        <v>3200</v>
      </c>
      <c r="M342" s="663">
        <v>3200</v>
      </c>
      <c r="N342" s="662">
        <v>1</v>
      </c>
      <c r="O342" s="745">
        <v>1</v>
      </c>
      <c r="P342" s="663">
        <v>3200</v>
      </c>
      <c r="Q342" s="678">
        <v>1</v>
      </c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31</v>
      </c>
      <c r="B343" s="662" t="s">
        <v>576</v>
      </c>
      <c r="C343" s="662" t="s">
        <v>2788</v>
      </c>
      <c r="D343" s="743" t="s">
        <v>3997</v>
      </c>
      <c r="E343" s="744" t="s">
        <v>2806</v>
      </c>
      <c r="F343" s="662" t="s">
        <v>2787</v>
      </c>
      <c r="G343" s="662" t="s">
        <v>2868</v>
      </c>
      <c r="H343" s="662" t="s">
        <v>577</v>
      </c>
      <c r="I343" s="662" t="s">
        <v>2869</v>
      </c>
      <c r="J343" s="662" t="s">
        <v>2870</v>
      </c>
      <c r="K343" s="662" t="s">
        <v>2871</v>
      </c>
      <c r="L343" s="663">
        <v>260</v>
      </c>
      <c r="M343" s="663">
        <v>520</v>
      </c>
      <c r="N343" s="662">
        <v>2</v>
      </c>
      <c r="O343" s="745">
        <v>1</v>
      </c>
      <c r="P343" s="663">
        <v>520</v>
      </c>
      <c r="Q343" s="678">
        <v>1</v>
      </c>
      <c r="R343" s="662">
        <v>2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31</v>
      </c>
      <c r="B344" s="662" t="s">
        <v>576</v>
      </c>
      <c r="C344" s="662" t="s">
        <v>2788</v>
      </c>
      <c r="D344" s="743" t="s">
        <v>3997</v>
      </c>
      <c r="E344" s="744" t="s">
        <v>2806</v>
      </c>
      <c r="F344" s="662" t="s">
        <v>2787</v>
      </c>
      <c r="G344" s="662" t="s">
        <v>2868</v>
      </c>
      <c r="H344" s="662" t="s">
        <v>577</v>
      </c>
      <c r="I344" s="662" t="s">
        <v>2872</v>
      </c>
      <c r="J344" s="662" t="s">
        <v>2873</v>
      </c>
      <c r="K344" s="662" t="s">
        <v>2874</v>
      </c>
      <c r="L344" s="663">
        <v>200</v>
      </c>
      <c r="M344" s="663">
        <v>11600</v>
      </c>
      <c r="N344" s="662">
        <v>58</v>
      </c>
      <c r="O344" s="745">
        <v>29</v>
      </c>
      <c r="P344" s="663">
        <v>11600</v>
      </c>
      <c r="Q344" s="678">
        <v>1</v>
      </c>
      <c r="R344" s="662">
        <v>58</v>
      </c>
      <c r="S344" s="678">
        <v>1</v>
      </c>
      <c r="T344" s="745">
        <v>29</v>
      </c>
      <c r="U344" s="701">
        <v>1</v>
      </c>
    </row>
    <row r="345" spans="1:21" ht="14.4" customHeight="1" x14ac:dyDescent="0.3">
      <c r="A345" s="661">
        <v>31</v>
      </c>
      <c r="B345" s="662" t="s">
        <v>576</v>
      </c>
      <c r="C345" s="662" t="s">
        <v>2788</v>
      </c>
      <c r="D345" s="743" t="s">
        <v>3997</v>
      </c>
      <c r="E345" s="744" t="s">
        <v>2806</v>
      </c>
      <c r="F345" s="662" t="s">
        <v>2787</v>
      </c>
      <c r="G345" s="662" t="s">
        <v>2868</v>
      </c>
      <c r="H345" s="662" t="s">
        <v>577</v>
      </c>
      <c r="I345" s="662" t="s">
        <v>3132</v>
      </c>
      <c r="J345" s="662" t="s">
        <v>3133</v>
      </c>
      <c r="K345" s="662" t="s">
        <v>3134</v>
      </c>
      <c r="L345" s="663">
        <v>190</v>
      </c>
      <c r="M345" s="663">
        <v>380</v>
      </c>
      <c r="N345" s="662">
        <v>2</v>
      </c>
      <c r="O345" s="745">
        <v>1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31</v>
      </c>
      <c r="B346" s="662" t="s">
        <v>576</v>
      </c>
      <c r="C346" s="662" t="s">
        <v>2788</v>
      </c>
      <c r="D346" s="743" t="s">
        <v>3997</v>
      </c>
      <c r="E346" s="744" t="s">
        <v>2806</v>
      </c>
      <c r="F346" s="662" t="s">
        <v>2787</v>
      </c>
      <c r="G346" s="662" t="s">
        <v>3135</v>
      </c>
      <c r="H346" s="662" t="s">
        <v>577</v>
      </c>
      <c r="I346" s="662" t="s">
        <v>763</v>
      </c>
      <c r="J346" s="662" t="s">
        <v>3136</v>
      </c>
      <c r="K346" s="662" t="s">
        <v>3137</v>
      </c>
      <c r="L346" s="663">
        <v>2066</v>
      </c>
      <c r="M346" s="663">
        <v>4132</v>
      </c>
      <c r="N346" s="662">
        <v>2</v>
      </c>
      <c r="O346" s="745">
        <v>1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31</v>
      </c>
      <c r="B347" s="662" t="s">
        <v>576</v>
      </c>
      <c r="C347" s="662" t="s">
        <v>2788</v>
      </c>
      <c r="D347" s="743" t="s">
        <v>3997</v>
      </c>
      <c r="E347" s="744" t="s">
        <v>2807</v>
      </c>
      <c r="F347" s="662" t="s">
        <v>2785</v>
      </c>
      <c r="G347" s="662" t="s">
        <v>2878</v>
      </c>
      <c r="H347" s="662" t="s">
        <v>577</v>
      </c>
      <c r="I347" s="662" t="s">
        <v>1044</v>
      </c>
      <c r="J347" s="662" t="s">
        <v>2879</v>
      </c>
      <c r="K347" s="662" t="s">
        <v>2880</v>
      </c>
      <c r="L347" s="663">
        <v>0</v>
      </c>
      <c r="M347" s="663">
        <v>0</v>
      </c>
      <c r="N347" s="662">
        <v>1</v>
      </c>
      <c r="O347" s="745">
        <v>0.5</v>
      </c>
      <c r="P347" s="663">
        <v>0</v>
      </c>
      <c r="Q347" s="678"/>
      <c r="R347" s="662">
        <v>1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31</v>
      </c>
      <c r="B348" s="662" t="s">
        <v>576</v>
      </c>
      <c r="C348" s="662" t="s">
        <v>2788</v>
      </c>
      <c r="D348" s="743" t="s">
        <v>3997</v>
      </c>
      <c r="E348" s="744" t="s">
        <v>2807</v>
      </c>
      <c r="F348" s="662" t="s">
        <v>2785</v>
      </c>
      <c r="G348" s="662" t="s">
        <v>2813</v>
      </c>
      <c r="H348" s="662" t="s">
        <v>1456</v>
      </c>
      <c r="I348" s="662" t="s">
        <v>1759</v>
      </c>
      <c r="J348" s="662" t="s">
        <v>1641</v>
      </c>
      <c r="K348" s="662" t="s">
        <v>2660</v>
      </c>
      <c r="L348" s="663">
        <v>154.36000000000001</v>
      </c>
      <c r="M348" s="663">
        <v>154.36000000000001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31</v>
      </c>
      <c r="B349" s="662" t="s">
        <v>576</v>
      </c>
      <c r="C349" s="662" t="s">
        <v>2788</v>
      </c>
      <c r="D349" s="743" t="s">
        <v>3997</v>
      </c>
      <c r="E349" s="744" t="s">
        <v>2807</v>
      </c>
      <c r="F349" s="662" t="s">
        <v>2785</v>
      </c>
      <c r="G349" s="662" t="s">
        <v>2816</v>
      </c>
      <c r="H349" s="662" t="s">
        <v>577</v>
      </c>
      <c r="I349" s="662" t="s">
        <v>2817</v>
      </c>
      <c r="J349" s="662" t="s">
        <v>2818</v>
      </c>
      <c r="K349" s="662" t="s">
        <v>2670</v>
      </c>
      <c r="L349" s="663">
        <v>78.33</v>
      </c>
      <c r="M349" s="663">
        <v>78.33</v>
      </c>
      <c r="N349" s="662">
        <v>1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31</v>
      </c>
      <c r="B350" s="662" t="s">
        <v>576</v>
      </c>
      <c r="C350" s="662" t="s">
        <v>2788</v>
      </c>
      <c r="D350" s="743" t="s">
        <v>3997</v>
      </c>
      <c r="E350" s="744" t="s">
        <v>2807</v>
      </c>
      <c r="F350" s="662" t="s">
        <v>2785</v>
      </c>
      <c r="G350" s="662" t="s">
        <v>2990</v>
      </c>
      <c r="H350" s="662" t="s">
        <v>577</v>
      </c>
      <c r="I350" s="662" t="s">
        <v>3138</v>
      </c>
      <c r="J350" s="662" t="s">
        <v>3139</v>
      </c>
      <c r="K350" s="662" t="s">
        <v>3140</v>
      </c>
      <c r="L350" s="663">
        <v>54.81</v>
      </c>
      <c r="M350" s="663">
        <v>54.81</v>
      </c>
      <c r="N350" s="662">
        <v>1</v>
      </c>
      <c r="O350" s="745">
        <v>0.5</v>
      </c>
      <c r="P350" s="663">
        <v>54.81</v>
      </c>
      <c r="Q350" s="678">
        <v>1</v>
      </c>
      <c r="R350" s="662">
        <v>1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31</v>
      </c>
      <c r="B351" s="662" t="s">
        <v>576</v>
      </c>
      <c r="C351" s="662" t="s">
        <v>2788</v>
      </c>
      <c r="D351" s="743" t="s">
        <v>3997</v>
      </c>
      <c r="E351" s="744" t="s">
        <v>2807</v>
      </c>
      <c r="F351" s="662" t="s">
        <v>2785</v>
      </c>
      <c r="G351" s="662" t="s">
        <v>2990</v>
      </c>
      <c r="H351" s="662" t="s">
        <v>577</v>
      </c>
      <c r="I351" s="662" t="s">
        <v>3141</v>
      </c>
      <c r="J351" s="662" t="s">
        <v>3142</v>
      </c>
      <c r="K351" s="662" t="s">
        <v>1558</v>
      </c>
      <c r="L351" s="663">
        <v>0</v>
      </c>
      <c r="M351" s="663">
        <v>0</v>
      </c>
      <c r="N351" s="662">
        <v>1</v>
      </c>
      <c r="O351" s="745">
        <v>0.5</v>
      </c>
      <c r="P351" s="663">
        <v>0</v>
      </c>
      <c r="Q351" s="678"/>
      <c r="R351" s="662">
        <v>1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31</v>
      </c>
      <c r="B352" s="662" t="s">
        <v>576</v>
      </c>
      <c r="C352" s="662" t="s">
        <v>2788</v>
      </c>
      <c r="D352" s="743" t="s">
        <v>3997</v>
      </c>
      <c r="E352" s="744" t="s">
        <v>2807</v>
      </c>
      <c r="F352" s="662" t="s">
        <v>2785</v>
      </c>
      <c r="G352" s="662" t="s">
        <v>2895</v>
      </c>
      <c r="H352" s="662" t="s">
        <v>577</v>
      </c>
      <c r="I352" s="662" t="s">
        <v>903</v>
      </c>
      <c r="J352" s="662" t="s">
        <v>904</v>
      </c>
      <c r="K352" s="662" t="s">
        <v>2896</v>
      </c>
      <c r="L352" s="663">
        <v>0</v>
      </c>
      <c r="M352" s="663">
        <v>0</v>
      </c>
      <c r="N352" s="662">
        <v>11</v>
      </c>
      <c r="O352" s="745">
        <v>5</v>
      </c>
      <c r="P352" s="663">
        <v>0</v>
      </c>
      <c r="Q352" s="678"/>
      <c r="R352" s="662">
        <v>4</v>
      </c>
      <c r="S352" s="678">
        <v>0.36363636363636365</v>
      </c>
      <c r="T352" s="745">
        <v>1.5</v>
      </c>
      <c r="U352" s="701">
        <v>0.3</v>
      </c>
    </row>
    <row r="353" spans="1:21" ht="14.4" customHeight="1" x14ac:dyDescent="0.3">
      <c r="A353" s="661">
        <v>31</v>
      </c>
      <c r="B353" s="662" t="s">
        <v>576</v>
      </c>
      <c r="C353" s="662" t="s">
        <v>2788</v>
      </c>
      <c r="D353" s="743" t="s">
        <v>3997</v>
      </c>
      <c r="E353" s="744" t="s">
        <v>2807</v>
      </c>
      <c r="F353" s="662" t="s">
        <v>2785</v>
      </c>
      <c r="G353" s="662" t="s">
        <v>2895</v>
      </c>
      <c r="H353" s="662" t="s">
        <v>577</v>
      </c>
      <c r="I353" s="662" t="s">
        <v>3143</v>
      </c>
      <c r="J353" s="662" t="s">
        <v>904</v>
      </c>
      <c r="K353" s="662" t="s">
        <v>3144</v>
      </c>
      <c r="L353" s="663">
        <v>0</v>
      </c>
      <c r="M353" s="663">
        <v>0</v>
      </c>
      <c r="N353" s="662">
        <v>1</v>
      </c>
      <c r="O353" s="745">
        <v>0.5</v>
      </c>
      <c r="P353" s="663"/>
      <c r="Q353" s="678"/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31</v>
      </c>
      <c r="B354" s="662" t="s">
        <v>576</v>
      </c>
      <c r="C354" s="662" t="s">
        <v>2788</v>
      </c>
      <c r="D354" s="743" t="s">
        <v>3997</v>
      </c>
      <c r="E354" s="744" t="s">
        <v>2807</v>
      </c>
      <c r="F354" s="662" t="s">
        <v>2785</v>
      </c>
      <c r="G354" s="662" t="s">
        <v>2823</v>
      </c>
      <c r="H354" s="662" t="s">
        <v>577</v>
      </c>
      <c r="I354" s="662" t="s">
        <v>1714</v>
      </c>
      <c r="J354" s="662" t="s">
        <v>1715</v>
      </c>
      <c r="K354" s="662" t="s">
        <v>1716</v>
      </c>
      <c r="L354" s="663">
        <v>147.31</v>
      </c>
      <c r="M354" s="663">
        <v>589.24</v>
      </c>
      <c r="N354" s="662">
        <v>4</v>
      </c>
      <c r="O354" s="745">
        <v>1.5</v>
      </c>
      <c r="P354" s="663">
        <v>589.24</v>
      </c>
      <c r="Q354" s="678">
        <v>1</v>
      </c>
      <c r="R354" s="662">
        <v>4</v>
      </c>
      <c r="S354" s="678">
        <v>1</v>
      </c>
      <c r="T354" s="745">
        <v>1.5</v>
      </c>
      <c r="U354" s="701">
        <v>1</v>
      </c>
    </row>
    <row r="355" spans="1:21" ht="14.4" customHeight="1" x14ac:dyDescent="0.3">
      <c r="A355" s="661">
        <v>31</v>
      </c>
      <c r="B355" s="662" t="s">
        <v>576</v>
      </c>
      <c r="C355" s="662" t="s">
        <v>2788</v>
      </c>
      <c r="D355" s="743" t="s">
        <v>3997</v>
      </c>
      <c r="E355" s="744" t="s">
        <v>2807</v>
      </c>
      <c r="F355" s="662" t="s">
        <v>2785</v>
      </c>
      <c r="G355" s="662" t="s">
        <v>2823</v>
      </c>
      <c r="H355" s="662" t="s">
        <v>577</v>
      </c>
      <c r="I355" s="662" t="s">
        <v>2826</v>
      </c>
      <c r="J355" s="662" t="s">
        <v>1715</v>
      </c>
      <c r="K355" s="662" t="s">
        <v>1716</v>
      </c>
      <c r="L355" s="663">
        <v>132.97999999999999</v>
      </c>
      <c r="M355" s="663">
        <v>265.95999999999998</v>
      </c>
      <c r="N355" s="662">
        <v>2</v>
      </c>
      <c r="O355" s="745">
        <v>0.5</v>
      </c>
      <c r="P355" s="663">
        <v>265.95999999999998</v>
      </c>
      <c r="Q355" s="678">
        <v>1</v>
      </c>
      <c r="R355" s="662">
        <v>2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31</v>
      </c>
      <c r="B356" s="662" t="s">
        <v>576</v>
      </c>
      <c r="C356" s="662" t="s">
        <v>2788</v>
      </c>
      <c r="D356" s="743" t="s">
        <v>3997</v>
      </c>
      <c r="E356" s="744" t="s">
        <v>2807</v>
      </c>
      <c r="F356" s="662" t="s">
        <v>2785</v>
      </c>
      <c r="G356" s="662" t="s">
        <v>2827</v>
      </c>
      <c r="H356" s="662" t="s">
        <v>577</v>
      </c>
      <c r="I356" s="662" t="s">
        <v>3145</v>
      </c>
      <c r="J356" s="662" t="s">
        <v>3087</v>
      </c>
      <c r="K356" s="662" t="s">
        <v>608</v>
      </c>
      <c r="L356" s="663">
        <v>0</v>
      </c>
      <c r="M356" s="663">
        <v>0</v>
      </c>
      <c r="N356" s="662">
        <v>1</v>
      </c>
      <c r="O356" s="745">
        <v>0.5</v>
      </c>
      <c r="P356" s="663"/>
      <c r="Q356" s="678"/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31</v>
      </c>
      <c r="B357" s="662" t="s">
        <v>576</v>
      </c>
      <c r="C357" s="662" t="s">
        <v>2788</v>
      </c>
      <c r="D357" s="743" t="s">
        <v>3997</v>
      </c>
      <c r="E357" s="744" t="s">
        <v>2807</v>
      </c>
      <c r="F357" s="662" t="s">
        <v>2785</v>
      </c>
      <c r="G357" s="662" t="s">
        <v>2831</v>
      </c>
      <c r="H357" s="662" t="s">
        <v>1456</v>
      </c>
      <c r="I357" s="662" t="s">
        <v>2832</v>
      </c>
      <c r="J357" s="662" t="s">
        <v>2833</v>
      </c>
      <c r="K357" s="662" t="s">
        <v>2834</v>
      </c>
      <c r="L357" s="663">
        <v>543.39</v>
      </c>
      <c r="M357" s="663">
        <v>17388.48</v>
      </c>
      <c r="N357" s="662">
        <v>32</v>
      </c>
      <c r="O357" s="745">
        <v>8.5</v>
      </c>
      <c r="P357" s="663">
        <v>14128.14</v>
      </c>
      <c r="Q357" s="678">
        <v>0.8125</v>
      </c>
      <c r="R357" s="662">
        <v>26</v>
      </c>
      <c r="S357" s="678">
        <v>0.8125</v>
      </c>
      <c r="T357" s="745">
        <v>7</v>
      </c>
      <c r="U357" s="701">
        <v>0.82352941176470584</v>
      </c>
    </row>
    <row r="358" spans="1:21" ht="14.4" customHeight="1" x14ac:dyDescent="0.3">
      <c r="A358" s="661">
        <v>31</v>
      </c>
      <c r="B358" s="662" t="s">
        <v>576</v>
      </c>
      <c r="C358" s="662" t="s">
        <v>2788</v>
      </c>
      <c r="D358" s="743" t="s">
        <v>3997</v>
      </c>
      <c r="E358" s="744" t="s">
        <v>2807</v>
      </c>
      <c r="F358" s="662" t="s">
        <v>2785</v>
      </c>
      <c r="G358" s="662" t="s">
        <v>2831</v>
      </c>
      <c r="H358" s="662" t="s">
        <v>1456</v>
      </c>
      <c r="I358" s="662" t="s">
        <v>2835</v>
      </c>
      <c r="J358" s="662" t="s">
        <v>2833</v>
      </c>
      <c r="K358" s="662" t="s">
        <v>2836</v>
      </c>
      <c r="L358" s="663">
        <v>815.1</v>
      </c>
      <c r="M358" s="663">
        <v>46460.7</v>
      </c>
      <c r="N358" s="662">
        <v>57</v>
      </c>
      <c r="O358" s="745">
        <v>12.5</v>
      </c>
      <c r="P358" s="663">
        <v>26898.3</v>
      </c>
      <c r="Q358" s="678">
        <v>0.57894736842105265</v>
      </c>
      <c r="R358" s="662">
        <v>33</v>
      </c>
      <c r="S358" s="678">
        <v>0.57894736842105265</v>
      </c>
      <c r="T358" s="745">
        <v>7</v>
      </c>
      <c r="U358" s="701">
        <v>0.56000000000000005</v>
      </c>
    </row>
    <row r="359" spans="1:21" ht="14.4" customHeight="1" x14ac:dyDescent="0.3">
      <c r="A359" s="661">
        <v>31</v>
      </c>
      <c r="B359" s="662" t="s">
        <v>576</v>
      </c>
      <c r="C359" s="662" t="s">
        <v>2788</v>
      </c>
      <c r="D359" s="743" t="s">
        <v>3997</v>
      </c>
      <c r="E359" s="744" t="s">
        <v>2807</v>
      </c>
      <c r="F359" s="662" t="s">
        <v>2785</v>
      </c>
      <c r="G359" s="662" t="s">
        <v>2839</v>
      </c>
      <c r="H359" s="662" t="s">
        <v>1456</v>
      </c>
      <c r="I359" s="662" t="s">
        <v>1579</v>
      </c>
      <c r="J359" s="662" t="s">
        <v>607</v>
      </c>
      <c r="K359" s="662" t="s">
        <v>2709</v>
      </c>
      <c r="L359" s="663">
        <v>18.260000000000002</v>
      </c>
      <c r="M359" s="663">
        <v>36.520000000000003</v>
      </c>
      <c r="N359" s="662">
        <v>2</v>
      </c>
      <c r="O359" s="745">
        <v>2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31</v>
      </c>
      <c r="B360" s="662" t="s">
        <v>576</v>
      </c>
      <c r="C360" s="662" t="s">
        <v>2788</v>
      </c>
      <c r="D360" s="743" t="s">
        <v>3997</v>
      </c>
      <c r="E360" s="744" t="s">
        <v>2807</v>
      </c>
      <c r="F360" s="662" t="s">
        <v>2785</v>
      </c>
      <c r="G360" s="662" t="s">
        <v>2839</v>
      </c>
      <c r="H360" s="662" t="s">
        <v>1456</v>
      </c>
      <c r="I360" s="662" t="s">
        <v>1470</v>
      </c>
      <c r="J360" s="662" t="s">
        <v>607</v>
      </c>
      <c r="K360" s="662" t="s">
        <v>608</v>
      </c>
      <c r="L360" s="663">
        <v>48.42</v>
      </c>
      <c r="M360" s="663">
        <v>48.42</v>
      </c>
      <c r="N360" s="662">
        <v>1</v>
      </c>
      <c r="O360" s="745">
        <v>1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31</v>
      </c>
      <c r="B361" s="662" t="s">
        <v>576</v>
      </c>
      <c r="C361" s="662" t="s">
        <v>2788</v>
      </c>
      <c r="D361" s="743" t="s">
        <v>3997</v>
      </c>
      <c r="E361" s="744" t="s">
        <v>2807</v>
      </c>
      <c r="F361" s="662" t="s">
        <v>2785</v>
      </c>
      <c r="G361" s="662" t="s">
        <v>2842</v>
      </c>
      <c r="H361" s="662" t="s">
        <v>577</v>
      </c>
      <c r="I361" s="662" t="s">
        <v>763</v>
      </c>
      <c r="J361" s="662" t="s">
        <v>2843</v>
      </c>
      <c r="K361" s="662" t="s">
        <v>2844</v>
      </c>
      <c r="L361" s="663">
        <v>0</v>
      </c>
      <c r="M361" s="663">
        <v>0</v>
      </c>
      <c r="N361" s="662">
        <v>73</v>
      </c>
      <c r="O361" s="745">
        <v>51.5</v>
      </c>
      <c r="P361" s="663">
        <v>0</v>
      </c>
      <c r="Q361" s="678"/>
      <c r="R361" s="662">
        <v>38</v>
      </c>
      <c r="S361" s="678">
        <v>0.52054794520547942</v>
      </c>
      <c r="T361" s="745">
        <v>25</v>
      </c>
      <c r="U361" s="701">
        <v>0.4854368932038835</v>
      </c>
    </row>
    <row r="362" spans="1:21" ht="14.4" customHeight="1" x14ac:dyDescent="0.3">
      <c r="A362" s="661">
        <v>31</v>
      </c>
      <c r="B362" s="662" t="s">
        <v>576</v>
      </c>
      <c r="C362" s="662" t="s">
        <v>2788</v>
      </c>
      <c r="D362" s="743" t="s">
        <v>3997</v>
      </c>
      <c r="E362" s="744" t="s">
        <v>2807</v>
      </c>
      <c r="F362" s="662" t="s">
        <v>2785</v>
      </c>
      <c r="G362" s="662" t="s">
        <v>2845</v>
      </c>
      <c r="H362" s="662" t="s">
        <v>577</v>
      </c>
      <c r="I362" s="662" t="s">
        <v>1691</v>
      </c>
      <c r="J362" s="662" t="s">
        <v>1692</v>
      </c>
      <c r="K362" s="662" t="s">
        <v>2846</v>
      </c>
      <c r="L362" s="663">
        <v>186.27</v>
      </c>
      <c r="M362" s="663">
        <v>1117.6200000000001</v>
      </c>
      <c r="N362" s="662">
        <v>6</v>
      </c>
      <c r="O362" s="745">
        <v>4</v>
      </c>
      <c r="P362" s="663">
        <v>558.81000000000006</v>
      </c>
      <c r="Q362" s="678">
        <v>0.5</v>
      </c>
      <c r="R362" s="662">
        <v>3</v>
      </c>
      <c r="S362" s="678">
        <v>0.5</v>
      </c>
      <c r="T362" s="745">
        <v>2</v>
      </c>
      <c r="U362" s="701">
        <v>0.5</v>
      </c>
    </row>
    <row r="363" spans="1:21" ht="14.4" customHeight="1" x14ac:dyDescent="0.3">
      <c r="A363" s="661">
        <v>31</v>
      </c>
      <c r="B363" s="662" t="s">
        <v>576</v>
      </c>
      <c r="C363" s="662" t="s">
        <v>2788</v>
      </c>
      <c r="D363" s="743" t="s">
        <v>3997</v>
      </c>
      <c r="E363" s="744" t="s">
        <v>2807</v>
      </c>
      <c r="F363" s="662" t="s">
        <v>2785</v>
      </c>
      <c r="G363" s="662" t="s">
        <v>2847</v>
      </c>
      <c r="H363" s="662" t="s">
        <v>577</v>
      </c>
      <c r="I363" s="662" t="s">
        <v>3146</v>
      </c>
      <c r="J363" s="662" t="s">
        <v>2911</v>
      </c>
      <c r="K363" s="662" t="s">
        <v>3147</v>
      </c>
      <c r="L363" s="663">
        <v>0</v>
      </c>
      <c r="M363" s="663">
        <v>0</v>
      </c>
      <c r="N363" s="662">
        <v>1</v>
      </c>
      <c r="O363" s="745">
        <v>0.5</v>
      </c>
      <c r="P363" s="663"/>
      <c r="Q363" s="678"/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31</v>
      </c>
      <c r="B364" s="662" t="s">
        <v>576</v>
      </c>
      <c r="C364" s="662" t="s">
        <v>2788</v>
      </c>
      <c r="D364" s="743" t="s">
        <v>3997</v>
      </c>
      <c r="E364" s="744" t="s">
        <v>2807</v>
      </c>
      <c r="F364" s="662" t="s">
        <v>2787</v>
      </c>
      <c r="G364" s="662" t="s">
        <v>2850</v>
      </c>
      <c r="H364" s="662" t="s">
        <v>577</v>
      </c>
      <c r="I364" s="662" t="s">
        <v>2851</v>
      </c>
      <c r="J364" s="662" t="s">
        <v>2852</v>
      </c>
      <c r="K364" s="662" t="s">
        <v>2853</v>
      </c>
      <c r="L364" s="663">
        <v>35.130000000000003</v>
      </c>
      <c r="M364" s="663">
        <v>4426.3800000000074</v>
      </c>
      <c r="N364" s="662">
        <v>126</v>
      </c>
      <c r="O364" s="745">
        <v>63</v>
      </c>
      <c r="P364" s="663">
        <v>4426.3800000000074</v>
      </c>
      <c r="Q364" s="678">
        <v>1</v>
      </c>
      <c r="R364" s="662">
        <v>126</v>
      </c>
      <c r="S364" s="678">
        <v>1</v>
      </c>
      <c r="T364" s="745">
        <v>63</v>
      </c>
      <c r="U364" s="701">
        <v>1</v>
      </c>
    </row>
    <row r="365" spans="1:21" ht="14.4" customHeight="1" x14ac:dyDescent="0.3">
      <c r="A365" s="661">
        <v>31</v>
      </c>
      <c r="B365" s="662" t="s">
        <v>576</v>
      </c>
      <c r="C365" s="662" t="s">
        <v>2788</v>
      </c>
      <c r="D365" s="743" t="s">
        <v>3997</v>
      </c>
      <c r="E365" s="744" t="s">
        <v>2807</v>
      </c>
      <c r="F365" s="662" t="s">
        <v>2787</v>
      </c>
      <c r="G365" s="662" t="s">
        <v>2850</v>
      </c>
      <c r="H365" s="662" t="s">
        <v>577</v>
      </c>
      <c r="I365" s="662" t="s">
        <v>2917</v>
      </c>
      <c r="J365" s="662" t="s">
        <v>2918</v>
      </c>
      <c r="K365" s="662" t="s">
        <v>2919</v>
      </c>
      <c r="L365" s="663">
        <v>35.75</v>
      </c>
      <c r="M365" s="663">
        <v>357.5</v>
      </c>
      <c r="N365" s="662">
        <v>10</v>
      </c>
      <c r="O365" s="745">
        <v>5</v>
      </c>
      <c r="P365" s="663">
        <v>357.5</v>
      </c>
      <c r="Q365" s="678">
        <v>1</v>
      </c>
      <c r="R365" s="662">
        <v>10</v>
      </c>
      <c r="S365" s="678">
        <v>1</v>
      </c>
      <c r="T365" s="745">
        <v>5</v>
      </c>
      <c r="U365" s="701">
        <v>1</v>
      </c>
    </row>
    <row r="366" spans="1:21" ht="14.4" customHeight="1" x14ac:dyDescent="0.3">
      <c r="A366" s="661">
        <v>31</v>
      </c>
      <c r="B366" s="662" t="s">
        <v>576</v>
      </c>
      <c r="C366" s="662" t="s">
        <v>2788</v>
      </c>
      <c r="D366" s="743" t="s">
        <v>3997</v>
      </c>
      <c r="E366" s="744" t="s">
        <v>2807</v>
      </c>
      <c r="F366" s="662" t="s">
        <v>2787</v>
      </c>
      <c r="G366" s="662" t="s">
        <v>2854</v>
      </c>
      <c r="H366" s="662" t="s">
        <v>577</v>
      </c>
      <c r="I366" s="662" t="s">
        <v>2855</v>
      </c>
      <c r="J366" s="662" t="s">
        <v>2856</v>
      </c>
      <c r="K366" s="662" t="s">
        <v>2857</v>
      </c>
      <c r="L366" s="663">
        <v>410</v>
      </c>
      <c r="M366" s="663">
        <v>11480</v>
      </c>
      <c r="N366" s="662">
        <v>28</v>
      </c>
      <c r="O366" s="745">
        <v>28</v>
      </c>
      <c r="P366" s="663">
        <v>11070</v>
      </c>
      <c r="Q366" s="678">
        <v>0.9642857142857143</v>
      </c>
      <c r="R366" s="662">
        <v>27</v>
      </c>
      <c r="S366" s="678">
        <v>0.9642857142857143</v>
      </c>
      <c r="T366" s="745">
        <v>27</v>
      </c>
      <c r="U366" s="701">
        <v>0.9642857142857143</v>
      </c>
    </row>
    <row r="367" spans="1:21" ht="14.4" customHeight="1" x14ac:dyDescent="0.3">
      <c r="A367" s="661">
        <v>31</v>
      </c>
      <c r="B367" s="662" t="s">
        <v>576</v>
      </c>
      <c r="C367" s="662" t="s">
        <v>2788</v>
      </c>
      <c r="D367" s="743" t="s">
        <v>3997</v>
      </c>
      <c r="E367" s="744" t="s">
        <v>2807</v>
      </c>
      <c r="F367" s="662" t="s">
        <v>2787</v>
      </c>
      <c r="G367" s="662" t="s">
        <v>2858</v>
      </c>
      <c r="H367" s="662" t="s">
        <v>577</v>
      </c>
      <c r="I367" s="662" t="s">
        <v>2920</v>
      </c>
      <c r="J367" s="662" t="s">
        <v>2921</v>
      </c>
      <c r="K367" s="662" t="s">
        <v>2922</v>
      </c>
      <c r="L367" s="663">
        <v>3000</v>
      </c>
      <c r="M367" s="663">
        <v>9000</v>
      </c>
      <c r="N367" s="662">
        <v>3</v>
      </c>
      <c r="O367" s="745">
        <v>3</v>
      </c>
      <c r="P367" s="663">
        <v>9000</v>
      </c>
      <c r="Q367" s="678">
        <v>1</v>
      </c>
      <c r="R367" s="662">
        <v>3</v>
      </c>
      <c r="S367" s="678">
        <v>1</v>
      </c>
      <c r="T367" s="745">
        <v>3</v>
      </c>
      <c r="U367" s="701">
        <v>1</v>
      </c>
    </row>
    <row r="368" spans="1:21" ht="14.4" customHeight="1" x14ac:dyDescent="0.3">
      <c r="A368" s="661">
        <v>31</v>
      </c>
      <c r="B368" s="662" t="s">
        <v>576</v>
      </c>
      <c r="C368" s="662" t="s">
        <v>2788</v>
      </c>
      <c r="D368" s="743" t="s">
        <v>3997</v>
      </c>
      <c r="E368" s="744" t="s">
        <v>2807</v>
      </c>
      <c r="F368" s="662" t="s">
        <v>2787</v>
      </c>
      <c r="G368" s="662" t="s">
        <v>2858</v>
      </c>
      <c r="H368" s="662" t="s">
        <v>577</v>
      </c>
      <c r="I368" s="662" t="s">
        <v>2859</v>
      </c>
      <c r="J368" s="662" t="s">
        <v>2860</v>
      </c>
      <c r="K368" s="662" t="s">
        <v>2861</v>
      </c>
      <c r="L368" s="663">
        <v>199.5</v>
      </c>
      <c r="M368" s="663">
        <v>598.5</v>
      </c>
      <c r="N368" s="662">
        <v>3</v>
      </c>
      <c r="O368" s="745">
        <v>3</v>
      </c>
      <c r="P368" s="663">
        <v>598.5</v>
      </c>
      <c r="Q368" s="678">
        <v>1</v>
      </c>
      <c r="R368" s="662">
        <v>3</v>
      </c>
      <c r="S368" s="678">
        <v>1</v>
      </c>
      <c r="T368" s="745">
        <v>3</v>
      </c>
      <c r="U368" s="701">
        <v>1</v>
      </c>
    </row>
    <row r="369" spans="1:21" ht="14.4" customHeight="1" x14ac:dyDescent="0.3">
      <c r="A369" s="661">
        <v>31</v>
      </c>
      <c r="B369" s="662" t="s">
        <v>576</v>
      </c>
      <c r="C369" s="662" t="s">
        <v>2788</v>
      </c>
      <c r="D369" s="743" t="s">
        <v>3997</v>
      </c>
      <c r="E369" s="744" t="s">
        <v>2807</v>
      </c>
      <c r="F369" s="662" t="s">
        <v>2787</v>
      </c>
      <c r="G369" s="662" t="s">
        <v>2858</v>
      </c>
      <c r="H369" s="662" t="s">
        <v>577</v>
      </c>
      <c r="I369" s="662" t="s">
        <v>2862</v>
      </c>
      <c r="J369" s="662" t="s">
        <v>2863</v>
      </c>
      <c r="K369" s="662" t="s">
        <v>2864</v>
      </c>
      <c r="L369" s="663">
        <v>492.18</v>
      </c>
      <c r="M369" s="663">
        <v>4429.62</v>
      </c>
      <c r="N369" s="662">
        <v>9</v>
      </c>
      <c r="O369" s="745">
        <v>9</v>
      </c>
      <c r="P369" s="663">
        <v>4429.62</v>
      </c>
      <c r="Q369" s="678">
        <v>1</v>
      </c>
      <c r="R369" s="662">
        <v>9</v>
      </c>
      <c r="S369" s="678">
        <v>1</v>
      </c>
      <c r="T369" s="745">
        <v>9</v>
      </c>
      <c r="U369" s="701">
        <v>1</v>
      </c>
    </row>
    <row r="370" spans="1:21" ht="14.4" customHeight="1" x14ac:dyDescent="0.3">
      <c r="A370" s="661">
        <v>31</v>
      </c>
      <c r="B370" s="662" t="s">
        <v>576</v>
      </c>
      <c r="C370" s="662" t="s">
        <v>2788</v>
      </c>
      <c r="D370" s="743" t="s">
        <v>3997</v>
      </c>
      <c r="E370" s="744" t="s">
        <v>2807</v>
      </c>
      <c r="F370" s="662" t="s">
        <v>2787</v>
      </c>
      <c r="G370" s="662" t="s">
        <v>2858</v>
      </c>
      <c r="H370" s="662" t="s">
        <v>577</v>
      </c>
      <c r="I370" s="662" t="s">
        <v>3079</v>
      </c>
      <c r="J370" s="662" t="s">
        <v>3080</v>
      </c>
      <c r="K370" s="662" t="s">
        <v>3081</v>
      </c>
      <c r="L370" s="663">
        <v>320.25</v>
      </c>
      <c r="M370" s="663">
        <v>640.5</v>
      </c>
      <c r="N370" s="662">
        <v>2</v>
      </c>
      <c r="O370" s="745">
        <v>2</v>
      </c>
      <c r="P370" s="663">
        <v>640.5</v>
      </c>
      <c r="Q370" s="678">
        <v>1</v>
      </c>
      <c r="R370" s="662">
        <v>2</v>
      </c>
      <c r="S370" s="678">
        <v>1</v>
      </c>
      <c r="T370" s="745">
        <v>2</v>
      </c>
      <c r="U370" s="701">
        <v>1</v>
      </c>
    </row>
    <row r="371" spans="1:21" ht="14.4" customHeight="1" x14ac:dyDescent="0.3">
      <c r="A371" s="661">
        <v>31</v>
      </c>
      <c r="B371" s="662" t="s">
        <v>576</v>
      </c>
      <c r="C371" s="662" t="s">
        <v>2788</v>
      </c>
      <c r="D371" s="743" t="s">
        <v>3997</v>
      </c>
      <c r="E371" s="744" t="s">
        <v>2807</v>
      </c>
      <c r="F371" s="662" t="s">
        <v>2787</v>
      </c>
      <c r="G371" s="662" t="s">
        <v>2858</v>
      </c>
      <c r="H371" s="662" t="s">
        <v>577</v>
      </c>
      <c r="I371" s="662" t="s">
        <v>2923</v>
      </c>
      <c r="J371" s="662" t="s">
        <v>2924</v>
      </c>
      <c r="K371" s="662" t="s">
        <v>2925</v>
      </c>
      <c r="L371" s="663">
        <v>971.25</v>
      </c>
      <c r="M371" s="663">
        <v>2913.75</v>
      </c>
      <c r="N371" s="662">
        <v>3</v>
      </c>
      <c r="O371" s="745">
        <v>3</v>
      </c>
      <c r="P371" s="663">
        <v>2913.75</v>
      </c>
      <c r="Q371" s="678">
        <v>1</v>
      </c>
      <c r="R371" s="662">
        <v>3</v>
      </c>
      <c r="S371" s="678">
        <v>1</v>
      </c>
      <c r="T371" s="745">
        <v>3</v>
      </c>
      <c r="U371" s="701">
        <v>1</v>
      </c>
    </row>
    <row r="372" spans="1:21" ht="14.4" customHeight="1" x14ac:dyDescent="0.3">
      <c r="A372" s="661">
        <v>31</v>
      </c>
      <c r="B372" s="662" t="s">
        <v>576</v>
      </c>
      <c r="C372" s="662" t="s">
        <v>2788</v>
      </c>
      <c r="D372" s="743" t="s">
        <v>3997</v>
      </c>
      <c r="E372" s="744" t="s">
        <v>2807</v>
      </c>
      <c r="F372" s="662" t="s">
        <v>2787</v>
      </c>
      <c r="G372" s="662" t="s">
        <v>2858</v>
      </c>
      <c r="H372" s="662" t="s">
        <v>577</v>
      </c>
      <c r="I372" s="662" t="s">
        <v>2929</v>
      </c>
      <c r="J372" s="662" t="s">
        <v>2930</v>
      </c>
      <c r="K372" s="662" t="s">
        <v>2931</v>
      </c>
      <c r="L372" s="663">
        <v>1978.94</v>
      </c>
      <c r="M372" s="663">
        <v>1978.94</v>
      </c>
      <c r="N372" s="662">
        <v>1</v>
      </c>
      <c r="O372" s="745">
        <v>1</v>
      </c>
      <c r="P372" s="663">
        <v>1978.94</v>
      </c>
      <c r="Q372" s="678">
        <v>1</v>
      </c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31</v>
      </c>
      <c r="B373" s="662" t="s">
        <v>576</v>
      </c>
      <c r="C373" s="662" t="s">
        <v>2788</v>
      </c>
      <c r="D373" s="743" t="s">
        <v>3997</v>
      </c>
      <c r="E373" s="744" t="s">
        <v>2807</v>
      </c>
      <c r="F373" s="662" t="s">
        <v>2787</v>
      </c>
      <c r="G373" s="662" t="s">
        <v>2858</v>
      </c>
      <c r="H373" s="662" t="s">
        <v>577</v>
      </c>
      <c r="I373" s="662" t="s">
        <v>2979</v>
      </c>
      <c r="J373" s="662" t="s">
        <v>2980</v>
      </c>
      <c r="K373" s="662" t="s">
        <v>2981</v>
      </c>
      <c r="L373" s="663">
        <v>58.5</v>
      </c>
      <c r="M373" s="663">
        <v>58.5</v>
      </c>
      <c r="N373" s="662">
        <v>1</v>
      </c>
      <c r="O373" s="745">
        <v>1</v>
      </c>
      <c r="P373" s="663">
        <v>58.5</v>
      </c>
      <c r="Q373" s="678">
        <v>1</v>
      </c>
      <c r="R373" s="662">
        <v>1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31</v>
      </c>
      <c r="B374" s="662" t="s">
        <v>576</v>
      </c>
      <c r="C374" s="662" t="s">
        <v>2788</v>
      </c>
      <c r="D374" s="743" t="s">
        <v>3997</v>
      </c>
      <c r="E374" s="744" t="s">
        <v>2807</v>
      </c>
      <c r="F374" s="662" t="s">
        <v>2787</v>
      </c>
      <c r="G374" s="662" t="s">
        <v>2858</v>
      </c>
      <c r="H374" s="662" t="s">
        <v>577</v>
      </c>
      <c r="I374" s="662" t="s">
        <v>3148</v>
      </c>
      <c r="J374" s="662" t="s">
        <v>3149</v>
      </c>
      <c r="K374" s="662" t="s">
        <v>3150</v>
      </c>
      <c r="L374" s="663">
        <v>2337</v>
      </c>
      <c r="M374" s="663">
        <v>2337</v>
      </c>
      <c r="N374" s="662">
        <v>1</v>
      </c>
      <c r="O374" s="745">
        <v>1</v>
      </c>
      <c r="P374" s="663">
        <v>2337</v>
      </c>
      <c r="Q374" s="678">
        <v>1</v>
      </c>
      <c r="R374" s="662">
        <v>1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31</v>
      </c>
      <c r="B375" s="662" t="s">
        <v>576</v>
      </c>
      <c r="C375" s="662" t="s">
        <v>2788</v>
      </c>
      <c r="D375" s="743" t="s">
        <v>3997</v>
      </c>
      <c r="E375" s="744" t="s">
        <v>2807</v>
      </c>
      <c r="F375" s="662" t="s">
        <v>2787</v>
      </c>
      <c r="G375" s="662" t="s">
        <v>2868</v>
      </c>
      <c r="H375" s="662" t="s">
        <v>577</v>
      </c>
      <c r="I375" s="662" t="s">
        <v>2869</v>
      </c>
      <c r="J375" s="662" t="s">
        <v>2870</v>
      </c>
      <c r="K375" s="662" t="s">
        <v>2871</v>
      </c>
      <c r="L375" s="663">
        <v>260</v>
      </c>
      <c r="M375" s="663">
        <v>1040</v>
      </c>
      <c r="N375" s="662">
        <v>4</v>
      </c>
      <c r="O375" s="745">
        <v>2</v>
      </c>
      <c r="P375" s="663">
        <v>1040</v>
      </c>
      <c r="Q375" s="678">
        <v>1</v>
      </c>
      <c r="R375" s="662">
        <v>4</v>
      </c>
      <c r="S375" s="678">
        <v>1</v>
      </c>
      <c r="T375" s="745">
        <v>2</v>
      </c>
      <c r="U375" s="701">
        <v>1</v>
      </c>
    </row>
    <row r="376" spans="1:21" ht="14.4" customHeight="1" x14ac:dyDescent="0.3">
      <c r="A376" s="661">
        <v>31</v>
      </c>
      <c r="B376" s="662" t="s">
        <v>576</v>
      </c>
      <c r="C376" s="662" t="s">
        <v>2788</v>
      </c>
      <c r="D376" s="743" t="s">
        <v>3997</v>
      </c>
      <c r="E376" s="744" t="s">
        <v>2807</v>
      </c>
      <c r="F376" s="662" t="s">
        <v>2787</v>
      </c>
      <c r="G376" s="662" t="s">
        <v>2868</v>
      </c>
      <c r="H376" s="662" t="s">
        <v>577</v>
      </c>
      <c r="I376" s="662" t="s">
        <v>2872</v>
      </c>
      <c r="J376" s="662" t="s">
        <v>2873</v>
      </c>
      <c r="K376" s="662" t="s">
        <v>2874</v>
      </c>
      <c r="L376" s="663">
        <v>200</v>
      </c>
      <c r="M376" s="663">
        <v>8000</v>
      </c>
      <c r="N376" s="662">
        <v>40</v>
      </c>
      <c r="O376" s="745">
        <v>20</v>
      </c>
      <c r="P376" s="663">
        <v>8000</v>
      </c>
      <c r="Q376" s="678">
        <v>1</v>
      </c>
      <c r="R376" s="662">
        <v>40</v>
      </c>
      <c r="S376" s="678">
        <v>1</v>
      </c>
      <c r="T376" s="745">
        <v>20</v>
      </c>
      <c r="U376" s="701">
        <v>1</v>
      </c>
    </row>
    <row r="377" spans="1:21" ht="14.4" customHeight="1" x14ac:dyDescent="0.3">
      <c r="A377" s="661">
        <v>31</v>
      </c>
      <c r="B377" s="662" t="s">
        <v>576</v>
      </c>
      <c r="C377" s="662" t="s">
        <v>2788</v>
      </c>
      <c r="D377" s="743" t="s">
        <v>3997</v>
      </c>
      <c r="E377" s="744" t="s">
        <v>2808</v>
      </c>
      <c r="F377" s="662" t="s">
        <v>2785</v>
      </c>
      <c r="G377" s="662" t="s">
        <v>2878</v>
      </c>
      <c r="H377" s="662" t="s">
        <v>577</v>
      </c>
      <c r="I377" s="662" t="s">
        <v>1044</v>
      </c>
      <c r="J377" s="662" t="s">
        <v>2879</v>
      </c>
      <c r="K377" s="662" t="s">
        <v>2880</v>
      </c>
      <c r="L377" s="663">
        <v>0</v>
      </c>
      <c r="M377" s="663">
        <v>0</v>
      </c>
      <c r="N377" s="662">
        <v>1</v>
      </c>
      <c r="O377" s="745">
        <v>0.5</v>
      </c>
      <c r="P377" s="663"/>
      <c r="Q377" s="678"/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31</v>
      </c>
      <c r="B378" s="662" t="s">
        <v>576</v>
      </c>
      <c r="C378" s="662" t="s">
        <v>2788</v>
      </c>
      <c r="D378" s="743" t="s">
        <v>3997</v>
      </c>
      <c r="E378" s="744" t="s">
        <v>2808</v>
      </c>
      <c r="F378" s="662" t="s">
        <v>2785</v>
      </c>
      <c r="G378" s="662" t="s">
        <v>2813</v>
      </c>
      <c r="H378" s="662" t="s">
        <v>1456</v>
      </c>
      <c r="I378" s="662" t="s">
        <v>1759</v>
      </c>
      <c r="J378" s="662" t="s">
        <v>1641</v>
      </c>
      <c r="K378" s="662" t="s">
        <v>2660</v>
      </c>
      <c r="L378" s="663">
        <v>150.04</v>
      </c>
      <c r="M378" s="663">
        <v>150.04</v>
      </c>
      <c r="N378" s="662">
        <v>1</v>
      </c>
      <c r="O378" s="745">
        <v>1</v>
      </c>
      <c r="P378" s="663">
        <v>150.04</v>
      </c>
      <c r="Q378" s="678">
        <v>1</v>
      </c>
      <c r="R378" s="662">
        <v>1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31</v>
      </c>
      <c r="B379" s="662" t="s">
        <v>576</v>
      </c>
      <c r="C379" s="662" t="s">
        <v>2788</v>
      </c>
      <c r="D379" s="743" t="s">
        <v>3997</v>
      </c>
      <c r="E379" s="744" t="s">
        <v>2808</v>
      </c>
      <c r="F379" s="662" t="s">
        <v>2785</v>
      </c>
      <c r="G379" s="662" t="s">
        <v>2813</v>
      </c>
      <c r="H379" s="662" t="s">
        <v>1456</v>
      </c>
      <c r="I379" s="662" t="s">
        <v>1759</v>
      </c>
      <c r="J379" s="662" t="s">
        <v>1641</v>
      </c>
      <c r="K379" s="662" t="s">
        <v>2660</v>
      </c>
      <c r="L379" s="663">
        <v>154.36000000000001</v>
      </c>
      <c r="M379" s="663">
        <v>463.08000000000004</v>
      </c>
      <c r="N379" s="662">
        <v>3</v>
      </c>
      <c r="O379" s="745">
        <v>2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31</v>
      </c>
      <c r="B380" s="662" t="s">
        <v>576</v>
      </c>
      <c r="C380" s="662" t="s">
        <v>2788</v>
      </c>
      <c r="D380" s="743" t="s">
        <v>3997</v>
      </c>
      <c r="E380" s="744" t="s">
        <v>2808</v>
      </c>
      <c r="F380" s="662" t="s">
        <v>2785</v>
      </c>
      <c r="G380" s="662" t="s">
        <v>2813</v>
      </c>
      <c r="H380" s="662" t="s">
        <v>1456</v>
      </c>
      <c r="I380" s="662" t="s">
        <v>1780</v>
      </c>
      <c r="J380" s="662" t="s">
        <v>2663</v>
      </c>
      <c r="K380" s="662" t="s">
        <v>2659</v>
      </c>
      <c r="L380" s="663">
        <v>149.52000000000001</v>
      </c>
      <c r="M380" s="663">
        <v>149.52000000000001</v>
      </c>
      <c r="N380" s="662">
        <v>1</v>
      </c>
      <c r="O380" s="745">
        <v>0.5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31</v>
      </c>
      <c r="B381" s="662" t="s">
        <v>576</v>
      </c>
      <c r="C381" s="662" t="s">
        <v>2788</v>
      </c>
      <c r="D381" s="743" t="s">
        <v>3997</v>
      </c>
      <c r="E381" s="744" t="s">
        <v>2808</v>
      </c>
      <c r="F381" s="662" t="s">
        <v>2785</v>
      </c>
      <c r="G381" s="662" t="s">
        <v>2948</v>
      </c>
      <c r="H381" s="662" t="s">
        <v>577</v>
      </c>
      <c r="I381" s="662" t="s">
        <v>3151</v>
      </c>
      <c r="J381" s="662" t="s">
        <v>1696</v>
      </c>
      <c r="K381" s="662" t="s">
        <v>1704</v>
      </c>
      <c r="L381" s="663">
        <v>0</v>
      </c>
      <c r="M381" s="663">
        <v>0</v>
      </c>
      <c r="N381" s="662">
        <v>1</v>
      </c>
      <c r="O381" s="745">
        <v>1</v>
      </c>
      <c r="P381" s="663"/>
      <c r="Q381" s="678"/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31</v>
      </c>
      <c r="B382" s="662" t="s">
        <v>576</v>
      </c>
      <c r="C382" s="662" t="s">
        <v>2788</v>
      </c>
      <c r="D382" s="743" t="s">
        <v>3997</v>
      </c>
      <c r="E382" s="744" t="s">
        <v>2808</v>
      </c>
      <c r="F382" s="662" t="s">
        <v>2785</v>
      </c>
      <c r="G382" s="662" t="s">
        <v>2816</v>
      </c>
      <c r="H382" s="662" t="s">
        <v>577</v>
      </c>
      <c r="I382" s="662" t="s">
        <v>3152</v>
      </c>
      <c r="J382" s="662" t="s">
        <v>3153</v>
      </c>
      <c r="K382" s="662" t="s">
        <v>1429</v>
      </c>
      <c r="L382" s="663">
        <v>52.4</v>
      </c>
      <c r="M382" s="663">
        <v>262</v>
      </c>
      <c r="N382" s="662">
        <v>5</v>
      </c>
      <c r="O382" s="745">
        <v>1</v>
      </c>
      <c r="P382" s="663">
        <v>262</v>
      </c>
      <c r="Q382" s="678">
        <v>1</v>
      </c>
      <c r="R382" s="662">
        <v>5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31</v>
      </c>
      <c r="B383" s="662" t="s">
        <v>576</v>
      </c>
      <c r="C383" s="662" t="s">
        <v>2788</v>
      </c>
      <c r="D383" s="743" t="s">
        <v>3997</v>
      </c>
      <c r="E383" s="744" t="s">
        <v>2808</v>
      </c>
      <c r="F383" s="662" t="s">
        <v>2785</v>
      </c>
      <c r="G383" s="662" t="s">
        <v>2816</v>
      </c>
      <c r="H383" s="662" t="s">
        <v>577</v>
      </c>
      <c r="I383" s="662" t="s">
        <v>1699</v>
      </c>
      <c r="J383" s="662" t="s">
        <v>1700</v>
      </c>
      <c r="K383" s="662" t="s">
        <v>2670</v>
      </c>
      <c r="L383" s="663">
        <v>66.819999999999993</v>
      </c>
      <c r="M383" s="663">
        <v>133.63999999999999</v>
      </c>
      <c r="N383" s="662">
        <v>2</v>
      </c>
      <c r="O383" s="745">
        <v>0.5</v>
      </c>
      <c r="P383" s="663">
        <v>133.63999999999999</v>
      </c>
      <c r="Q383" s="678">
        <v>1</v>
      </c>
      <c r="R383" s="662">
        <v>2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31</v>
      </c>
      <c r="B384" s="662" t="s">
        <v>576</v>
      </c>
      <c r="C384" s="662" t="s">
        <v>2788</v>
      </c>
      <c r="D384" s="743" t="s">
        <v>3997</v>
      </c>
      <c r="E384" s="744" t="s">
        <v>2808</v>
      </c>
      <c r="F384" s="662" t="s">
        <v>2785</v>
      </c>
      <c r="G384" s="662" t="s">
        <v>2895</v>
      </c>
      <c r="H384" s="662" t="s">
        <v>577</v>
      </c>
      <c r="I384" s="662" t="s">
        <v>903</v>
      </c>
      <c r="J384" s="662" t="s">
        <v>904</v>
      </c>
      <c r="K384" s="662" t="s">
        <v>2896</v>
      </c>
      <c r="L384" s="663">
        <v>0</v>
      </c>
      <c r="M384" s="663">
        <v>0</v>
      </c>
      <c r="N384" s="662">
        <v>2</v>
      </c>
      <c r="O384" s="745">
        <v>1.5</v>
      </c>
      <c r="P384" s="663">
        <v>0</v>
      </c>
      <c r="Q384" s="678"/>
      <c r="R384" s="662">
        <v>1</v>
      </c>
      <c r="S384" s="678">
        <v>0.5</v>
      </c>
      <c r="T384" s="745">
        <v>1</v>
      </c>
      <c r="U384" s="701">
        <v>0.66666666666666663</v>
      </c>
    </row>
    <row r="385" spans="1:21" ht="14.4" customHeight="1" x14ac:dyDescent="0.3">
      <c r="A385" s="661">
        <v>31</v>
      </c>
      <c r="B385" s="662" t="s">
        <v>576</v>
      </c>
      <c r="C385" s="662" t="s">
        <v>2788</v>
      </c>
      <c r="D385" s="743" t="s">
        <v>3997</v>
      </c>
      <c r="E385" s="744" t="s">
        <v>2808</v>
      </c>
      <c r="F385" s="662" t="s">
        <v>2785</v>
      </c>
      <c r="G385" s="662" t="s">
        <v>2827</v>
      </c>
      <c r="H385" s="662" t="s">
        <v>577</v>
      </c>
      <c r="I385" s="662" t="s">
        <v>3145</v>
      </c>
      <c r="J385" s="662" t="s">
        <v>3087</v>
      </c>
      <c r="K385" s="662" t="s">
        <v>608</v>
      </c>
      <c r="L385" s="663">
        <v>0</v>
      </c>
      <c r="M385" s="663">
        <v>0</v>
      </c>
      <c r="N385" s="662">
        <v>1</v>
      </c>
      <c r="O385" s="745">
        <v>0.5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31</v>
      </c>
      <c r="B386" s="662" t="s">
        <v>576</v>
      </c>
      <c r="C386" s="662" t="s">
        <v>2788</v>
      </c>
      <c r="D386" s="743" t="s">
        <v>3997</v>
      </c>
      <c r="E386" s="744" t="s">
        <v>2808</v>
      </c>
      <c r="F386" s="662" t="s">
        <v>2785</v>
      </c>
      <c r="G386" s="662" t="s">
        <v>2831</v>
      </c>
      <c r="H386" s="662" t="s">
        <v>1456</v>
      </c>
      <c r="I386" s="662" t="s">
        <v>2832</v>
      </c>
      <c r="J386" s="662" t="s">
        <v>2833</v>
      </c>
      <c r="K386" s="662" t="s">
        <v>2834</v>
      </c>
      <c r="L386" s="663">
        <v>543.39</v>
      </c>
      <c r="M386" s="663">
        <v>23365.770000000004</v>
      </c>
      <c r="N386" s="662">
        <v>43</v>
      </c>
      <c r="O386" s="745">
        <v>13</v>
      </c>
      <c r="P386" s="663">
        <v>19018.650000000005</v>
      </c>
      <c r="Q386" s="678">
        <v>0.81395348837209314</v>
      </c>
      <c r="R386" s="662">
        <v>35</v>
      </c>
      <c r="S386" s="678">
        <v>0.81395348837209303</v>
      </c>
      <c r="T386" s="745">
        <v>10.5</v>
      </c>
      <c r="U386" s="701">
        <v>0.80769230769230771</v>
      </c>
    </row>
    <row r="387" spans="1:21" ht="14.4" customHeight="1" x14ac:dyDescent="0.3">
      <c r="A387" s="661">
        <v>31</v>
      </c>
      <c r="B387" s="662" t="s">
        <v>576</v>
      </c>
      <c r="C387" s="662" t="s">
        <v>2788</v>
      </c>
      <c r="D387" s="743" t="s">
        <v>3997</v>
      </c>
      <c r="E387" s="744" t="s">
        <v>2808</v>
      </c>
      <c r="F387" s="662" t="s">
        <v>2785</v>
      </c>
      <c r="G387" s="662" t="s">
        <v>2831</v>
      </c>
      <c r="H387" s="662" t="s">
        <v>1456</v>
      </c>
      <c r="I387" s="662" t="s">
        <v>2835</v>
      </c>
      <c r="J387" s="662" t="s">
        <v>2833</v>
      </c>
      <c r="K387" s="662" t="s">
        <v>2836</v>
      </c>
      <c r="L387" s="663">
        <v>815.1</v>
      </c>
      <c r="M387" s="663">
        <v>11411.400000000001</v>
      </c>
      <c r="N387" s="662">
        <v>14</v>
      </c>
      <c r="O387" s="745">
        <v>4</v>
      </c>
      <c r="P387" s="663">
        <v>11411.400000000001</v>
      </c>
      <c r="Q387" s="678">
        <v>1</v>
      </c>
      <c r="R387" s="662">
        <v>14</v>
      </c>
      <c r="S387" s="678">
        <v>1</v>
      </c>
      <c r="T387" s="745">
        <v>4</v>
      </c>
      <c r="U387" s="701">
        <v>1</v>
      </c>
    </row>
    <row r="388" spans="1:21" ht="14.4" customHeight="1" x14ac:dyDescent="0.3">
      <c r="A388" s="661">
        <v>31</v>
      </c>
      <c r="B388" s="662" t="s">
        <v>576</v>
      </c>
      <c r="C388" s="662" t="s">
        <v>2788</v>
      </c>
      <c r="D388" s="743" t="s">
        <v>3997</v>
      </c>
      <c r="E388" s="744" t="s">
        <v>2808</v>
      </c>
      <c r="F388" s="662" t="s">
        <v>2785</v>
      </c>
      <c r="G388" s="662" t="s">
        <v>2831</v>
      </c>
      <c r="H388" s="662" t="s">
        <v>1456</v>
      </c>
      <c r="I388" s="662" t="s">
        <v>2837</v>
      </c>
      <c r="J388" s="662" t="s">
        <v>2833</v>
      </c>
      <c r="K388" s="662" t="s">
        <v>2838</v>
      </c>
      <c r="L388" s="663">
        <v>923.74</v>
      </c>
      <c r="M388" s="663">
        <v>1847.48</v>
      </c>
      <c r="N388" s="662">
        <v>2</v>
      </c>
      <c r="O388" s="745">
        <v>0.5</v>
      </c>
      <c r="P388" s="663">
        <v>1847.48</v>
      </c>
      <c r="Q388" s="678">
        <v>1</v>
      </c>
      <c r="R388" s="662">
        <v>2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31</v>
      </c>
      <c r="B389" s="662" t="s">
        <v>576</v>
      </c>
      <c r="C389" s="662" t="s">
        <v>2788</v>
      </c>
      <c r="D389" s="743" t="s">
        <v>3997</v>
      </c>
      <c r="E389" s="744" t="s">
        <v>2808</v>
      </c>
      <c r="F389" s="662" t="s">
        <v>2785</v>
      </c>
      <c r="G389" s="662" t="s">
        <v>2831</v>
      </c>
      <c r="H389" s="662" t="s">
        <v>1456</v>
      </c>
      <c r="I389" s="662" t="s">
        <v>2901</v>
      </c>
      <c r="J389" s="662" t="s">
        <v>2833</v>
      </c>
      <c r="K389" s="662" t="s">
        <v>2902</v>
      </c>
      <c r="L389" s="663">
        <v>1154.68</v>
      </c>
      <c r="M389" s="663">
        <v>2309.36</v>
      </c>
      <c r="N389" s="662">
        <v>2</v>
      </c>
      <c r="O389" s="745">
        <v>0.5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31</v>
      </c>
      <c r="B390" s="662" t="s">
        <v>576</v>
      </c>
      <c r="C390" s="662" t="s">
        <v>2788</v>
      </c>
      <c r="D390" s="743" t="s">
        <v>3997</v>
      </c>
      <c r="E390" s="744" t="s">
        <v>2808</v>
      </c>
      <c r="F390" s="662" t="s">
        <v>2785</v>
      </c>
      <c r="G390" s="662" t="s">
        <v>2831</v>
      </c>
      <c r="H390" s="662" t="s">
        <v>1456</v>
      </c>
      <c r="I390" s="662" t="s">
        <v>3154</v>
      </c>
      <c r="J390" s="662" t="s">
        <v>2833</v>
      </c>
      <c r="K390" s="662" t="s">
        <v>2834</v>
      </c>
      <c r="L390" s="663">
        <v>543.39</v>
      </c>
      <c r="M390" s="663">
        <v>1086.78</v>
      </c>
      <c r="N390" s="662">
        <v>2</v>
      </c>
      <c r="O390" s="745">
        <v>0.5</v>
      </c>
      <c r="P390" s="663">
        <v>1086.78</v>
      </c>
      <c r="Q390" s="678">
        <v>1</v>
      </c>
      <c r="R390" s="662">
        <v>2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31</v>
      </c>
      <c r="B391" s="662" t="s">
        <v>576</v>
      </c>
      <c r="C391" s="662" t="s">
        <v>2788</v>
      </c>
      <c r="D391" s="743" t="s">
        <v>3997</v>
      </c>
      <c r="E391" s="744" t="s">
        <v>2808</v>
      </c>
      <c r="F391" s="662" t="s">
        <v>2785</v>
      </c>
      <c r="G391" s="662" t="s">
        <v>2839</v>
      </c>
      <c r="H391" s="662" t="s">
        <v>1456</v>
      </c>
      <c r="I391" s="662" t="s">
        <v>1579</v>
      </c>
      <c r="J391" s="662" t="s">
        <v>607</v>
      </c>
      <c r="K391" s="662" t="s">
        <v>2709</v>
      </c>
      <c r="L391" s="663">
        <v>24.22</v>
      </c>
      <c r="M391" s="663">
        <v>24.22</v>
      </c>
      <c r="N391" s="662">
        <v>1</v>
      </c>
      <c r="O391" s="745">
        <v>1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31</v>
      </c>
      <c r="B392" s="662" t="s">
        <v>576</v>
      </c>
      <c r="C392" s="662" t="s">
        <v>2788</v>
      </c>
      <c r="D392" s="743" t="s">
        <v>3997</v>
      </c>
      <c r="E392" s="744" t="s">
        <v>2808</v>
      </c>
      <c r="F392" s="662" t="s">
        <v>2785</v>
      </c>
      <c r="G392" s="662" t="s">
        <v>2839</v>
      </c>
      <c r="H392" s="662" t="s">
        <v>1456</v>
      </c>
      <c r="I392" s="662" t="s">
        <v>1470</v>
      </c>
      <c r="J392" s="662" t="s">
        <v>607</v>
      </c>
      <c r="K392" s="662" t="s">
        <v>608</v>
      </c>
      <c r="L392" s="663">
        <v>48.42</v>
      </c>
      <c r="M392" s="663">
        <v>48.42</v>
      </c>
      <c r="N392" s="662">
        <v>1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31</v>
      </c>
      <c r="B393" s="662" t="s">
        <v>576</v>
      </c>
      <c r="C393" s="662" t="s">
        <v>2788</v>
      </c>
      <c r="D393" s="743" t="s">
        <v>3997</v>
      </c>
      <c r="E393" s="744" t="s">
        <v>2808</v>
      </c>
      <c r="F393" s="662" t="s">
        <v>2785</v>
      </c>
      <c r="G393" s="662" t="s">
        <v>2842</v>
      </c>
      <c r="H393" s="662" t="s">
        <v>577</v>
      </c>
      <c r="I393" s="662" t="s">
        <v>763</v>
      </c>
      <c r="J393" s="662" t="s">
        <v>2843</v>
      </c>
      <c r="K393" s="662" t="s">
        <v>2844</v>
      </c>
      <c r="L393" s="663">
        <v>0</v>
      </c>
      <c r="M393" s="663">
        <v>0</v>
      </c>
      <c r="N393" s="662">
        <v>87</v>
      </c>
      <c r="O393" s="745">
        <v>68.5</v>
      </c>
      <c r="P393" s="663">
        <v>0</v>
      </c>
      <c r="Q393" s="678"/>
      <c r="R393" s="662">
        <v>57</v>
      </c>
      <c r="S393" s="678">
        <v>0.65517241379310343</v>
      </c>
      <c r="T393" s="745">
        <v>44.5</v>
      </c>
      <c r="U393" s="701">
        <v>0.64963503649635035</v>
      </c>
    </row>
    <row r="394" spans="1:21" ht="14.4" customHeight="1" x14ac:dyDescent="0.3">
      <c r="A394" s="661">
        <v>31</v>
      </c>
      <c r="B394" s="662" t="s">
        <v>576</v>
      </c>
      <c r="C394" s="662" t="s">
        <v>2788</v>
      </c>
      <c r="D394" s="743" t="s">
        <v>3997</v>
      </c>
      <c r="E394" s="744" t="s">
        <v>2808</v>
      </c>
      <c r="F394" s="662" t="s">
        <v>2785</v>
      </c>
      <c r="G394" s="662" t="s">
        <v>2845</v>
      </c>
      <c r="H394" s="662" t="s">
        <v>577</v>
      </c>
      <c r="I394" s="662" t="s">
        <v>1691</v>
      </c>
      <c r="J394" s="662" t="s">
        <v>1692</v>
      </c>
      <c r="K394" s="662" t="s">
        <v>2846</v>
      </c>
      <c r="L394" s="663">
        <v>186.27</v>
      </c>
      <c r="M394" s="663">
        <v>745.08</v>
      </c>
      <c r="N394" s="662">
        <v>4</v>
      </c>
      <c r="O394" s="745">
        <v>1.5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31</v>
      </c>
      <c r="B395" s="662" t="s">
        <v>576</v>
      </c>
      <c r="C395" s="662" t="s">
        <v>2788</v>
      </c>
      <c r="D395" s="743" t="s">
        <v>3997</v>
      </c>
      <c r="E395" s="744" t="s">
        <v>2808</v>
      </c>
      <c r="F395" s="662" t="s">
        <v>2785</v>
      </c>
      <c r="G395" s="662" t="s">
        <v>2847</v>
      </c>
      <c r="H395" s="662" t="s">
        <v>577</v>
      </c>
      <c r="I395" s="662" t="s">
        <v>3037</v>
      </c>
      <c r="J395" s="662" t="s">
        <v>2849</v>
      </c>
      <c r="K395" s="662" t="s">
        <v>2714</v>
      </c>
      <c r="L395" s="663">
        <v>31.32</v>
      </c>
      <c r="M395" s="663">
        <v>62.64</v>
      </c>
      <c r="N395" s="662">
        <v>2</v>
      </c>
      <c r="O395" s="745">
        <v>1</v>
      </c>
      <c r="P395" s="663">
        <v>31.32</v>
      </c>
      <c r="Q395" s="678">
        <v>0.5</v>
      </c>
      <c r="R395" s="662">
        <v>1</v>
      </c>
      <c r="S395" s="678">
        <v>0.5</v>
      </c>
      <c r="T395" s="745">
        <v>0.5</v>
      </c>
      <c r="U395" s="701">
        <v>0.5</v>
      </c>
    </row>
    <row r="396" spans="1:21" ht="14.4" customHeight="1" x14ac:dyDescent="0.3">
      <c r="A396" s="661">
        <v>31</v>
      </c>
      <c r="B396" s="662" t="s">
        <v>576</v>
      </c>
      <c r="C396" s="662" t="s">
        <v>2788</v>
      </c>
      <c r="D396" s="743" t="s">
        <v>3997</v>
      </c>
      <c r="E396" s="744" t="s">
        <v>2808</v>
      </c>
      <c r="F396" s="662" t="s">
        <v>2785</v>
      </c>
      <c r="G396" s="662" t="s">
        <v>2847</v>
      </c>
      <c r="H396" s="662" t="s">
        <v>577</v>
      </c>
      <c r="I396" s="662" t="s">
        <v>3155</v>
      </c>
      <c r="J396" s="662" t="s">
        <v>1487</v>
      </c>
      <c r="K396" s="662" t="s">
        <v>3156</v>
      </c>
      <c r="L396" s="663">
        <v>0</v>
      </c>
      <c r="M396" s="663">
        <v>0</v>
      </c>
      <c r="N396" s="662">
        <v>1</v>
      </c>
      <c r="O396" s="745">
        <v>1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31</v>
      </c>
      <c r="B397" s="662" t="s">
        <v>576</v>
      </c>
      <c r="C397" s="662" t="s">
        <v>2788</v>
      </c>
      <c r="D397" s="743" t="s">
        <v>3997</v>
      </c>
      <c r="E397" s="744" t="s">
        <v>2808</v>
      </c>
      <c r="F397" s="662" t="s">
        <v>2785</v>
      </c>
      <c r="G397" s="662" t="s">
        <v>2913</v>
      </c>
      <c r="H397" s="662" t="s">
        <v>577</v>
      </c>
      <c r="I397" s="662" t="s">
        <v>1080</v>
      </c>
      <c r="J397" s="662" t="s">
        <v>1074</v>
      </c>
      <c r="K397" s="662" t="s">
        <v>2914</v>
      </c>
      <c r="L397" s="663">
        <v>50.14</v>
      </c>
      <c r="M397" s="663">
        <v>50.14</v>
      </c>
      <c r="N397" s="662">
        <v>1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31</v>
      </c>
      <c r="B398" s="662" t="s">
        <v>576</v>
      </c>
      <c r="C398" s="662" t="s">
        <v>2788</v>
      </c>
      <c r="D398" s="743" t="s">
        <v>3997</v>
      </c>
      <c r="E398" s="744" t="s">
        <v>2808</v>
      </c>
      <c r="F398" s="662" t="s">
        <v>2787</v>
      </c>
      <c r="G398" s="662" t="s">
        <v>2850</v>
      </c>
      <c r="H398" s="662" t="s">
        <v>577</v>
      </c>
      <c r="I398" s="662" t="s">
        <v>2851</v>
      </c>
      <c r="J398" s="662" t="s">
        <v>2852</v>
      </c>
      <c r="K398" s="662" t="s">
        <v>2853</v>
      </c>
      <c r="L398" s="663">
        <v>35.130000000000003</v>
      </c>
      <c r="M398" s="663">
        <v>562.08000000000004</v>
      </c>
      <c r="N398" s="662">
        <v>16</v>
      </c>
      <c r="O398" s="745">
        <v>7</v>
      </c>
      <c r="P398" s="663">
        <v>421.56</v>
      </c>
      <c r="Q398" s="678">
        <v>0.75</v>
      </c>
      <c r="R398" s="662">
        <v>12</v>
      </c>
      <c r="S398" s="678">
        <v>0.75</v>
      </c>
      <c r="T398" s="745">
        <v>6</v>
      </c>
      <c r="U398" s="701">
        <v>0.8571428571428571</v>
      </c>
    </row>
    <row r="399" spans="1:21" ht="14.4" customHeight="1" x14ac:dyDescent="0.3">
      <c r="A399" s="661">
        <v>31</v>
      </c>
      <c r="B399" s="662" t="s">
        <v>576</v>
      </c>
      <c r="C399" s="662" t="s">
        <v>2788</v>
      </c>
      <c r="D399" s="743" t="s">
        <v>3997</v>
      </c>
      <c r="E399" s="744" t="s">
        <v>2808</v>
      </c>
      <c r="F399" s="662" t="s">
        <v>2787</v>
      </c>
      <c r="G399" s="662" t="s">
        <v>2850</v>
      </c>
      <c r="H399" s="662" t="s">
        <v>577</v>
      </c>
      <c r="I399" s="662" t="s">
        <v>2917</v>
      </c>
      <c r="J399" s="662" t="s">
        <v>2918</v>
      </c>
      <c r="K399" s="662" t="s">
        <v>2919</v>
      </c>
      <c r="L399" s="663">
        <v>35.75</v>
      </c>
      <c r="M399" s="663">
        <v>2931.5</v>
      </c>
      <c r="N399" s="662">
        <v>82</v>
      </c>
      <c r="O399" s="745">
        <v>42</v>
      </c>
      <c r="P399" s="663">
        <v>2931.5</v>
      </c>
      <c r="Q399" s="678">
        <v>1</v>
      </c>
      <c r="R399" s="662">
        <v>82</v>
      </c>
      <c r="S399" s="678">
        <v>1</v>
      </c>
      <c r="T399" s="745">
        <v>42</v>
      </c>
      <c r="U399" s="701">
        <v>1</v>
      </c>
    </row>
    <row r="400" spans="1:21" ht="14.4" customHeight="1" x14ac:dyDescent="0.3">
      <c r="A400" s="661">
        <v>31</v>
      </c>
      <c r="B400" s="662" t="s">
        <v>576</v>
      </c>
      <c r="C400" s="662" t="s">
        <v>2788</v>
      </c>
      <c r="D400" s="743" t="s">
        <v>3997</v>
      </c>
      <c r="E400" s="744" t="s">
        <v>2808</v>
      </c>
      <c r="F400" s="662" t="s">
        <v>2787</v>
      </c>
      <c r="G400" s="662" t="s">
        <v>2854</v>
      </c>
      <c r="H400" s="662" t="s">
        <v>577</v>
      </c>
      <c r="I400" s="662" t="s">
        <v>2855</v>
      </c>
      <c r="J400" s="662" t="s">
        <v>2856</v>
      </c>
      <c r="K400" s="662" t="s">
        <v>2857</v>
      </c>
      <c r="L400" s="663">
        <v>410</v>
      </c>
      <c r="M400" s="663">
        <v>11480</v>
      </c>
      <c r="N400" s="662">
        <v>28</v>
      </c>
      <c r="O400" s="745">
        <v>28</v>
      </c>
      <c r="P400" s="663">
        <v>11070</v>
      </c>
      <c r="Q400" s="678">
        <v>0.9642857142857143</v>
      </c>
      <c r="R400" s="662">
        <v>27</v>
      </c>
      <c r="S400" s="678">
        <v>0.9642857142857143</v>
      </c>
      <c r="T400" s="745">
        <v>27</v>
      </c>
      <c r="U400" s="701">
        <v>0.9642857142857143</v>
      </c>
    </row>
    <row r="401" spans="1:21" ht="14.4" customHeight="1" x14ac:dyDescent="0.3">
      <c r="A401" s="661">
        <v>31</v>
      </c>
      <c r="B401" s="662" t="s">
        <v>576</v>
      </c>
      <c r="C401" s="662" t="s">
        <v>2788</v>
      </c>
      <c r="D401" s="743" t="s">
        <v>3997</v>
      </c>
      <c r="E401" s="744" t="s">
        <v>2808</v>
      </c>
      <c r="F401" s="662" t="s">
        <v>2787</v>
      </c>
      <c r="G401" s="662" t="s">
        <v>2858</v>
      </c>
      <c r="H401" s="662" t="s">
        <v>577</v>
      </c>
      <c r="I401" s="662" t="s">
        <v>2920</v>
      </c>
      <c r="J401" s="662" t="s">
        <v>2921</v>
      </c>
      <c r="K401" s="662" t="s">
        <v>2922</v>
      </c>
      <c r="L401" s="663">
        <v>3000</v>
      </c>
      <c r="M401" s="663">
        <v>3000</v>
      </c>
      <c r="N401" s="662">
        <v>1</v>
      </c>
      <c r="O401" s="745">
        <v>1</v>
      </c>
      <c r="P401" s="663">
        <v>3000</v>
      </c>
      <c r="Q401" s="678">
        <v>1</v>
      </c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31</v>
      </c>
      <c r="B402" s="662" t="s">
        <v>576</v>
      </c>
      <c r="C402" s="662" t="s">
        <v>2788</v>
      </c>
      <c r="D402" s="743" t="s">
        <v>3997</v>
      </c>
      <c r="E402" s="744" t="s">
        <v>2808</v>
      </c>
      <c r="F402" s="662" t="s">
        <v>2787</v>
      </c>
      <c r="G402" s="662" t="s">
        <v>2858</v>
      </c>
      <c r="H402" s="662" t="s">
        <v>577</v>
      </c>
      <c r="I402" s="662" t="s">
        <v>2859</v>
      </c>
      <c r="J402" s="662" t="s">
        <v>2860</v>
      </c>
      <c r="K402" s="662" t="s">
        <v>2861</v>
      </c>
      <c r="L402" s="663">
        <v>199.5</v>
      </c>
      <c r="M402" s="663">
        <v>199.5</v>
      </c>
      <c r="N402" s="662">
        <v>1</v>
      </c>
      <c r="O402" s="745">
        <v>1</v>
      </c>
      <c r="P402" s="663">
        <v>199.5</v>
      </c>
      <c r="Q402" s="678">
        <v>1</v>
      </c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31</v>
      </c>
      <c r="B403" s="662" t="s">
        <v>576</v>
      </c>
      <c r="C403" s="662" t="s">
        <v>2788</v>
      </c>
      <c r="D403" s="743" t="s">
        <v>3997</v>
      </c>
      <c r="E403" s="744" t="s">
        <v>2808</v>
      </c>
      <c r="F403" s="662" t="s">
        <v>2787</v>
      </c>
      <c r="G403" s="662" t="s">
        <v>2858</v>
      </c>
      <c r="H403" s="662" t="s">
        <v>577</v>
      </c>
      <c r="I403" s="662" t="s">
        <v>2862</v>
      </c>
      <c r="J403" s="662" t="s">
        <v>2863</v>
      </c>
      <c r="K403" s="662" t="s">
        <v>2864</v>
      </c>
      <c r="L403" s="663">
        <v>492.18</v>
      </c>
      <c r="M403" s="663">
        <v>4429.62</v>
      </c>
      <c r="N403" s="662">
        <v>9</v>
      </c>
      <c r="O403" s="745">
        <v>9</v>
      </c>
      <c r="P403" s="663">
        <v>4429.62</v>
      </c>
      <c r="Q403" s="678">
        <v>1</v>
      </c>
      <c r="R403" s="662">
        <v>9</v>
      </c>
      <c r="S403" s="678">
        <v>1</v>
      </c>
      <c r="T403" s="745">
        <v>9</v>
      </c>
      <c r="U403" s="701">
        <v>1</v>
      </c>
    </row>
    <row r="404" spans="1:21" ht="14.4" customHeight="1" x14ac:dyDescent="0.3">
      <c r="A404" s="661">
        <v>31</v>
      </c>
      <c r="B404" s="662" t="s">
        <v>576</v>
      </c>
      <c r="C404" s="662" t="s">
        <v>2788</v>
      </c>
      <c r="D404" s="743" t="s">
        <v>3997</v>
      </c>
      <c r="E404" s="744" t="s">
        <v>2808</v>
      </c>
      <c r="F404" s="662" t="s">
        <v>2787</v>
      </c>
      <c r="G404" s="662" t="s">
        <v>2858</v>
      </c>
      <c r="H404" s="662" t="s">
        <v>577</v>
      </c>
      <c r="I404" s="662" t="s">
        <v>2974</v>
      </c>
      <c r="J404" s="662" t="s">
        <v>2975</v>
      </c>
      <c r="K404" s="662" t="s">
        <v>2976</v>
      </c>
      <c r="L404" s="663">
        <v>750</v>
      </c>
      <c r="M404" s="663">
        <v>750</v>
      </c>
      <c r="N404" s="662">
        <v>1</v>
      </c>
      <c r="O404" s="745">
        <v>1</v>
      </c>
      <c r="P404" s="663">
        <v>750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31</v>
      </c>
      <c r="B405" s="662" t="s">
        <v>576</v>
      </c>
      <c r="C405" s="662" t="s">
        <v>2788</v>
      </c>
      <c r="D405" s="743" t="s">
        <v>3997</v>
      </c>
      <c r="E405" s="744" t="s">
        <v>2808</v>
      </c>
      <c r="F405" s="662" t="s">
        <v>2787</v>
      </c>
      <c r="G405" s="662" t="s">
        <v>2858</v>
      </c>
      <c r="H405" s="662" t="s">
        <v>577</v>
      </c>
      <c r="I405" s="662" t="s">
        <v>2923</v>
      </c>
      <c r="J405" s="662" t="s">
        <v>2924</v>
      </c>
      <c r="K405" s="662" t="s">
        <v>2925</v>
      </c>
      <c r="L405" s="663">
        <v>971.25</v>
      </c>
      <c r="M405" s="663">
        <v>1942.5</v>
      </c>
      <c r="N405" s="662">
        <v>2</v>
      </c>
      <c r="O405" s="745">
        <v>2</v>
      </c>
      <c r="P405" s="663">
        <v>1942.5</v>
      </c>
      <c r="Q405" s="678">
        <v>1</v>
      </c>
      <c r="R405" s="662">
        <v>2</v>
      </c>
      <c r="S405" s="678">
        <v>1</v>
      </c>
      <c r="T405" s="745">
        <v>2</v>
      </c>
      <c r="U405" s="701">
        <v>1</v>
      </c>
    </row>
    <row r="406" spans="1:21" ht="14.4" customHeight="1" x14ac:dyDescent="0.3">
      <c r="A406" s="661">
        <v>31</v>
      </c>
      <c r="B406" s="662" t="s">
        <v>576</v>
      </c>
      <c r="C406" s="662" t="s">
        <v>2788</v>
      </c>
      <c r="D406" s="743" t="s">
        <v>3997</v>
      </c>
      <c r="E406" s="744" t="s">
        <v>2808</v>
      </c>
      <c r="F406" s="662" t="s">
        <v>2787</v>
      </c>
      <c r="G406" s="662" t="s">
        <v>2858</v>
      </c>
      <c r="H406" s="662" t="s">
        <v>577</v>
      </c>
      <c r="I406" s="662" t="s">
        <v>2929</v>
      </c>
      <c r="J406" s="662" t="s">
        <v>2930</v>
      </c>
      <c r="K406" s="662" t="s">
        <v>2931</v>
      </c>
      <c r="L406" s="663">
        <v>1978.94</v>
      </c>
      <c r="M406" s="663">
        <v>9894.7000000000007</v>
      </c>
      <c r="N406" s="662">
        <v>5</v>
      </c>
      <c r="O406" s="745">
        <v>5</v>
      </c>
      <c r="P406" s="663">
        <v>7915.76</v>
      </c>
      <c r="Q406" s="678">
        <v>0.79999999999999993</v>
      </c>
      <c r="R406" s="662">
        <v>4</v>
      </c>
      <c r="S406" s="678">
        <v>0.8</v>
      </c>
      <c r="T406" s="745">
        <v>4</v>
      </c>
      <c r="U406" s="701">
        <v>0.8</v>
      </c>
    </row>
    <row r="407" spans="1:21" ht="14.4" customHeight="1" x14ac:dyDescent="0.3">
      <c r="A407" s="661">
        <v>31</v>
      </c>
      <c r="B407" s="662" t="s">
        <v>576</v>
      </c>
      <c r="C407" s="662" t="s">
        <v>2788</v>
      </c>
      <c r="D407" s="743" t="s">
        <v>3997</v>
      </c>
      <c r="E407" s="744" t="s">
        <v>2808</v>
      </c>
      <c r="F407" s="662" t="s">
        <v>2787</v>
      </c>
      <c r="G407" s="662" t="s">
        <v>2858</v>
      </c>
      <c r="H407" s="662" t="s">
        <v>577</v>
      </c>
      <c r="I407" s="662" t="s">
        <v>2979</v>
      </c>
      <c r="J407" s="662" t="s">
        <v>2980</v>
      </c>
      <c r="K407" s="662" t="s">
        <v>2981</v>
      </c>
      <c r="L407" s="663">
        <v>58.5</v>
      </c>
      <c r="M407" s="663">
        <v>58.5</v>
      </c>
      <c r="N407" s="662">
        <v>1</v>
      </c>
      <c r="O407" s="745">
        <v>1</v>
      </c>
      <c r="P407" s="663">
        <v>58.5</v>
      </c>
      <c r="Q407" s="678">
        <v>1</v>
      </c>
      <c r="R407" s="662">
        <v>1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31</v>
      </c>
      <c r="B408" s="662" t="s">
        <v>576</v>
      </c>
      <c r="C408" s="662" t="s">
        <v>2788</v>
      </c>
      <c r="D408" s="743" t="s">
        <v>3997</v>
      </c>
      <c r="E408" s="744" t="s">
        <v>2808</v>
      </c>
      <c r="F408" s="662" t="s">
        <v>2787</v>
      </c>
      <c r="G408" s="662" t="s">
        <v>2868</v>
      </c>
      <c r="H408" s="662" t="s">
        <v>577</v>
      </c>
      <c r="I408" s="662" t="s">
        <v>2872</v>
      </c>
      <c r="J408" s="662" t="s">
        <v>2873</v>
      </c>
      <c r="K408" s="662" t="s">
        <v>2874</v>
      </c>
      <c r="L408" s="663">
        <v>200</v>
      </c>
      <c r="M408" s="663">
        <v>6800</v>
      </c>
      <c r="N408" s="662">
        <v>34</v>
      </c>
      <c r="O408" s="745">
        <v>17</v>
      </c>
      <c r="P408" s="663">
        <v>6400</v>
      </c>
      <c r="Q408" s="678">
        <v>0.94117647058823528</v>
      </c>
      <c r="R408" s="662">
        <v>32</v>
      </c>
      <c r="S408" s="678">
        <v>0.94117647058823528</v>
      </c>
      <c r="T408" s="745">
        <v>16</v>
      </c>
      <c r="U408" s="701">
        <v>0.94117647058823528</v>
      </c>
    </row>
    <row r="409" spans="1:21" ht="14.4" customHeight="1" x14ac:dyDescent="0.3">
      <c r="A409" s="661">
        <v>31</v>
      </c>
      <c r="B409" s="662" t="s">
        <v>576</v>
      </c>
      <c r="C409" s="662" t="s">
        <v>2788</v>
      </c>
      <c r="D409" s="743" t="s">
        <v>3997</v>
      </c>
      <c r="E409" s="744" t="s">
        <v>2808</v>
      </c>
      <c r="F409" s="662" t="s">
        <v>2787</v>
      </c>
      <c r="G409" s="662" t="s">
        <v>2868</v>
      </c>
      <c r="H409" s="662" t="s">
        <v>577</v>
      </c>
      <c r="I409" s="662" t="s">
        <v>2875</v>
      </c>
      <c r="J409" s="662" t="s">
        <v>2876</v>
      </c>
      <c r="K409" s="662" t="s">
        <v>2877</v>
      </c>
      <c r="L409" s="663">
        <v>1200</v>
      </c>
      <c r="M409" s="663">
        <v>1200</v>
      </c>
      <c r="N409" s="662">
        <v>1</v>
      </c>
      <c r="O409" s="745">
        <v>1</v>
      </c>
      <c r="P409" s="663">
        <v>1200</v>
      </c>
      <c r="Q409" s="678">
        <v>1</v>
      </c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31</v>
      </c>
      <c r="B410" s="662" t="s">
        <v>576</v>
      </c>
      <c r="C410" s="662" t="s">
        <v>2788</v>
      </c>
      <c r="D410" s="743" t="s">
        <v>3997</v>
      </c>
      <c r="E410" s="744" t="s">
        <v>2810</v>
      </c>
      <c r="F410" s="662" t="s">
        <v>2785</v>
      </c>
      <c r="G410" s="662" t="s">
        <v>2878</v>
      </c>
      <c r="H410" s="662" t="s">
        <v>577</v>
      </c>
      <c r="I410" s="662" t="s">
        <v>1044</v>
      </c>
      <c r="J410" s="662" t="s">
        <v>2879</v>
      </c>
      <c r="K410" s="662" t="s">
        <v>2880</v>
      </c>
      <c r="L410" s="663">
        <v>0</v>
      </c>
      <c r="M410" s="663">
        <v>0</v>
      </c>
      <c r="N410" s="662">
        <v>1</v>
      </c>
      <c r="O410" s="745">
        <v>0.5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31</v>
      </c>
      <c r="B411" s="662" t="s">
        <v>576</v>
      </c>
      <c r="C411" s="662" t="s">
        <v>2788</v>
      </c>
      <c r="D411" s="743" t="s">
        <v>3997</v>
      </c>
      <c r="E411" s="744" t="s">
        <v>2810</v>
      </c>
      <c r="F411" s="662" t="s">
        <v>2785</v>
      </c>
      <c r="G411" s="662" t="s">
        <v>2938</v>
      </c>
      <c r="H411" s="662" t="s">
        <v>577</v>
      </c>
      <c r="I411" s="662" t="s">
        <v>929</v>
      </c>
      <c r="J411" s="662" t="s">
        <v>930</v>
      </c>
      <c r="K411" s="662" t="s">
        <v>931</v>
      </c>
      <c r="L411" s="663">
        <v>36.86</v>
      </c>
      <c r="M411" s="663">
        <v>36.86</v>
      </c>
      <c r="N411" s="662">
        <v>1</v>
      </c>
      <c r="O411" s="745">
        <v>0.5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31</v>
      </c>
      <c r="B412" s="662" t="s">
        <v>576</v>
      </c>
      <c r="C412" s="662" t="s">
        <v>2788</v>
      </c>
      <c r="D412" s="743" t="s">
        <v>3997</v>
      </c>
      <c r="E412" s="744" t="s">
        <v>2810</v>
      </c>
      <c r="F412" s="662" t="s">
        <v>2785</v>
      </c>
      <c r="G412" s="662" t="s">
        <v>2813</v>
      </c>
      <c r="H412" s="662" t="s">
        <v>1456</v>
      </c>
      <c r="I412" s="662" t="s">
        <v>1759</v>
      </c>
      <c r="J412" s="662" t="s">
        <v>1641</v>
      </c>
      <c r="K412" s="662" t="s">
        <v>2660</v>
      </c>
      <c r="L412" s="663">
        <v>154.36000000000001</v>
      </c>
      <c r="M412" s="663">
        <v>154.36000000000001</v>
      </c>
      <c r="N412" s="662">
        <v>1</v>
      </c>
      <c r="O412" s="745">
        <v>0.5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31</v>
      </c>
      <c r="B413" s="662" t="s">
        <v>576</v>
      </c>
      <c r="C413" s="662" t="s">
        <v>2788</v>
      </c>
      <c r="D413" s="743" t="s">
        <v>3997</v>
      </c>
      <c r="E413" s="744" t="s">
        <v>2810</v>
      </c>
      <c r="F413" s="662" t="s">
        <v>2785</v>
      </c>
      <c r="G413" s="662" t="s">
        <v>2948</v>
      </c>
      <c r="H413" s="662" t="s">
        <v>577</v>
      </c>
      <c r="I413" s="662" t="s">
        <v>3157</v>
      </c>
      <c r="J413" s="662" t="s">
        <v>1696</v>
      </c>
      <c r="K413" s="662" t="s">
        <v>2670</v>
      </c>
      <c r="L413" s="663">
        <v>170.52</v>
      </c>
      <c r="M413" s="663">
        <v>341.04</v>
      </c>
      <c r="N413" s="662">
        <v>2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31</v>
      </c>
      <c r="B414" s="662" t="s">
        <v>576</v>
      </c>
      <c r="C414" s="662" t="s">
        <v>2788</v>
      </c>
      <c r="D414" s="743" t="s">
        <v>3997</v>
      </c>
      <c r="E414" s="744" t="s">
        <v>2810</v>
      </c>
      <c r="F414" s="662" t="s">
        <v>2785</v>
      </c>
      <c r="G414" s="662" t="s">
        <v>2816</v>
      </c>
      <c r="H414" s="662" t="s">
        <v>577</v>
      </c>
      <c r="I414" s="662" t="s">
        <v>3152</v>
      </c>
      <c r="J414" s="662" t="s">
        <v>3153</v>
      </c>
      <c r="K414" s="662" t="s">
        <v>1429</v>
      </c>
      <c r="L414" s="663">
        <v>52.4</v>
      </c>
      <c r="M414" s="663">
        <v>104.8</v>
      </c>
      <c r="N414" s="662">
        <v>2</v>
      </c>
      <c r="O414" s="745">
        <v>0.5</v>
      </c>
      <c r="P414" s="663">
        <v>104.8</v>
      </c>
      <c r="Q414" s="678">
        <v>1</v>
      </c>
      <c r="R414" s="662">
        <v>2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31</v>
      </c>
      <c r="B415" s="662" t="s">
        <v>576</v>
      </c>
      <c r="C415" s="662" t="s">
        <v>2788</v>
      </c>
      <c r="D415" s="743" t="s">
        <v>3997</v>
      </c>
      <c r="E415" s="744" t="s">
        <v>2810</v>
      </c>
      <c r="F415" s="662" t="s">
        <v>2785</v>
      </c>
      <c r="G415" s="662" t="s">
        <v>2816</v>
      </c>
      <c r="H415" s="662" t="s">
        <v>577</v>
      </c>
      <c r="I415" s="662" t="s">
        <v>1699</v>
      </c>
      <c r="J415" s="662" t="s">
        <v>1700</v>
      </c>
      <c r="K415" s="662" t="s">
        <v>2670</v>
      </c>
      <c r="L415" s="663">
        <v>66.819999999999993</v>
      </c>
      <c r="M415" s="663">
        <v>133.63999999999999</v>
      </c>
      <c r="N415" s="662">
        <v>2</v>
      </c>
      <c r="O415" s="745">
        <v>0.5</v>
      </c>
      <c r="P415" s="663">
        <v>133.63999999999999</v>
      </c>
      <c r="Q415" s="678">
        <v>1</v>
      </c>
      <c r="R415" s="662">
        <v>2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31</v>
      </c>
      <c r="B416" s="662" t="s">
        <v>576</v>
      </c>
      <c r="C416" s="662" t="s">
        <v>2788</v>
      </c>
      <c r="D416" s="743" t="s">
        <v>3997</v>
      </c>
      <c r="E416" s="744" t="s">
        <v>2810</v>
      </c>
      <c r="F416" s="662" t="s">
        <v>2785</v>
      </c>
      <c r="G416" s="662" t="s">
        <v>2816</v>
      </c>
      <c r="H416" s="662" t="s">
        <v>577</v>
      </c>
      <c r="I416" s="662" t="s">
        <v>1699</v>
      </c>
      <c r="J416" s="662" t="s">
        <v>1700</v>
      </c>
      <c r="K416" s="662" t="s">
        <v>2670</v>
      </c>
      <c r="L416" s="663">
        <v>78.33</v>
      </c>
      <c r="M416" s="663">
        <v>156.66</v>
      </c>
      <c r="N416" s="662">
        <v>2</v>
      </c>
      <c r="O416" s="745">
        <v>1</v>
      </c>
      <c r="P416" s="663">
        <v>156.66</v>
      </c>
      <c r="Q416" s="678">
        <v>1</v>
      </c>
      <c r="R416" s="662">
        <v>2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31</v>
      </c>
      <c r="B417" s="662" t="s">
        <v>576</v>
      </c>
      <c r="C417" s="662" t="s">
        <v>2788</v>
      </c>
      <c r="D417" s="743" t="s">
        <v>3997</v>
      </c>
      <c r="E417" s="744" t="s">
        <v>2810</v>
      </c>
      <c r="F417" s="662" t="s">
        <v>2785</v>
      </c>
      <c r="G417" s="662" t="s">
        <v>3158</v>
      </c>
      <c r="H417" s="662" t="s">
        <v>1456</v>
      </c>
      <c r="I417" s="662" t="s">
        <v>1586</v>
      </c>
      <c r="J417" s="662" t="s">
        <v>1587</v>
      </c>
      <c r="K417" s="662" t="s">
        <v>1603</v>
      </c>
      <c r="L417" s="663">
        <v>65.989999999999995</v>
      </c>
      <c r="M417" s="663">
        <v>65.989999999999995</v>
      </c>
      <c r="N417" s="662">
        <v>1</v>
      </c>
      <c r="O417" s="745">
        <v>0.5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31</v>
      </c>
      <c r="B418" s="662" t="s">
        <v>576</v>
      </c>
      <c r="C418" s="662" t="s">
        <v>2788</v>
      </c>
      <c r="D418" s="743" t="s">
        <v>3997</v>
      </c>
      <c r="E418" s="744" t="s">
        <v>2810</v>
      </c>
      <c r="F418" s="662" t="s">
        <v>2785</v>
      </c>
      <c r="G418" s="662" t="s">
        <v>2831</v>
      </c>
      <c r="H418" s="662" t="s">
        <v>1456</v>
      </c>
      <c r="I418" s="662" t="s">
        <v>3024</v>
      </c>
      <c r="J418" s="662" t="s">
        <v>2833</v>
      </c>
      <c r="K418" s="662" t="s">
        <v>3025</v>
      </c>
      <c r="L418" s="663">
        <v>407.55</v>
      </c>
      <c r="M418" s="663">
        <v>815.1</v>
      </c>
      <c r="N418" s="662">
        <v>2</v>
      </c>
      <c r="O418" s="745">
        <v>1</v>
      </c>
      <c r="P418" s="663">
        <v>815.1</v>
      </c>
      <c r="Q418" s="678">
        <v>1</v>
      </c>
      <c r="R418" s="662">
        <v>2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31</v>
      </c>
      <c r="B419" s="662" t="s">
        <v>576</v>
      </c>
      <c r="C419" s="662" t="s">
        <v>2788</v>
      </c>
      <c r="D419" s="743" t="s">
        <v>3997</v>
      </c>
      <c r="E419" s="744" t="s">
        <v>2810</v>
      </c>
      <c r="F419" s="662" t="s">
        <v>2785</v>
      </c>
      <c r="G419" s="662" t="s">
        <v>2831</v>
      </c>
      <c r="H419" s="662" t="s">
        <v>1456</v>
      </c>
      <c r="I419" s="662" t="s">
        <v>2832</v>
      </c>
      <c r="J419" s="662" t="s">
        <v>2833</v>
      </c>
      <c r="K419" s="662" t="s">
        <v>2834</v>
      </c>
      <c r="L419" s="663">
        <v>543.39</v>
      </c>
      <c r="M419" s="663">
        <v>11411.19</v>
      </c>
      <c r="N419" s="662">
        <v>21</v>
      </c>
      <c r="O419" s="745">
        <v>6.5</v>
      </c>
      <c r="P419" s="663">
        <v>10867.800000000001</v>
      </c>
      <c r="Q419" s="678">
        <v>0.95238095238095244</v>
      </c>
      <c r="R419" s="662">
        <v>20</v>
      </c>
      <c r="S419" s="678">
        <v>0.95238095238095233</v>
      </c>
      <c r="T419" s="745">
        <v>6</v>
      </c>
      <c r="U419" s="701">
        <v>0.92307692307692313</v>
      </c>
    </row>
    <row r="420" spans="1:21" ht="14.4" customHeight="1" x14ac:dyDescent="0.3">
      <c r="A420" s="661">
        <v>31</v>
      </c>
      <c r="B420" s="662" t="s">
        <v>576</v>
      </c>
      <c r="C420" s="662" t="s">
        <v>2788</v>
      </c>
      <c r="D420" s="743" t="s">
        <v>3997</v>
      </c>
      <c r="E420" s="744" t="s">
        <v>2810</v>
      </c>
      <c r="F420" s="662" t="s">
        <v>2785</v>
      </c>
      <c r="G420" s="662" t="s">
        <v>2831</v>
      </c>
      <c r="H420" s="662" t="s">
        <v>1456</v>
      </c>
      <c r="I420" s="662" t="s">
        <v>2835</v>
      </c>
      <c r="J420" s="662" t="s">
        <v>2833</v>
      </c>
      <c r="K420" s="662" t="s">
        <v>2836</v>
      </c>
      <c r="L420" s="663">
        <v>815.1</v>
      </c>
      <c r="M420" s="663">
        <v>1630.2</v>
      </c>
      <c r="N420" s="662">
        <v>2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31</v>
      </c>
      <c r="B421" s="662" t="s">
        <v>576</v>
      </c>
      <c r="C421" s="662" t="s">
        <v>2788</v>
      </c>
      <c r="D421" s="743" t="s">
        <v>3997</v>
      </c>
      <c r="E421" s="744" t="s">
        <v>2810</v>
      </c>
      <c r="F421" s="662" t="s">
        <v>2785</v>
      </c>
      <c r="G421" s="662" t="s">
        <v>2831</v>
      </c>
      <c r="H421" s="662" t="s">
        <v>1456</v>
      </c>
      <c r="I421" s="662" t="s">
        <v>2837</v>
      </c>
      <c r="J421" s="662" t="s">
        <v>2833</v>
      </c>
      <c r="K421" s="662" t="s">
        <v>2838</v>
      </c>
      <c r="L421" s="663">
        <v>923.74</v>
      </c>
      <c r="M421" s="663">
        <v>1847.48</v>
      </c>
      <c r="N421" s="662">
        <v>2</v>
      </c>
      <c r="O421" s="745">
        <v>1</v>
      </c>
      <c r="P421" s="663">
        <v>923.74</v>
      </c>
      <c r="Q421" s="678">
        <v>0.5</v>
      </c>
      <c r="R421" s="662">
        <v>1</v>
      </c>
      <c r="S421" s="678">
        <v>0.5</v>
      </c>
      <c r="T421" s="745">
        <v>0.5</v>
      </c>
      <c r="U421" s="701">
        <v>0.5</v>
      </c>
    </row>
    <row r="422" spans="1:21" ht="14.4" customHeight="1" x14ac:dyDescent="0.3">
      <c r="A422" s="661">
        <v>31</v>
      </c>
      <c r="B422" s="662" t="s">
        <v>576</v>
      </c>
      <c r="C422" s="662" t="s">
        <v>2788</v>
      </c>
      <c r="D422" s="743" t="s">
        <v>3997</v>
      </c>
      <c r="E422" s="744" t="s">
        <v>2810</v>
      </c>
      <c r="F422" s="662" t="s">
        <v>2785</v>
      </c>
      <c r="G422" s="662" t="s">
        <v>2839</v>
      </c>
      <c r="H422" s="662" t="s">
        <v>1456</v>
      </c>
      <c r="I422" s="662" t="s">
        <v>1470</v>
      </c>
      <c r="J422" s="662" t="s">
        <v>607</v>
      </c>
      <c r="K422" s="662" t="s">
        <v>608</v>
      </c>
      <c r="L422" s="663">
        <v>36.54</v>
      </c>
      <c r="M422" s="663">
        <v>73.08</v>
      </c>
      <c r="N422" s="662">
        <v>2</v>
      </c>
      <c r="O422" s="745">
        <v>1.5</v>
      </c>
      <c r="P422" s="663">
        <v>36.54</v>
      </c>
      <c r="Q422" s="678">
        <v>0.5</v>
      </c>
      <c r="R422" s="662">
        <v>1</v>
      </c>
      <c r="S422" s="678">
        <v>0.5</v>
      </c>
      <c r="T422" s="745">
        <v>0.5</v>
      </c>
      <c r="U422" s="701">
        <v>0.33333333333333331</v>
      </c>
    </row>
    <row r="423" spans="1:21" ht="14.4" customHeight="1" x14ac:dyDescent="0.3">
      <c r="A423" s="661">
        <v>31</v>
      </c>
      <c r="B423" s="662" t="s">
        <v>576</v>
      </c>
      <c r="C423" s="662" t="s">
        <v>2788</v>
      </c>
      <c r="D423" s="743" t="s">
        <v>3997</v>
      </c>
      <c r="E423" s="744" t="s">
        <v>2810</v>
      </c>
      <c r="F423" s="662" t="s">
        <v>2785</v>
      </c>
      <c r="G423" s="662" t="s">
        <v>3029</v>
      </c>
      <c r="H423" s="662" t="s">
        <v>577</v>
      </c>
      <c r="I423" s="662" t="s">
        <v>3112</v>
      </c>
      <c r="J423" s="662" t="s">
        <v>3113</v>
      </c>
      <c r="K423" s="662" t="s">
        <v>738</v>
      </c>
      <c r="L423" s="663">
        <v>57.64</v>
      </c>
      <c r="M423" s="663">
        <v>57.64</v>
      </c>
      <c r="N423" s="662">
        <v>1</v>
      </c>
      <c r="O423" s="745">
        <v>0.5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31</v>
      </c>
      <c r="B424" s="662" t="s">
        <v>576</v>
      </c>
      <c r="C424" s="662" t="s">
        <v>2788</v>
      </c>
      <c r="D424" s="743" t="s">
        <v>3997</v>
      </c>
      <c r="E424" s="744" t="s">
        <v>2810</v>
      </c>
      <c r="F424" s="662" t="s">
        <v>2785</v>
      </c>
      <c r="G424" s="662" t="s">
        <v>3029</v>
      </c>
      <c r="H424" s="662" t="s">
        <v>577</v>
      </c>
      <c r="I424" s="662" t="s">
        <v>3159</v>
      </c>
      <c r="J424" s="662" t="s">
        <v>737</v>
      </c>
      <c r="K424" s="662" t="s">
        <v>738</v>
      </c>
      <c r="L424" s="663">
        <v>57.64</v>
      </c>
      <c r="M424" s="663">
        <v>57.64</v>
      </c>
      <c r="N424" s="662">
        <v>1</v>
      </c>
      <c r="O424" s="745">
        <v>0.5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31</v>
      </c>
      <c r="B425" s="662" t="s">
        <v>576</v>
      </c>
      <c r="C425" s="662" t="s">
        <v>2788</v>
      </c>
      <c r="D425" s="743" t="s">
        <v>3997</v>
      </c>
      <c r="E425" s="744" t="s">
        <v>2810</v>
      </c>
      <c r="F425" s="662" t="s">
        <v>2785</v>
      </c>
      <c r="G425" s="662" t="s">
        <v>3160</v>
      </c>
      <c r="H425" s="662" t="s">
        <v>577</v>
      </c>
      <c r="I425" s="662" t="s">
        <v>990</v>
      </c>
      <c r="J425" s="662" t="s">
        <v>3161</v>
      </c>
      <c r="K425" s="662" t="s">
        <v>3162</v>
      </c>
      <c r="L425" s="663">
        <v>0</v>
      </c>
      <c r="M425" s="663">
        <v>0</v>
      </c>
      <c r="N425" s="662">
        <v>1</v>
      </c>
      <c r="O425" s="745">
        <v>0.5</v>
      </c>
      <c r="P425" s="663"/>
      <c r="Q425" s="678"/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31</v>
      </c>
      <c r="B426" s="662" t="s">
        <v>576</v>
      </c>
      <c r="C426" s="662" t="s">
        <v>2788</v>
      </c>
      <c r="D426" s="743" t="s">
        <v>3997</v>
      </c>
      <c r="E426" s="744" t="s">
        <v>2810</v>
      </c>
      <c r="F426" s="662" t="s">
        <v>2785</v>
      </c>
      <c r="G426" s="662" t="s">
        <v>3163</v>
      </c>
      <c r="H426" s="662" t="s">
        <v>1456</v>
      </c>
      <c r="I426" s="662" t="s">
        <v>1517</v>
      </c>
      <c r="J426" s="662" t="s">
        <v>2635</v>
      </c>
      <c r="K426" s="662" t="s">
        <v>931</v>
      </c>
      <c r="L426" s="663">
        <v>48.27</v>
      </c>
      <c r="M426" s="663">
        <v>48.27</v>
      </c>
      <c r="N426" s="662">
        <v>1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31</v>
      </c>
      <c r="B427" s="662" t="s">
        <v>576</v>
      </c>
      <c r="C427" s="662" t="s">
        <v>2788</v>
      </c>
      <c r="D427" s="743" t="s">
        <v>3997</v>
      </c>
      <c r="E427" s="744" t="s">
        <v>2810</v>
      </c>
      <c r="F427" s="662" t="s">
        <v>2785</v>
      </c>
      <c r="G427" s="662" t="s">
        <v>2842</v>
      </c>
      <c r="H427" s="662" t="s">
        <v>577</v>
      </c>
      <c r="I427" s="662" t="s">
        <v>763</v>
      </c>
      <c r="J427" s="662" t="s">
        <v>2843</v>
      </c>
      <c r="K427" s="662" t="s">
        <v>2844</v>
      </c>
      <c r="L427" s="663">
        <v>0</v>
      </c>
      <c r="M427" s="663">
        <v>0</v>
      </c>
      <c r="N427" s="662">
        <v>46</v>
      </c>
      <c r="O427" s="745">
        <v>35</v>
      </c>
      <c r="P427" s="663">
        <v>0</v>
      </c>
      <c r="Q427" s="678"/>
      <c r="R427" s="662">
        <v>30</v>
      </c>
      <c r="S427" s="678">
        <v>0.65217391304347827</v>
      </c>
      <c r="T427" s="745">
        <v>22.5</v>
      </c>
      <c r="U427" s="701">
        <v>0.6428571428571429</v>
      </c>
    </row>
    <row r="428" spans="1:21" ht="14.4" customHeight="1" x14ac:dyDescent="0.3">
      <c r="A428" s="661">
        <v>31</v>
      </c>
      <c r="B428" s="662" t="s">
        <v>576</v>
      </c>
      <c r="C428" s="662" t="s">
        <v>2788</v>
      </c>
      <c r="D428" s="743" t="s">
        <v>3997</v>
      </c>
      <c r="E428" s="744" t="s">
        <v>2810</v>
      </c>
      <c r="F428" s="662" t="s">
        <v>2785</v>
      </c>
      <c r="G428" s="662" t="s">
        <v>2845</v>
      </c>
      <c r="H428" s="662" t="s">
        <v>577</v>
      </c>
      <c r="I428" s="662" t="s">
        <v>1691</v>
      </c>
      <c r="J428" s="662" t="s">
        <v>1692</v>
      </c>
      <c r="K428" s="662" t="s">
        <v>2846</v>
      </c>
      <c r="L428" s="663">
        <v>186.27</v>
      </c>
      <c r="M428" s="663">
        <v>558.81000000000006</v>
      </c>
      <c r="N428" s="662">
        <v>3</v>
      </c>
      <c r="O428" s="745">
        <v>1.5</v>
      </c>
      <c r="P428" s="663">
        <v>558.81000000000006</v>
      </c>
      <c r="Q428" s="678">
        <v>1</v>
      </c>
      <c r="R428" s="662">
        <v>3</v>
      </c>
      <c r="S428" s="678">
        <v>1</v>
      </c>
      <c r="T428" s="745">
        <v>1.5</v>
      </c>
      <c r="U428" s="701">
        <v>1</v>
      </c>
    </row>
    <row r="429" spans="1:21" ht="14.4" customHeight="1" x14ac:dyDescent="0.3">
      <c r="A429" s="661">
        <v>31</v>
      </c>
      <c r="B429" s="662" t="s">
        <v>576</v>
      </c>
      <c r="C429" s="662" t="s">
        <v>2788</v>
      </c>
      <c r="D429" s="743" t="s">
        <v>3997</v>
      </c>
      <c r="E429" s="744" t="s">
        <v>2810</v>
      </c>
      <c r="F429" s="662" t="s">
        <v>2785</v>
      </c>
      <c r="G429" s="662" t="s">
        <v>3164</v>
      </c>
      <c r="H429" s="662" t="s">
        <v>577</v>
      </c>
      <c r="I429" s="662" t="s">
        <v>759</v>
      </c>
      <c r="J429" s="662" t="s">
        <v>760</v>
      </c>
      <c r="K429" s="662" t="s">
        <v>3165</v>
      </c>
      <c r="L429" s="663">
        <v>122.73</v>
      </c>
      <c r="M429" s="663">
        <v>122.73</v>
      </c>
      <c r="N429" s="662">
        <v>1</v>
      </c>
      <c r="O429" s="745">
        <v>0.5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31</v>
      </c>
      <c r="B430" s="662" t="s">
        <v>576</v>
      </c>
      <c r="C430" s="662" t="s">
        <v>2788</v>
      </c>
      <c r="D430" s="743" t="s">
        <v>3997</v>
      </c>
      <c r="E430" s="744" t="s">
        <v>2810</v>
      </c>
      <c r="F430" s="662" t="s">
        <v>2785</v>
      </c>
      <c r="G430" s="662" t="s">
        <v>2847</v>
      </c>
      <c r="H430" s="662" t="s">
        <v>1456</v>
      </c>
      <c r="I430" s="662" t="s">
        <v>1525</v>
      </c>
      <c r="J430" s="662" t="s">
        <v>1522</v>
      </c>
      <c r="K430" s="662" t="s">
        <v>2715</v>
      </c>
      <c r="L430" s="663">
        <v>93.96</v>
      </c>
      <c r="M430" s="663">
        <v>93.96</v>
      </c>
      <c r="N430" s="662">
        <v>1</v>
      </c>
      <c r="O430" s="745">
        <v>0.5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31</v>
      </c>
      <c r="B431" s="662" t="s">
        <v>576</v>
      </c>
      <c r="C431" s="662" t="s">
        <v>2788</v>
      </c>
      <c r="D431" s="743" t="s">
        <v>3997</v>
      </c>
      <c r="E431" s="744" t="s">
        <v>2810</v>
      </c>
      <c r="F431" s="662" t="s">
        <v>2785</v>
      </c>
      <c r="G431" s="662" t="s">
        <v>2916</v>
      </c>
      <c r="H431" s="662" t="s">
        <v>577</v>
      </c>
      <c r="I431" s="662" t="s">
        <v>1303</v>
      </c>
      <c r="J431" s="662" t="s">
        <v>1178</v>
      </c>
      <c r="K431" s="662" t="s">
        <v>1304</v>
      </c>
      <c r="L431" s="663">
        <v>0</v>
      </c>
      <c r="M431" s="663">
        <v>0</v>
      </c>
      <c r="N431" s="662">
        <v>1</v>
      </c>
      <c r="O431" s="745">
        <v>1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31</v>
      </c>
      <c r="B432" s="662" t="s">
        <v>576</v>
      </c>
      <c r="C432" s="662" t="s">
        <v>2788</v>
      </c>
      <c r="D432" s="743" t="s">
        <v>3997</v>
      </c>
      <c r="E432" s="744" t="s">
        <v>2810</v>
      </c>
      <c r="F432" s="662" t="s">
        <v>2787</v>
      </c>
      <c r="G432" s="662" t="s">
        <v>2850</v>
      </c>
      <c r="H432" s="662" t="s">
        <v>577</v>
      </c>
      <c r="I432" s="662" t="s">
        <v>2851</v>
      </c>
      <c r="J432" s="662" t="s">
        <v>2852</v>
      </c>
      <c r="K432" s="662" t="s">
        <v>2853</v>
      </c>
      <c r="L432" s="663">
        <v>35.130000000000003</v>
      </c>
      <c r="M432" s="663">
        <v>632.34</v>
      </c>
      <c r="N432" s="662">
        <v>18</v>
      </c>
      <c r="O432" s="745">
        <v>9</v>
      </c>
      <c r="P432" s="663">
        <v>632.34</v>
      </c>
      <c r="Q432" s="678">
        <v>1</v>
      </c>
      <c r="R432" s="662">
        <v>18</v>
      </c>
      <c r="S432" s="678">
        <v>1</v>
      </c>
      <c r="T432" s="745">
        <v>9</v>
      </c>
      <c r="U432" s="701">
        <v>1</v>
      </c>
    </row>
    <row r="433" spans="1:21" ht="14.4" customHeight="1" x14ac:dyDescent="0.3">
      <c r="A433" s="661">
        <v>31</v>
      </c>
      <c r="B433" s="662" t="s">
        <v>576</v>
      </c>
      <c r="C433" s="662" t="s">
        <v>2788</v>
      </c>
      <c r="D433" s="743" t="s">
        <v>3997</v>
      </c>
      <c r="E433" s="744" t="s">
        <v>2810</v>
      </c>
      <c r="F433" s="662" t="s">
        <v>2787</v>
      </c>
      <c r="G433" s="662" t="s">
        <v>2850</v>
      </c>
      <c r="H433" s="662" t="s">
        <v>577</v>
      </c>
      <c r="I433" s="662" t="s">
        <v>2917</v>
      </c>
      <c r="J433" s="662" t="s">
        <v>2918</v>
      </c>
      <c r="K433" s="662" t="s">
        <v>2919</v>
      </c>
      <c r="L433" s="663">
        <v>35.75</v>
      </c>
      <c r="M433" s="663">
        <v>143</v>
      </c>
      <c r="N433" s="662">
        <v>4</v>
      </c>
      <c r="O433" s="745">
        <v>2</v>
      </c>
      <c r="P433" s="663">
        <v>143</v>
      </c>
      <c r="Q433" s="678">
        <v>1</v>
      </c>
      <c r="R433" s="662">
        <v>4</v>
      </c>
      <c r="S433" s="678">
        <v>1</v>
      </c>
      <c r="T433" s="745">
        <v>2</v>
      </c>
      <c r="U433" s="701">
        <v>1</v>
      </c>
    </row>
    <row r="434" spans="1:21" ht="14.4" customHeight="1" x14ac:dyDescent="0.3">
      <c r="A434" s="661">
        <v>31</v>
      </c>
      <c r="B434" s="662" t="s">
        <v>576</v>
      </c>
      <c r="C434" s="662" t="s">
        <v>2788</v>
      </c>
      <c r="D434" s="743" t="s">
        <v>3997</v>
      </c>
      <c r="E434" s="744" t="s">
        <v>2810</v>
      </c>
      <c r="F434" s="662" t="s">
        <v>2787</v>
      </c>
      <c r="G434" s="662" t="s">
        <v>2854</v>
      </c>
      <c r="H434" s="662" t="s">
        <v>577</v>
      </c>
      <c r="I434" s="662" t="s">
        <v>2855</v>
      </c>
      <c r="J434" s="662" t="s">
        <v>2856</v>
      </c>
      <c r="K434" s="662" t="s">
        <v>2857</v>
      </c>
      <c r="L434" s="663">
        <v>410</v>
      </c>
      <c r="M434" s="663">
        <v>4920</v>
      </c>
      <c r="N434" s="662">
        <v>12</v>
      </c>
      <c r="O434" s="745">
        <v>12</v>
      </c>
      <c r="P434" s="663">
        <v>4920</v>
      </c>
      <c r="Q434" s="678">
        <v>1</v>
      </c>
      <c r="R434" s="662">
        <v>12</v>
      </c>
      <c r="S434" s="678">
        <v>1</v>
      </c>
      <c r="T434" s="745">
        <v>12</v>
      </c>
      <c r="U434" s="701">
        <v>1</v>
      </c>
    </row>
    <row r="435" spans="1:21" ht="14.4" customHeight="1" x14ac:dyDescent="0.3">
      <c r="A435" s="661">
        <v>31</v>
      </c>
      <c r="B435" s="662" t="s">
        <v>576</v>
      </c>
      <c r="C435" s="662" t="s">
        <v>2788</v>
      </c>
      <c r="D435" s="743" t="s">
        <v>3997</v>
      </c>
      <c r="E435" s="744" t="s">
        <v>2810</v>
      </c>
      <c r="F435" s="662" t="s">
        <v>2787</v>
      </c>
      <c r="G435" s="662" t="s">
        <v>2858</v>
      </c>
      <c r="H435" s="662" t="s">
        <v>577</v>
      </c>
      <c r="I435" s="662" t="s">
        <v>2862</v>
      </c>
      <c r="J435" s="662" t="s">
        <v>2863</v>
      </c>
      <c r="K435" s="662" t="s">
        <v>2864</v>
      </c>
      <c r="L435" s="663">
        <v>492.18</v>
      </c>
      <c r="M435" s="663">
        <v>3445.2599999999998</v>
      </c>
      <c r="N435" s="662">
        <v>7</v>
      </c>
      <c r="O435" s="745">
        <v>7</v>
      </c>
      <c r="P435" s="663">
        <v>2953.08</v>
      </c>
      <c r="Q435" s="678">
        <v>0.85714285714285721</v>
      </c>
      <c r="R435" s="662">
        <v>6</v>
      </c>
      <c r="S435" s="678">
        <v>0.8571428571428571</v>
      </c>
      <c r="T435" s="745">
        <v>6</v>
      </c>
      <c r="U435" s="701">
        <v>0.8571428571428571</v>
      </c>
    </row>
    <row r="436" spans="1:21" ht="14.4" customHeight="1" x14ac:dyDescent="0.3">
      <c r="A436" s="661">
        <v>31</v>
      </c>
      <c r="B436" s="662" t="s">
        <v>576</v>
      </c>
      <c r="C436" s="662" t="s">
        <v>2788</v>
      </c>
      <c r="D436" s="743" t="s">
        <v>3997</v>
      </c>
      <c r="E436" s="744" t="s">
        <v>2810</v>
      </c>
      <c r="F436" s="662" t="s">
        <v>2787</v>
      </c>
      <c r="G436" s="662" t="s">
        <v>2858</v>
      </c>
      <c r="H436" s="662" t="s">
        <v>577</v>
      </c>
      <c r="I436" s="662" t="s">
        <v>3079</v>
      </c>
      <c r="J436" s="662" t="s">
        <v>3080</v>
      </c>
      <c r="K436" s="662" t="s">
        <v>3081</v>
      </c>
      <c r="L436" s="663">
        <v>320.25</v>
      </c>
      <c r="M436" s="663">
        <v>320.25</v>
      </c>
      <c r="N436" s="662">
        <v>1</v>
      </c>
      <c r="O436" s="745">
        <v>1</v>
      </c>
      <c r="P436" s="663">
        <v>320.25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31</v>
      </c>
      <c r="B437" s="662" t="s">
        <v>576</v>
      </c>
      <c r="C437" s="662" t="s">
        <v>2788</v>
      </c>
      <c r="D437" s="743" t="s">
        <v>3997</v>
      </c>
      <c r="E437" s="744" t="s">
        <v>2810</v>
      </c>
      <c r="F437" s="662" t="s">
        <v>2787</v>
      </c>
      <c r="G437" s="662" t="s">
        <v>2858</v>
      </c>
      <c r="H437" s="662" t="s">
        <v>577</v>
      </c>
      <c r="I437" s="662" t="s">
        <v>2923</v>
      </c>
      <c r="J437" s="662" t="s">
        <v>2924</v>
      </c>
      <c r="K437" s="662" t="s">
        <v>2925</v>
      </c>
      <c r="L437" s="663">
        <v>971.25</v>
      </c>
      <c r="M437" s="663">
        <v>1942.5</v>
      </c>
      <c r="N437" s="662">
        <v>2</v>
      </c>
      <c r="O437" s="745">
        <v>2</v>
      </c>
      <c r="P437" s="663">
        <v>1942.5</v>
      </c>
      <c r="Q437" s="678">
        <v>1</v>
      </c>
      <c r="R437" s="662">
        <v>2</v>
      </c>
      <c r="S437" s="678">
        <v>1</v>
      </c>
      <c r="T437" s="745">
        <v>2</v>
      </c>
      <c r="U437" s="701">
        <v>1</v>
      </c>
    </row>
    <row r="438" spans="1:21" ht="14.4" customHeight="1" x14ac:dyDescent="0.3">
      <c r="A438" s="661">
        <v>31</v>
      </c>
      <c r="B438" s="662" t="s">
        <v>576</v>
      </c>
      <c r="C438" s="662" t="s">
        <v>2788</v>
      </c>
      <c r="D438" s="743" t="s">
        <v>3997</v>
      </c>
      <c r="E438" s="744" t="s">
        <v>2810</v>
      </c>
      <c r="F438" s="662" t="s">
        <v>2787</v>
      </c>
      <c r="G438" s="662" t="s">
        <v>2858</v>
      </c>
      <c r="H438" s="662" t="s">
        <v>577</v>
      </c>
      <c r="I438" s="662" t="s">
        <v>2932</v>
      </c>
      <c r="J438" s="662" t="s">
        <v>2933</v>
      </c>
      <c r="K438" s="662" t="s">
        <v>2934</v>
      </c>
      <c r="L438" s="663">
        <v>350</v>
      </c>
      <c r="M438" s="663">
        <v>700</v>
      </c>
      <c r="N438" s="662">
        <v>2</v>
      </c>
      <c r="O438" s="745">
        <v>2</v>
      </c>
      <c r="P438" s="663">
        <v>700</v>
      </c>
      <c r="Q438" s="678">
        <v>1</v>
      </c>
      <c r="R438" s="662">
        <v>2</v>
      </c>
      <c r="S438" s="678">
        <v>1</v>
      </c>
      <c r="T438" s="745">
        <v>2</v>
      </c>
      <c r="U438" s="701">
        <v>1</v>
      </c>
    </row>
    <row r="439" spans="1:21" ht="14.4" customHeight="1" x14ac:dyDescent="0.3">
      <c r="A439" s="661">
        <v>31</v>
      </c>
      <c r="B439" s="662" t="s">
        <v>576</v>
      </c>
      <c r="C439" s="662" t="s">
        <v>2788</v>
      </c>
      <c r="D439" s="743" t="s">
        <v>3997</v>
      </c>
      <c r="E439" s="744" t="s">
        <v>2810</v>
      </c>
      <c r="F439" s="662" t="s">
        <v>2787</v>
      </c>
      <c r="G439" s="662" t="s">
        <v>2858</v>
      </c>
      <c r="H439" s="662" t="s">
        <v>577</v>
      </c>
      <c r="I439" s="662" t="s">
        <v>3148</v>
      </c>
      <c r="J439" s="662" t="s">
        <v>3149</v>
      </c>
      <c r="K439" s="662" t="s">
        <v>3150</v>
      </c>
      <c r="L439" s="663">
        <v>2337</v>
      </c>
      <c r="M439" s="663">
        <v>2337</v>
      </c>
      <c r="N439" s="662">
        <v>1</v>
      </c>
      <c r="O439" s="745">
        <v>1</v>
      </c>
      <c r="P439" s="663">
        <v>2337</v>
      </c>
      <c r="Q439" s="678">
        <v>1</v>
      </c>
      <c r="R439" s="662">
        <v>1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31</v>
      </c>
      <c r="B440" s="662" t="s">
        <v>576</v>
      </c>
      <c r="C440" s="662" t="s">
        <v>2788</v>
      </c>
      <c r="D440" s="743" t="s">
        <v>3997</v>
      </c>
      <c r="E440" s="744" t="s">
        <v>2810</v>
      </c>
      <c r="F440" s="662" t="s">
        <v>2787</v>
      </c>
      <c r="G440" s="662" t="s">
        <v>2868</v>
      </c>
      <c r="H440" s="662" t="s">
        <v>577</v>
      </c>
      <c r="I440" s="662" t="s">
        <v>2869</v>
      </c>
      <c r="J440" s="662" t="s">
        <v>2870</v>
      </c>
      <c r="K440" s="662" t="s">
        <v>2871</v>
      </c>
      <c r="L440" s="663">
        <v>260</v>
      </c>
      <c r="M440" s="663">
        <v>520</v>
      </c>
      <c r="N440" s="662">
        <v>2</v>
      </c>
      <c r="O440" s="745">
        <v>1</v>
      </c>
      <c r="P440" s="663">
        <v>520</v>
      </c>
      <c r="Q440" s="678">
        <v>1</v>
      </c>
      <c r="R440" s="662">
        <v>2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31</v>
      </c>
      <c r="B441" s="662" t="s">
        <v>576</v>
      </c>
      <c r="C441" s="662" t="s">
        <v>2788</v>
      </c>
      <c r="D441" s="743" t="s">
        <v>3997</v>
      </c>
      <c r="E441" s="744" t="s">
        <v>2810</v>
      </c>
      <c r="F441" s="662" t="s">
        <v>2787</v>
      </c>
      <c r="G441" s="662" t="s">
        <v>2868</v>
      </c>
      <c r="H441" s="662" t="s">
        <v>577</v>
      </c>
      <c r="I441" s="662" t="s">
        <v>2872</v>
      </c>
      <c r="J441" s="662" t="s">
        <v>2873</v>
      </c>
      <c r="K441" s="662" t="s">
        <v>2874</v>
      </c>
      <c r="L441" s="663">
        <v>200</v>
      </c>
      <c r="M441" s="663">
        <v>800</v>
      </c>
      <c r="N441" s="662">
        <v>4</v>
      </c>
      <c r="O441" s="745">
        <v>2</v>
      </c>
      <c r="P441" s="663">
        <v>800</v>
      </c>
      <c r="Q441" s="678">
        <v>1</v>
      </c>
      <c r="R441" s="662">
        <v>4</v>
      </c>
      <c r="S441" s="678">
        <v>1</v>
      </c>
      <c r="T441" s="745">
        <v>2</v>
      </c>
      <c r="U441" s="701">
        <v>1</v>
      </c>
    </row>
    <row r="442" spans="1:21" ht="14.4" customHeight="1" x14ac:dyDescent="0.3">
      <c r="A442" s="661">
        <v>31</v>
      </c>
      <c r="B442" s="662" t="s">
        <v>576</v>
      </c>
      <c r="C442" s="662" t="s">
        <v>2788</v>
      </c>
      <c r="D442" s="743" t="s">
        <v>3997</v>
      </c>
      <c r="E442" s="744" t="s">
        <v>2811</v>
      </c>
      <c r="F442" s="662" t="s">
        <v>2785</v>
      </c>
      <c r="G442" s="662" t="s">
        <v>2813</v>
      </c>
      <c r="H442" s="662" t="s">
        <v>1456</v>
      </c>
      <c r="I442" s="662" t="s">
        <v>2985</v>
      </c>
      <c r="J442" s="662" t="s">
        <v>2986</v>
      </c>
      <c r="K442" s="662" t="s">
        <v>2659</v>
      </c>
      <c r="L442" s="663">
        <v>111.22</v>
      </c>
      <c r="M442" s="663">
        <v>222.44</v>
      </c>
      <c r="N442" s="662">
        <v>2</v>
      </c>
      <c r="O442" s="745">
        <v>0.5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31</v>
      </c>
      <c r="B443" s="662" t="s">
        <v>576</v>
      </c>
      <c r="C443" s="662" t="s">
        <v>2788</v>
      </c>
      <c r="D443" s="743" t="s">
        <v>3997</v>
      </c>
      <c r="E443" s="744" t="s">
        <v>2811</v>
      </c>
      <c r="F443" s="662" t="s">
        <v>2785</v>
      </c>
      <c r="G443" s="662" t="s">
        <v>2895</v>
      </c>
      <c r="H443" s="662" t="s">
        <v>577</v>
      </c>
      <c r="I443" s="662" t="s">
        <v>903</v>
      </c>
      <c r="J443" s="662" t="s">
        <v>904</v>
      </c>
      <c r="K443" s="662" t="s">
        <v>2896</v>
      </c>
      <c r="L443" s="663">
        <v>0</v>
      </c>
      <c r="M443" s="663">
        <v>0</v>
      </c>
      <c r="N443" s="662">
        <v>3</v>
      </c>
      <c r="O443" s="745">
        <v>1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31</v>
      </c>
      <c r="B444" s="662" t="s">
        <v>576</v>
      </c>
      <c r="C444" s="662" t="s">
        <v>2788</v>
      </c>
      <c r="D444" s="743" t="s">
        <v>3997</v>
      </c>
      <c r="E444" s="744" t="s">
        <v>2811</v>
      </c>
      <c r="F444" s="662" t="s">
        <v>2785</v>
      </c>
      <c r="G444" s="662" t="s">
        <v>2823</v>
      </c>
      <c r="H444" s="662" t="s">
        <v>577</v>
      </c>
      <c r="I444" s="662" t="s">
        <v>2824</v>
      </c>
      <c r="J444" s="662" t="s">
        <v>1715</v>
      </c>
      <c r="K444" s="662" t="s">
        <v>2825</v>
      </c>
      <c r="L444" s="663">
        <v>0</v>
      </c>
      <c r="M444" s="663">
        <v>0</v>
      </c>
      <c r="N444" s="662">
        <v>2</v>
      </c>
      <c r="O444" s="745">
        <v>1</v>
      </c>
      <c r="P444" s="663"/>
      <c r="Q444" s="678"/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31</v>
      </c>
      <c r="B445" s="662" t="s">
        <v>576</v>
      </c>
      <c r="C445" s="662" t="s">
        <v>2788</v>
      </c>
      <c r="D445" s="743" t="s">
        <v>3997</v>
      </c>
      <c r="E445" s="744" t="s">
        <v>2811</v>
      </c>
      <c r="F445" s="662" t="s">
        <v>2785</v>
      </c>
      <c r="G445" s="662" t="s">
        <v>2823</v>
      </c>
      <c r="H445" s="662" t="s">
        <v>577</v>
      </c>
      <c r="I445" s="662" t="s">
        <v>2826</v>
      </c>
      <c r="J445" s="662" t="s">
        <v>1715</v>
      </c>
      <c r="K445" s="662" t="s">
        <v>1716</v>
      </c>
      <c r="L445" s="663">
        <v>147.31</v>
      </c>
      <c r="M445" s="663">
        <v>294.62</v>
      </c>
      <c r="N445" s="662">
        <v>2</v>
      </c>
      <c r="O445" s="745">
        <v>0.5</v>
      </c>
      <c r="P445" s="663">
        <v>294.62</v>
      </c>
      <c r="Q445" s="678">
        <v>1</v>
      </c>
      <c r="R445" s="662">
        <v>2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31</v>
      </c>
      <c r="B446" s="662" t="s">
        <v>576</v>
      </c>
      <c r="C446" s="662" t="s">
        <v>2788</v>
      </c>
      <c r="D446" s="743" t="s">
        <v>3997</v>
      </c>
      <c r="E446" s="744" t="s">
        <v>2811</v>
      </c>
      <c r="F446" s="662" t="s">
        <v>2785</v>
      </c>
      <c r="G446" s="662" t="s">
        <v>3019</v>
      </c>
      <c r="H446" s="662" t="s">
        <v>1456</v>
      </c>
      <c r="I446" s="662" t="s">
        <v>3166</v>
      </c>
      <c r="J446" s="662" t="s">
        <v>3167</v>
      </c>
      <c r="K446" s="662" t="s">
        <v>3168</v>
      </c>
      <c r="L446" s="663">
        <v>22.52</v>
      </c>
      <c r="M446" s="663">
        <v>22.52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31</v>
      </c>
      <c r="B447" s="662" t="s">
        <v>576</v>
      </c>
      <c r="C447" s="662" t="s">
        <v>2788</v>
      </c>
      <c r="D447" s="743" t="s">
        <v>3997</v>
      </c>
      <c r="E447" s="744" t="s">
        <v>2811</v>
      </c>
      <c r="F447" s="662" t="s">
        <v>2785</v>
      </c>
      <c r="G447" s="662" t="s">
        <v>2831</v>
      </c>
      <c r="H447" s="662" t="s">
        <v>1456</v>
      </c>
      <c r="I447" s="662" t="s">
        <v>3024</v>
      </c>
      <c r="J447" s="662" t="s">
        <v>2833</v>
      </c>
      <c r="K447" s="662" t="s">
        <v>3025</v>
      </c>
      <c r="L447" s="663">
        <v>407.55</v>
      </c>
      <c r="M447" s="663">
        <v>1222.6500000000001</v>
      </c>
      <c r="N447" s="662">
        <v>3</v>
      </c>
      <c r="O447" s="745">
        <v>0.5</v>
      </c>
      <c r="P447" s="663">
        <v>1222.6500000000001</v>
      </c>
      <c r="Q447" s="678">
        <v>1</v>
      </c>
      <c r="R447" s="662">
        <v>3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31</v>
      </c>
      <c r="B448" s="662" t="s">
        <v>576</v>
      </c>
      <c r="C448" s="662" t="s">
        <v>2788</v>
      </c>
      <c r="D448" s="743" t="s">
        <v>3997</v>
      </c>
      <c r="E448" s="744" t="s">
        <v>2811</v>
      </c>
      <c r="F448" s="662" t="s">
        <v>2785</v>
      </c>
      <c r="G448" s="662" t="s">
        <v>2831</v>
      </c>
      <c r="H448" s="662" t="s">
        <v>1456</v>
      </c>
      <c r="I448" s="662" t="s">
        <v>2832</v>
      </c>
      <c r="J448" s="662" t="s">
        <v>2833</v>
      </c>
      <c r="K448" s="662" t="s">
        <v>2834</v>
      </c>
      <c r="L448" s="663">
        <v>543.39</v>
      </c>
      <c r="M448" s="663">
        <v>8694.2400000000016</v>
      </c>
      <c r="N448" s="662">
        <v>16</v>
      </c>
      <c r="O448" s="745">
        <v>4.5</v>
      </c>
      <c r="P448" s="663">
        <v>7607.4600000000009</v>
      </c>
      <c r="Q448" s="678">
        <v>0.875</v>
      </c>
      <c r="R448" s="662">
        <v>14</v>
      </c>
      <c r="S448" s="678">
        <v>0.875</v>
      </c>
      <c r="T448" s="745">
        <v>4</v>
      </c>
      <c r="U448" s="701">
        <v>0.88888888888888884</v>
      </c>
    </row>
    <row r="449" spans="1:21" ht="14.4" customHeight="1" x14ac:dyDescent="0.3">
      <c r="A449" s="661">
        <v>31</v>
      </c>
      <c r="B449" s="662" t="s">
        <v>576</v>
      </c>
      <c r="C449" s="662" t="s">
        <v>2788</v>
      </c>
      <c r="D449" s="743" t="s">
        <v>3997</v>
      </c>
      <c r="E449" s="744" t="s">
        <v>2811</v>
      </c>
      <c r="F449" s="662" t="s">
        <v>2785</v>
      </c>
      <c r="G449" s="662" t="s">
        <v>2831</v>
      </c>
      <c r="H449" s="662" t="s">
        <v>1456</v>
      </c>
      <c r="I449" s="662" t="s">
        <v>2835</v>
      </c>
      <c r="J449" s="662" t="s">
        <v>2833</v>
      </c>
      <c r="K449" s="662" t="s">
        <v>2836</v>
      </c>
      <c r="L449" s="663">
        <v>815.1</v>
      </c>
      <c r="M449" s="663">
        <v>3260.4</v>
      </c>
      <c r="N449" s="662">
        <v>4</v>
      </c>
      <c r="O449" s="745">
        <v>1.5</v>
      </c>
      <c r="P449" s="663">
        <v>3260.4</v>
      </c>
      <c r="Q449" s="678">
        <v>1</v>
      </c>
      <c r="R449" s="662">
        <v>4</v>
      </c>
      <c r="S449" s="678">
        <v>1</v>
      </c>
      <c r="T449" s="745">
        <v>1.5</v>
      </c>
      <c r="U449" s="701">
        <v>1</v>
      </c>
    </row>
    <row r="450" spans="1:21" ht="14.4" customHeight="1" x14ac:dyDescent="0.3">
      <c r="A450" s="661">
        <v>31</v>
      </c>
      <c r="B450" s="662" t="s">
        <v>576</v>
      </c>
      <c r="C450" s="662" t="s">
        <v>2788</v>
      </c>
      <c r="D450" s="743" t="s">
        <v>3997</v>
      </c>
      <c r="E450" s="744" t="s">
        <v>2811</v>
      </c>
      <c r="F450" s="662" t="s">
        <v>2785</v>
      </c>
      <c r="G450" s="662" t="s">
        <v>2842</v>
      </c>
      <c r="H450" s="662" t="s">
        <v>577</v>
      </c>
      <c r="I450" s="662" t="s">
        <v>763</v>
      </c>
      <c r="J450" s="662" t="s">
        <v>2843</v>
      </c>
      <c r="K450" s="662" t="s">
        <v>2844</v>
      </c>
      <c r="L450" s="663">
        <v>0</v>
      </c>
      <c r="M450" s="663">
        <v>0</v>
      </c>
      <c r="N450" s="662">
        <v>57</v>
      </c>
      <c r="O450" s="745">
        <v>43</v>
      </c>
      <c r="P450" s="663">
        <v>0</v>
      </c>
      <c r="Q450" s="678"/>
      <c r="R450" s="662">
        <v>42</v>
      </c>
      <c r="S450" s="678">
        <v>0.73684210526315785</v>
      </c>
      <c r="T450" s="745">
        <v>32</v>
      </c>
      <c r="U450" s="701">
        <v>0.7441860465116279</v>
      </c>
    </row>
    <row r="451" spans="1:21" ht="14.4" customHeight="1" x14ac:dyDescent="0.3">
      <c r="A451" s="661">
        <v>31</v>
      </c>
      <c r="B451" s="662" t="s">
        <v>576</v>
      </c>
      <c r="C451" s="662" t="s">
        <v>2788</v>
      </c>
      <c r="D451" s="743" t="s">
        <v>3997</v>
      </c>
      <c r="E451" s="744" t="s">
        <v>2811</v>
      </c>
      <c r="F451" s="662" t="s">
        <v>2785</v>
      </c>
      <c r="G451" s="662" t="s">
        <v>2993</v>
      </c>
      <c r="H451" s="662" t="s">
        <v>577</v>
      </c>
      <c r="I451" s="662" t="s">
        <v>3035</v>
      </c>
      <c r="J451" s="662" t="s">
        <v>1730</v>
      </c>
      <c r="K451" s="662" t="s">
        <v>3036</v>
      </c>
      <c r="L451" s="663">
        <v>31.42</v>
      </c>
      <c r="M451" s="663">
        <v>31.42</v>
      </c>
      <c r="N451" s="662">
        <v>1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31</v>
      </c>
      <c r="B452" s="662" t="s">
        <v>576</v>
      </c>
      <c r="C452" s="662" t="s">
        <v>2788</v>
      </c>
      <c r="D452" s="743" t="s">
        <v>3997</v>
      </c>
      <c r="E452" s="744" t="s">
        <v>2811</v>
      </c>
      <c r="F452" s="662" t="s">
        <v>2785</v>
      </c>
      <c r="G452" s="662" t="s">
        <v>2845</v>
      </c>
      <c r="H452" s="662" t="s">
        <v>577</v>
      </c>
      <c r="I452" s="662" t="s">
        <v>1691</v>
      </c>
      <c r="J452" s="662" t="s">
        <v>1692</v>
      </c>
      <c r="K452" s="662" t="s">
        <v>2846</v>
      </c>
      <c r="L452" s="663">
        <v>186.27</v>
      </c>
      <c r="M452" s="663">
        <v>558.81000000000006</v>
      </c>
      <c r="N452" s="662">
        <v>3</v>
      </c>
      <c r="O452" s="745">
        <v>2</v>
      </c>
      <c r="P452" s="663">
        <v>558.81000000000006</v>
      </c>
      <c r="Q452" s="678">
        <v>1</v>
      </c>
      <c r="R452" s="662">
        <v>3</v>
      </c>
      <c r="S452" s="678">
        <v>1</v>
      </c>
      <c r="T452" s="745">
        <v>2</v>
      </c>
      <c r="U452" s="701">
        <v>1</v>
      </c>
    </row>
    <row r="453" spans="1:21" ht="14.4" customHeight="1" x14ac:dyDescent="0.3">
      <c r="A453" s="661">
        <v>31</v>
      </c>
      <c r="B453" s="662" t="s">
        <v>576</v>
      </c>
      <c r="C453" s="662" t="s">
        <v>2788</v>
      </c>
      <c r="D453" s="743" t="s">
        <v>3997</v>
      </c>
      <c r="E453" s="744" t="s">
        <v>2811</v>
      </c>
      <c r="F453" s="662" t="s">
        <v>2785</v>
      </c>
      <c r="G453" s="662" t="s">
        <v>2847</v>
      </c>
      <c r="H453" s="662" t="s">
        <v>1456</v>
      </c>
      <c r="I453" s="662" t="s">
        <v>3169</v>
      </c>
      <c r="J453" s="662" t="s">
        <v>3170</v>
      </c>
      <c r="K453" s="662" t="s">
        <v>3171</v>
      </c>
      <c r="L453" s="663">
        <v>0</v>
      </c>
      <c r="M453" s="663">
        <v>0</v>
      </c>
      <c r="N453" s="662">
        <v>1</v>
      </c>
      <c r="O453" s="745">
        <v>0.5</v>
      </c>
      <c r="P453" s="663">
        <v>0</v>
      </c>
      <c r="Q453" s="678"/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31</v>
      </c>
      <c r="B454" s="662" t="s">
        <v>576</v>
      </c>
      <c r="C454" s="662" t="s">
        <v>2788</v>
      </c>
      <c r="D454" s="743" t="s">
        <v>3997</v>
      </c>
      <c r="E454" s="744" t="s">
        <v>2811</v>
      </c>
      <c r="F454" s="662" t="s">
        <v>2785</v>
      </c>
      <c r="G454" s="662" t="s">
        <v>2916</v>
      </c>
      <c r="H454" s="662" t="s">
        <v>577</v>
      </c>
      <c r="I454" s="662" t="s">
        <v>1327</v>
      </c>
      <c r="J454" s="662" t="s">
        <v>1283</v>
      </c>
      <c r="K454" s="662" t="s">
        <v>1328</v>
      </c>
      <c r="L454" s="663">
        <v>0</v>
      </c>
      <c r="M454" s="663">
        <v>0</v>
      </c>
      <c r="N454" s="662">
        <v>1</v>
      </c>
      <c r="O454" s="745">
        <v>0.5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31</v>
      </c>
      <c r="B455" s="662" t="s">
        <v>576</v>
      </c>
      <c r="C455" s="662" t="s">
        <v>2788</v>
      </c>
      <c r="D455" s="743" t="s">
        <v>3997</v>
      </c>
      <c r="E455" s="744" t="s">
        <v>2811</v>
      </c>
      <c r="F455" s="662" t="s">
        <v>2787</v>
      </c>
      <c r="G455" s="662" t="s">
        <v>2858</v>
      </c>
      <c r="H455" s="662" t="s">
        <v>577</v>
      </c>
      <c r="I455" s="662" t="s">
        <v>2859</v>
      </c>
      <c r="J455" s="662" t="s">
        <v>2860</v>
      </c>
      <c r="K455" s="662" t="s">
        <v>2861</v>
      </c>
      <c r="L455" s="663">
        <v>199.5</v>
      </c>
      <c r="M455" s="663">
        <v>199.5</v>
      </c>
      <c r="N455" s="662">
        <v>1</v>
      </c>
      <c r="O455" s="745">
        <v>1</v>
      </c>
      <c r="P455" s="663">
        <v>199.5</v>
      </c>
      <c r="Q455" s="678">
        <v>1</v>
      </c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31</v>
      </c>
      <c r="B456" s="662" t="s">
        <v>576</v>
      </c>
      <c r="C456" s="662" t="s">
        <v>2788</v>
      </c>
      <c r="D456" s="743" t="s">
        <v>3997</v>
      </c>
      <c r="E456" s="744" t="s">
        <v>2811</v>
      </c>
      <c r="F456" s="662" t="s">
        <v>2787</v>
      </c>
      <c r="G456" s="662" t="s">
        <v>2858</v>
      </c>
      <c r="H456" s="662" t="s">
        <v>577</v>
      </c>
      <c r="I456" s="662" t="s">
        <v>2923</v>
      </c>
      <c r="J456" s="662" t="s">
        <v>2924</v>
      </c>
      <c r="K456" s="662" t="s">
        <v>2925</v>
      </c>
      <c r="L456" s="663">
        <v>971.25</v>
      </c>
      <c r="M456" s="663">
        <v>2913.75</v>
      </c>
      <c r="N456" s="662">
        <v>3</v>
      </c>
      <c r="O456" s="745">
        <v>2</v>
      </c>
      <c r="P456" s="663">
        <v>2913.75</v>
      </c>
      <c r="Q456" s="678">
        <v>1</v>
      </c>
      <c r="R456" s="662">
        <v>3</v>
      </c>
      <c r="S456" s="678">
        <v>1</v>
      </c>
      <c r="T456" s="745">
        <v>2</v>
      </c>
      <c r="U456" s="701">
        <v>1</v>
      </c>
    </row>
    <row r="457" spans="1:21" ht="14.4" customHeight="1" x14ac:dyDescent="0.3">
      <c r="A457" s="661">
        <v>31</v>
      </c>
      <c r="B457" s="662" t="s">
        <v>576</v>
      </c>
      <c r="C457" s="662" t="s">
        <v>2788</v>
      </c>
      <c r="D457" s="743" t="s">
        <v>3997</v>
      </c>
      <c r="E457" s="744" t="s">
        <v>2811</v>
      </c>
      <c r="F457" s="662" t="s">
        <v>2787</v>
      </c>
      <c r="G457" s="662" t="s">
        <v>2858</v>
      </c>
      <c r="H457" s="662" t="s">
        <v>577</v>
      </c>
      <c r="I457" s="662" t="s">
        <v>2932</v>
      </c>
      <c r="J457" s="662" t="s">
        <v>2933</v>
      </c>
      <c r="K457" s="662" t="s">
        <v>2934</v>
      </c>
      <c r="L457" s="663">
        <v>350</v>
      </c>
      <c r="M457" s="663">
        <v>350</v>
      </c>
      <c r="N457" s="662">
        <v>1</v>
      </c>
      <c r="O457" s="745">
        <v>1</v>
      </c>
      <c r="P457" s="663">
        <v>350</v>
      </c>
      <c r="Q457" s="678">
        <v>1</v>
      </c>
      <c r="R457" s="662">
        <v>1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31</v>
      </c>
      <c r="B458" s="662" t="s">
        <v>576</v>
      </c>
      <c r="C458" s="662" t="s">
        <v>2788</v>
      </c>
      <c r="D458" s="743" t="s">
        <v>3997</v>
      </c>
      <c r="E458" s="744" t="s">
        <v>2812</v>
      </c>
      <c r="F458" s="662" t="s">
        <v>2785</v>
      </c>
      <c r="G458" s="662" t="s">
        <v>2878</v>
      </c>
      <c r="H458" s="662" t="s">
        <v>577</v>
      </c>
      <c r="I458" s="662" t="s">
        <v>1044</v>
      </c>
      <c r="J458" s="662" t="s">
        <v>2879</v>
      </c>
      <c r="K458" s="662" t="s">
        <v>2880</v>
      </c>
      <c r="L458" s="663">
        <v>0</v>
      </c>
      <c r="M458" s="663">
        <v>0</v>
      </c>
      <c r="N458" s="662">
        <v>2</v>
      </c>
      <c r="O458" s="745">
        <v>1</v>
      </c>
      <c r="P458" s="663">
        <v>0</v>
      </c>
      <c r="Q458" s="678"/>
      <c r="R458" s="662">
        <v>2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31</v>
      </c>
      <c r="B459" s="662" t="s">
        <v>576</v>
      </c>
      <c r="C459" s="662" t="s">
        <v>2788</v>
      </c>
      <c r="D459" s="743" t="s">
        <v>3997</v>
      </c>
      <c r="E459" s="744" t="s">
        <v>2812</v>
      </c>
      <c r="F459" s="662" t="s">
        <v>2785</v>
      </c>
      <c r="G459" s="662" t="s">
        <v>2813</v>
      </c>
      <c r="H459" s="662" t="s">
        <v>1456</v>
      </c>
      <c r="I459" s="662" t="s">
        <v>1780</v>
      </c>
      <c r="J459" s="662" t="s">
        <v>2663</v>
      </c>
      <c r="K459" s="662" t="s">
        <v>2659</v>
      </c>
      <c r="L459" s="663">
        <v>149.52000000000001</v>
      </c>
      <c r="M459" s="663">
        <v>149.52000000000001</v>
      </c>
      <c r="N459" s="662">
        <v>1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31</v>
      </c>
      <c r="B460" s="662" t="s">
        <v>576</v>
      </c>
      <c r="C460" s="662" t="s">
        <v>2788</v>
      </c>
      <c r="D460" s="743" t="s">
        <v>3997</v>
      </c>
      <c r="E460" s="744" t="s">
        <v>2812</v>
      </c>
      <c r="F460" s="662" t="s">
        <v>2785</v>
      </c>
      <c r="G460" s="662" t="s">
        <v>2813</v>
      </c>
      <c r="H460" s="662" t="s">
        <v>577</v>
      </c>
      <c r="I460" s="662" t="s">
        <v>2814</v>
      </c>
      <c r="J460" s="662" t="s">
        <v>1269</v>
      </c>
      <c r="K460" s="662" t="s">
        <v>2815</v>
      </c>
      <c r="L460" s="663">
        <v>149.52000000000001</v>
      </c>
      <c r="M460" s="663">
        <v>149.52000000000001</v>
      </c>
      <c r="N460" s="662">
        <v>1</v>
      </c>
      <c r="O460" s="745">
        <v>0.5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31</v>
      </c>
      <c r="B461" s="662" t="s">
        <v>576</v>
      </c>
      <c r="C461" s="662" t="s">
        <v>2788</v>
      </c>
      <c r="D461" s="743" t="s">
        <v>3997</v>
      </c>
      <c r="E461" s="744" t="s">
        <v>2812</v>
      </c>
      <c r="F461" s="662" t="s">
        <v>2785</v>
      </c>
      <c r="G461" s="662" t="s">
        <v>2948</v>
      </c>
      <c r="H461" s="662" t="s">
        <v>577</v>
      </c>
      <c r="I461" s="662" t="s">
        <v>1695</v>
      </c>
      <c r="J461" s="662" t="s">
        <v>1696</v>
      </c>
      <c r="K461" s="662" t="s">
        <v>2670</v>
      </c>
      <c r="L461" s="663">
        <v>170.52</v>
      </c>
      <c r="M461" s="663">
        <v>170.52</v>
      </c>
      <c r="N461" s="662">
        <v>1</v>
      </c>
      <c r="O461" s="745">
        <v>0.5</v>
      </c>
      <c r="P461" s="663">
        <v>170.52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31</v>
      </c>
      <c r="B462" s="662" t="s">
        <v>576</v>
      </c>
      <c r="C462" s="662" t="s">
        <v>2788</v>
      </c>
      <c r="D462" s="743" t="s">
        <v>3997</v>
      </c>
      <c r="E462" s="744" t="s">
        <v>2812</v>
      </c>
      <c r="F462" s="662" t="s">
        <v>2785</v>
      </c>
      <c r="G462" s="662" t="s">
        <v>2991</v>
      </c>
      <c r="H462" s="662" t="s">
        <v>577</v>
      </c>
      <c r="I462" s="662" t="s">
        <v>1152</v>
      </c>
      <c r="J462" s="662" t="s">
        <v>1153</v>
      </c>
      <c r="K462" s="662" t="s">
        <v>2992</v>
      </c>
      <c r="L462" s="663">
        <v>30.46</v>
      </c>
      <c r="M462" s="663">
        <v>91.38</v>
      </c>
      <c r="N462" s="662">
        <v>3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31</v>
      </c>
      <c r="B463" s="662" t="s">
        <v>576</v>
      </c>
      <c r="C463" s="662" t="s">
        <v>2788</v>
      </c>
      <c r="D463" s="743" t="s">
        <v>3997</v>
      </c>
      <c r="E463" s="744" t="s">
        <v>2812</v>
      </c>
      <c r="F463" s="662" t="s">
        <v>2785</v>
      </c>
      <c r="G463" s="662" t="s">
        <v>2895</v>
      </c>
      <c r="H463" s="662" t="s">
        <v>577</v>
      </c>
      <c r="I463" s="662" t="s">
        <v>903</v>
      </c>
      <c r="J463" s="662" t="s">
        <v>904</v>
      </c>
      <c r="K463" s="662" t="s">
        <v>2896</v>
      </c>
      <c r="L463" s="663">
        <v>0</v>
      </c>
      <c r="M463" s="663">
        <v>0</v>
      </c>
      <c r="N463" s="662">
        <v>3</v>
      </c>
      <c r="O463" s="745">
        <v>1.5</v>
      </c>
      <c r="P463" s="663">
        <v>0</v>
      </c>
      <c r="Q463" s="678"/>
      <c r="R463" s="662">
        <v>3</v>
      </c>
      <c r="S463" s="678">
        <v>1</v>
      </c>
      <c r="T463" s="745">
        <v>1.5</v>
      </c>
      <c r="U463" s="701">
        <v>1</v>
      </c>
    </row>
    <row r="464" spans="1:21" ht="14.4" customHeight="1" x14ac:dyDescent="0.3">
      <c r="A464" s="661">
        <v>31</v>
      </c>
      <c r="B464" s="662" t="s">
        <v>576</v>
      </c>
      <c r="C464" s="662" t="s">
        <v>2788</v>
      </c>
      <c r="D464" s="743" t="s">
        <v>3997</v>
      </c>
      <c r="E464" s="744" t="s">
        <v>2812</v>
      </c>
      <c r="F464" s="662" t="s">
        <v>2785</v>
      </c>
      <c r="G464" s="662" t="s">
        <v>2819</v>
      </c>
      <c r="H464" s="662" t="s">
        <v>577</v>
      </c>
      <c r="I464" s="662" t="s">
        <v>3172</v>
      </c>
      <c r="J464" s="662" t="s">
        <v>790</v>
      </c>
      <c r="K464" s="662" t="s">
        <v>3173</v>
      </c>
      <c r="L464" s="663">
        <v>0</v>
      </c>
      <c r="M464" s="663">
        <v>0</v>
      </c>
      <c r="N464" s="662">
        <v>1</v>
      </c>
      <c r="O464" s="745">
        <v>1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31</v>
      </c>
      <c r="B465" s="662" t="s">
        <v>576</v>
      </c>
      <c r="C465" s="662" t="s">
        <v>2788</v>
      </c>
      <c r="D465" s="743" t="s">
        <v>3997</v>
      </c>
      <c r="E465" s="744" t="s">
        <v>2812</v>
      </c>
      <c r="F465" s="662" t="s">
        <v>2785</v>
      </c>
      <c r="G465" s="662" t="s">
        <v>2823</v>
      </c>
      <c r="H465" s="662" t="s">
        <v>577</v>
      </c>
      <c r="I465" s="662" t="s">
        <v>1714</v>
      </c>
      <c r="J465" s="662" t="s">
        <v>1715</v>
      </c>
      <c r="K465" s="662" t="s">
        <v>1716</v>
      </c>
      <c r="L465" s="663">
        <v>147.31</v>
      </c>
      <c r="M465" s="663">
        <v>2504.2700000000004</v>
      </c>
      <c r="N465" s="662">
        <v>17</v>
      </c>
      <c r="O465" s="745">
        <v>4</v>
      </c>
      <c r="P465" s="663">
        <v>2504.2700000000004</v>
      </c>
      <c r="Q465" s="678">
        <v>1</v>
      </c>
      <c r="R465" s="662">
        <v>17</v>
      </c>
      <c r="S465" s="678">
        <v>1</v>
      </c>
      <c r="T465" s="745">
        <v>4</v>
      </c>
      <c r="U465" s="701">
        <v>1</v>
      </c>
    </row>
    <row r="466" spans="1:21" ht="14.4" customHeight="1" x14ac:dyDescent="0.3">
      <c r="A466" s="661">
        <v>31</v>
      </c>
      <c r="B466" s="662" t="s">
        <v>576</v>
      </c>
      <c r="C466" s="662" t="s">
        <v>2788</v>
      </c>
      <c r="D466" s="743" t="s">
        <v>3997</v>
      </c>
      <c r="E466" s="744" t="s">
        <v>2812</v>
      </c>
      <c r="F466" s="662" t="s">
        <v>2785</v>
      </c>
      <c r="G466" s="662" t="s">
        <v>2831</v>
      </c>
      <c r="H466" s="662" t="s">
        <v>1456</v>
      </c>
      <c r="I466" s="662" t="s">
        <v>3024</v>
      </c>
      <c r="J466" s="662" t="s">
        <v>2833</v>
      </c>
      <c r="K466" s="662" t="s">
        <v>3025</v>
      </c>
      <c r="L466" s="663">
        <v>407.55</v>
      </c>
      <c r="M466" s="663">
        <v>815.1</v>
      </c>
      <c r="N466" s="662">
        <v>2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31</v>
      </c>
      <c r="B467" s="662" t="s">
        <v>576</v>
      </c>
      <c r="C467" s="662" t="s">
        <v>2788</v>
      </c>
      <c r="D467" s="743" t="s">
        <v>3997</v>
      </c>
      <c r="E467" s="744" t="s">
        <v>2812</v>
      </c>
      <c r="F467" s="662" t="s">
        <v>2785</v>
      </c>
      <c r="G467" s="662" t="s">
        <v>2831</v>
      </c>
      <c r="H467" s="662" t="s">
        <v>1456</v>
      </c>
      <c r="I467" s="662" t="s">
        <v>2832</v>
      </c>
      <c r="J467" s="662" t="s">
        <v>2833</v>
      </c>
      <c r="K467" s="662" t="s">
        <v>2834</v>
      </c>
      <c r="L467" s="663">
        <v>543.39</v>
      </c>
      <c r="M467" s="663">
        <v>35320.349999999977</v>
      </c>
      <c r="N467" s="662">
        <v>65</v>
      </c>
      <c r="O467" s="745">
        <v>18.5</v>
      </c>
      <c r="P467" s="663">
        <v>32603.39999999998</v>
      </c>
      <c r="Q467" s="678">
        <v>0.92307692307692313</v>
      </c>
      <c r="R467" s="662">
        <v>60</v>
      </c>
      <c r="S467" s="678">
        <v>0.92307692307692313</v>
      </c>
      <c r="T467" s="745">
        <v>16.5</v>
      </c>
      <c r="U467" s="701">
        <v>0.89189189189189189</v>
      </c>
    </row>
    <row r="468" spans="1:21" ht="14.4" customHeight="1" x14ac:dyDescent="0.3">
      <c r="A468" s="661">
        <v>31</v>
      </c>
      <c r="B468" s="662" t="s">
        <v>576</v>
      </c>
      <c r="C468" s="662" t="s">
        <v>2788</v>
      </c>
      <c r="D468" s="743" t="s">
        <v>3997</v>
      </c>
      <c r="E468" s="744" t="s">
        <v>2812</v>
      </c>
      <c r="F468" s="662" t="s">
        <v>2785</v>
      </c>
      <c r="G468" s="662" t="s">
        <v>2831</v>
      </c>
      <c r="H468" s="662" t="s">
        <v>1456</v>
      </c>
      <c r="I468" s="662" t="s">
        <v>2835</v>
      </c>
      <c r="J468" s="662" t="s">
        <v>2833</v>
      </c>
      <c r="K468" s="662" t="s">
        <v>2836</v>
      </c>
      <c r="L468" s="663">
        <v>815.1</v>
      </c>
      <c r="M468" s="663">
        <v>43200.299999999996</v>
      </c>
      <c r="N468" s="662">
        <v>53</v>
      </c>
      <c r="O468" s="745">
        <v>12</v>
      </c>
      <c r="P468" s="663">
        <v>26898.299999999996</v>
      </c>
      <c r="Q468" s="678">
        <v>0.62264150943396224</v>
      </c>
      <c r="R468" s="662">
        <v>33</v>
      </c>
      <c r="S468" s="678">
        <v>0.62264150943396224</v>
      </c>
      <c r="T468" s="745">
        <v>6.5</v>
      </c>
      <c r="U468" s="701">
        <v>0.54166666666666663</v>
      </c>
    </row>
    <row r="469" spans="1:21" ht="14.4" customHeight="1" x14ac:dyDescent="0.3">
      <c r="A469" s="661">
        <v>31</v>
      </c>
      <c r="B469" s="662" t="s">
        <v>576</v>
      </c>
      <c r="C469" s="662" t="s">
        <v>2788</v>
      </c>
      <c r="D469" s="743" t="s">
        <v>3997</v>
      </c>
      <c r="E469" s="744" t="s">
        <v>2812</v>
      </c>
      <c r="F469" s="662" t="s">
        <v>2785</v>
      </c>
      <c r="G469" s="662" t="s">
        <v>2831</v>
      </c>
      <c r="H469" s="662" t="s">
        <v>1456</v>
      </c>
      <c r="I469" s="662" t="s">
        <v>2901</v>
      </c>
      <c r="J469" s="662" t="s">
        <v>2833</v>
      </c>
      <c r="K469" s="662" t="s">
        <v>2902</v>
      </c>
      <c r="L469" s="663">
        <v>1154.68</v>
      </c>
      <c r="M469" s="663">
        <v>2309.36</v>
      </c>
      <c r="N469" s="662">
        <v>2</v>
      </c>
      <c r="O469" s="745">
        <v>0.5</v>
      </c>
      <c r="P469" s="663">
        <v>2309.36</v>
      </c>
      <c r="Q469" s="678">
        <v>1</v>
      </c>
      <c r="R469" s="662">
        <v>2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31</v>
      </c>
      <c r="B470" s="662" t="s">
        <v>576</v>
      </c>
      <c r="C470" s="662" t="s">
        <v>2788</v>
      </c>
      <c r="D470" s="743" t="s">
        <v>3997</v>
      </c>
      <c r="E470" s="744" t="s">
        <v>2812</v>
      </c>
      <c r="F470" s="662" t="s">
        <v>2785</v>
      </c>
      <c r="G470" s="662" t="s">
        <v>2839</v>
      </c>
      <c r="H470" s="662" t="s">
        <v>1456</v>
      </c>
      <c r="I470" s="662" t="s">
        <v>1579</v>
      </c>
      <c r="J470" s="662" t="s">
        <v>607</v>
      </c>
      <c r="K470" s="662" t="s">
        <v>2709</v>
      </c>
      <c r="L470" s="663">
        <v>24.22</v>
      </c>
      <c r="M470" s="663">
        <v>72.66</v>
      </c>
      <c r="N470" s="662">
        <v>3</v>
      </c>
      <c r="O470" s="745">
        <v>2</v>
      </c>
      <c r="P470" s="663">
        <v>48.44</v>
      </c>
      <c r="Q470" s="678">
        <v>0.66666666666666663</v>
      </c>
      <c r="R470" s="662">
        <v>2</v>
      </c>
      <c r="S470" s="678">
        <v>0.66666666666666663</v>
      </c>
      <c r="T470" s="745">
        <v>1.5</v>
      </c>
      <c r="U470" s="701">
        <v>0.75</v>
      </c>
    </row>
    <row r="471" spans="1:21" ht="14.4" customHeight="1" x14ac:dyDescent="0.3">
      <c r="A471" s="661">
        <v>31</v>
      </c>
      <c r="B471" s="662" t="s">
        <v>576</v>
      </c>
      <c r="C471" s="662" t="s">
        <v>2788</v>
      </c>
      <c r="D471" s="743" t="s">
        <v>3997</v>
      </c>
      <c r="E471" s="744" t="s">
        <v>2812</v>
      </c>
      <c r="F471" s="662" t="s">
        <v>2785</v>
      </c>
      <c r="G471" s="662" t="s">
        <v>2839</v>
      </c>
      <c r="H471" s="662" t="s">
        <v>1456</v>
      </c>
      <c r="I471" s="662" t="s">
        <v>1470</v>
      </c>
      <c r="J471" s="662" t="s">
        <v>607</v>
      </c>
      <c r="K471" s="662" t="s">
        <v>608</v>
      </c>
      <c r="L471" s="663">
        <v>48.42</v>
      </c>
      <c r="M471" s="663">
        <v>145.26</v>
      </c>
      <c r="N471" s="662">
        <v>3</v>
      </c>
      <c r="O471" s="745">
        <v>2</v>
      </c>
      <c r="P471" s="663">
        <v>145.26</v>
      </c>
      <c r="Q471" s="678">
        <v>1</v>
      </c>
      <c r="R471" s="662">
        <v>3</v>
      </c>
      <c r="S471" s="678">
        <v>1</v>
      </c>
      <c r="T471" s="745">
        <v>2</v>
      </c>
      <c r="U471" s="701">
        <v>1</v>
      </c>
    </row>
    <row r="472" spans="1:21" ht="14.4" customHeight="1" x14ac:dyDescent="0.3">
      <c r="A472" s="661">
        <v>31</v>
      </c>
      <c r="B472" s="662" t="s">
        <v>576</v>
      </c>
      <c r="C472" s="662" t="s">
        <v>2788</v>
      </c>
      <c r="D472" s="743" t="s">
        <v>3997</v>
      </c>
      <c r="E472" s="744" t="s">
        <v>2812</v>
      </c>
      <c r="F472" s="662" t="s">
        <v>2785</v>
      </c>
      <c r="G472" s="662" t="s">
        <v>2839</v>
      </c>
      <c r="H472" s="662" t="s">
        <v>1456</v>
      </c>
      <c r="I472" s="662" t="s">
        <v>1470</v>
      </c>
      <c r="J472" s="662" t="s">
        <v>607</v>
      </c>
      <c r="K472" s="662" t="s">
        <v>608</v>
      </c>
      <c r="L472" s="663">
        <v>36.54</v>
      </c>
      <c r="M472" s="663">
        <v>36.54</v>
      </c>
      <c r="N472" s="662">
        <v>1</v>
      </c>
      <c r="O472" s="745">
        <v>0.5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31</v>
      </c>
      <c r="B473" s="662" t="s">
        <v>576</v>
      </c>
      <c r="C473" s="662" t="s">
        <v>2788</v>
      </c>
      <c r="D473" s="743" t="s">
        <v>3997</v>
      </c>
      <c r="E473" s="744" t="s">
        <v>2812</v>
      </c>
      <c r="F473" s="662" t="s">
        <v>2785</v>
      </c>
      <c r="G473" s="662" t="s">
        <v>2839</v>
      </c>
      <c r="H473" s="662" t="s">
        <v>577</v>
      </c>
      <c r="I473" s="662" t="s">
        <v>2840</v>
      </c>
      <c r="J473" s="662" t="s">
        <v>607</v>
      </c>
      <c r="K473" s="662" t="s">
        <v>2841</v>
      </c>
      <c r="L473" s="663">
        <v>48.42</v>
      </c>
      <c r="M473" s="663">
        <v>48.42</v>
      </c>
      <c r="N473" s="662">
        <v>1</v>
      </c>
      <c r="O473" s="745">
        <v>1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31</v>
      </c>
      <c r="B474" s="662" t="s">
        <v>576</v>
      </c>
      <c r="C474" s="662" t="s">
        <v>2788</v>
      </c>
      <c r="D474" s="743" t="s">
        <v>3997</v>
      </c>
      <c r="E474" s="744" t="s">
        <v>2812</v>
      </c>
      <c r="F474" s="662" t="s">
        <v>2785</v>
      </c>
      <c r="G474" s="662" t="s">
        <v>2969</v>
      </c>
      <c r="H474" s="662" t="s">
        <v>577</v>
      </c>
      <c r="I474" s="662" t="s">
        <v>866</v>
      </c>
      <c r="J474" s="662" t="s">
        <v>867</v>
      </c>
      <c r="K474" s="662" t="s">
        <v>2970</v>
      </c>
      <c r="L474" s="663">
        <v>107.25</v>
      </c>
      <c r="M474" s="663">
        <v>214.5</v>
      </c>
      <c r="N474" s="662">
        <v>2</v>
      </c>
      <c r="O474" s="745">
        <v>1.5</v>
      </c>
      <c r="P474" s="663">
        <v>107.25</v>
      </c>
      <c r="Q474" s="678">
        <v>0.5</v>
      </c>
      <c r="R474" s="662">
        <v>1</v>
      </c>
      <c r="S474" s="678">
        <v>0.5</v>
      </c>
      <c r="T474" s="745">
        <v>0.5</v>
      </c>
      <c r="U474" s="701">
        <v>0.33333333333333331</v>
      </c>
    </row>
    <row r="475" spans="1:21" ht="14.4" customHeight="1" x14ac:dyDescent="0.3">
      <c r="A475" s="661">
        <v>31</v>
      </c>
      <c r="B475" s="662" t="s">
        <v>576</v>
      </c>
      <c r="C475" s="662" t="s">
        <v>2788</v>
      </c>
      <c r="D475" s="743" t="s">
        <v>3997</v>
      </c>
      <c r="E475" s="744" t="s">
        <v>2812</v>
      </c>
      <c r="F475" s="662" t="s">
        <v>2785</v>
      </c>
      <c r="G475" s="662" t="s">
        <v>2842</v>
      </c>
      <c r="H475" s="662" t="s">
        <v>577</v>
      </c>
      <c r="I475" s="662" t="s">
        <v>763</v>
      </c>
      <c r="J475" s="662" t="s">
        <v>2843</v>
      </c>
      <c r="K475" s="662" t="s">
        <v>2844</v>
      </c>
      <c r="L475" s="663">
        <v>0</v>
      </c>
      <c r="M475" s="663">
        <v>0</v>
      </c>
      <c r="N475" s="662">
        <v>122</v>
      </c>
      <c r="O475" s="745">
        <v>85</v>
      </c>
      <c r="P475" s="663">
        <v>0</v>
      </c>
      <c r="Q475" s="678"/>
      <c r="R475" s="662">
        <v>76</v>
      </c>
      <c r="S475" s="678">
        <v>0.62295081967213117</v>
      </c>
      <c r="T475" s="745">
        <v>47</v>
      </c>
      <c r="U475" s="701">
        <v>0.55294117647058827</v>
      </c>
    </row>
    <row r="476" spans="1:21" ht="14.4" customHeight="1" x14ac:dyDescent="0.3">
      <c r="A476" s="661">
        <v>31</v>
      </c>
      <c r="B476" s="662" t="s">
        <v>576</v>
      </c>
      <c r="C476" s="662" t="s">
        <v>2788</v>
      </c>
      <c r="D476" s="743" t="s">
        <v>3997</v>
      </c>
      <c r="E476" s="744" t="s">
        <v>2812</v>
      </c>
      <c r="F476" s="662" t="s">
        <v>2785</v>
      </c>
      <c r="G476" s="662" t="s">
        <v>2845</v>
      </c>
      <c r="H476" s="662" t="s">
        <v>577</v>
      </c>
      <c r="I476" s="662" t="s">
        <v>1691</v>
      </c>
      <c r="J476" s="662" t="s">
        <v>1692</v>
      </c>
      <c r="K476" s="662" t="s">
        <v>2846</v>
      </c>
      <c r="L476" s="663">
        <v>186.27</v>
      </c>
      <c r="M476" s="663">
        <v>4470.4800000000005</v>
      </c>
      <c r="N476" s="662">
        <v>24</v>
      </c>
      <c r="O476" s="745">
        <v>6</v>
      </c>
      <c r="P476" s="663">
        <v>3166.59</v>
      </c>
      <c r="Q476" s="678">
        <v>0.70833333333333326</v>
      </c>
      <c r="R476" s="662">
        <v>17</v>
      </c>
      <c r="S476" s="678">
        <v>0.70833333333333337</v>
      </c>
      <c r="T476" s="745">
        <v>2.5</v>
      </c>
      <c r="U476" s="701">
        <v>0.41666666666666669</v>
      </c>
    </row>
    <row r="477" spans="1:21" ht="14.4" customHeight="1" x14ac:dyDescent="0.3">
      <c r="A477" s="661">
        <v>31</v>
      </c>
      <c r="B477" s="662" t="s">
        <v>576</v>
      </c>
      <c r="C477" s="662" t="s">
        <v>2788</v>
      </c>
      <c r="D477" s="743" t="s">
        <v>3997</v>
      </c>
      <c r="E477" s="744" t="s">
        <v>2812</v>
      </c>
      <c r="F477" s="662" t="s">
        <v>2785</v>
      </c>
      <c r="G477" s="662" t="s">
        <v>2847</v>
      </c>
      <c r="H477" s="662" t="s">
        <v>577</v>
      </c>
      <c r="I477" s="662" t="s">
        <v>3037</v>
      </c>
      <c r="J477" s="662" t="s">
        <v>2849</v>
      </c>
      <c r="K477" s="662" t="s">
        <v>2714</v>
      </c>
      <c r="L477" s="663">
        <v>31.32</v>
      </c>
      <c r="M477" s="663">
        <v>31.32</v>
      </c>
      <c r="N477" s="662">
        <v>1</v>
      </c>
      <c r="O477" s="745">
        <v>0.5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31</v>
      </c>
      <c r="B478" s="662" t="s">
        <v>576</v>
      </c>
      <c r="C478" s="662" t="s">
        <v>2788</v>
      </c>
      <c r="D478" s="743" t="s">
        <v>3997</v>
      </c>
      <c r="E478" s="744" t="s">
        <v>2812</v>
      </c>
      <c r="F478" s="662" t="s">
        <v>2785</v>
      </c>
      <c r="G478" s="662" t="s">
        <v>2847</v>
      </c>
      <c r="H478" s="662" t="s">
        <v>1456</v>
      </c>
      <c r="I478" s="662" t="s">
        <v>1486</v>
      </c>
      <c r="J478" s="662" t="s">
        <v>1487</v>
      </c>
      <c r="K478" s="662" t="s">
        <v>1488</v>
      </c>
      <c r="L478" s="663">
        <v>31.32</v>
      </c>
      <c r="M478" s="663">
        <v>31.32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31</v>
      </c>
      <c r="B479" s="662" t="s">
        <v>576</v>
      </c>
      <c r="C479" s="662" t="s">
        <v>2788</v>
      </c>
      <c r="D479" s="743" t="s">
        <v>3997</v>
      </c>
      <c r="E479" s="744" t="s">
        <v>2812</v>
      </c>
      <c r="F479" s="662" t="s">
        <v>2785</v>
      </c>
      <c r="G479" s="662" t="s">
        <v>2913</v>
      </c>
      <c r="H479" s="662" t="s">
        <v>577</v>
      </c>
      <c r="I479" s="662" t="s">
        <v>1073</v>
      </c>
      <c r="J479" s="662" t="s">
        <v>1074</v>
      </c>
      <c r="K479" s="662" t="s">
        <v>2915</v>
      </c>
      <c r="L479" s="663">
        <v>75.22</v>
      </c>
      <c r="M479" s="663">
        <v>75.22</v>
      </c>
      <c r="N479" s="662">
        <v>1</v>
      </c>
      <c r="O479" s="745">
        <v>0.5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31</v>
      </c>
      <c r="B480" s="662" t="s">
        <v>576</v>
      </c>
      <c r="C480" s="662" t="s">
        <v>2788</v>
      </c>
      <c r="D480" s="743" t="s">
        <v>3997</v>
      </c>
      <c r="E480" s="744" t="s">
        <v>2812</v>
      </c>
      <c r="F480" s="662" t="s">
        <v>2785</v>
      </c>
      <c r="G480" s="662" t="s">
        <v>2913</v>
      </c>
      <c r="H480" s="662" t="s">
        <v>577</v>
      </c>
      <c r="I480" s="662" t="s">
        <v>3120</v>
      </c>
      <c r="J480" s="662" t="s">
        <v>3077</v>
      </c>
      <c r="K480" s="662" t="s">
        <v>1081</v>
      </c>
      <c r="L480" s="663">
        <v>50.14</v>
      </c>
      <c r="M480" s="663">
        <v>100.28</v>
      </c>
      <c r="N480" s="662">
        <v>2</v>
      </c>
      <c r="O480" s="745">
        <v>1</v>
      </c>
      <c r="P480" s="663">
        <v>100.28</v>
      </c>
      <c r="Q480" s="678">
        <v>1</v>
      </c>
      <c r="R480" s="662">
        <v>2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31</v>
      </c>
      <c r="B481" s="662" t="s">
        <v>576</v>
      </c>
      <c r="C481" s="662" t="s">
        <v>2788</v>
      </c>
      <c r="D481" s="743" t="s">
        <v>3997</v>
      </c>
      <c r="E481" s="744" t="s">
        <v>2812</v>
      </c>
      <c r="F481" s="662" t="s">
        <v>2785</v>
      </c>
      <c r="G481" s="662" t="s">
        <v>2913</v>
      </c>
      <c r="H481" s="662" t="s">
        <v>577</v>
      </c>
      <c r="I481" s="662" t="s">
        <v>3174</v>
      </c>
      <c r="J481" s="662" t="s">
        <v>3077</v>
      </c>
      <c r="K481" s="662" t="s">
        <v>943</v>
      </c>
      <c r="L481" s="663">
        <v>75.22</v>
      </c>
      <c r="M481" s="663">
        <v>150.44</v>
      </c>
      <c r="N481" s="662">
        <v>2</v>
      </c>
      <c r="O481" s="745">
        <v>1.5</v>
      </c>
      <c r="P481" s="663">
        <v>75.22</v>
      </c>
      <c r="Q481" s="678">
        <v>0.5</v>
      </c>
      <c r="R481" s="662">
        <v>1</v>
      </c>
      <c r="S481" s="678">
        <v>0.5</v>
      </c>
      <c r="T481" s="745">
        <v>0.5</v>
      </c>
      <c r="U481" s="701">
        <v>0.33333333333333331</v>
      </c>
    </row>
    <row r="482" spans="1:21" ht="14.4" customHeight="1" x14ac:dyDescent="0.3">
      <c r="A482" s="661">
        <v>31</v>
      </c>
      <c r="B482" s="662" t="s">
        <v>576</v>
      </c>
      <c r="C482" s="662" t="s">
        <v>2788</v>
      </c>
      <c r="D482" s="743" t="s">
        <v>3997</v>
      </c>
      <c r="E482" s="744" t="s">
        <v>2812</v>
      </c>
      <c r="F482" s="662" t="s">
        <v>2787</v>
      </c>
      <c r="G482" s="662" t="s">
        <v>2850</v>
      </c>
      <c r="H482" s="662" t="s">
        <v>577</v>
      </c>
      <c r="I482" s="662" t="s">
        <v>2851</v>
      </c>
      <c r="J482" s="662" t="s">
        <v>2852</v>
      </c>
      <c r="K482" s="662" t="s">
        <v>2853</v>
      </c>
      <c r="L482" s="663">
        <v>35.130000000000003</v>
      </c>
      <c r="M482" s="663">
        <v>562.08000000000004</v>
      </c>
      <c r="N482" s="662">
        <v>16</v>
      </c>
      <c r="O482" s="745">
        <v>8</v>
      </c>
      <c r="P482" s="663">
        <v>562.08000000000004</v>
      </c>
      <c r="Q482" s="678">
        <v>1</v>
      </c>
      <c r="R482" s="662">
        <v>16</v>
      </c>
      <c r="S482" s="678">
        <v>1</v>
      </c>
      <c r="T482" s="745">
        <v>8</v>
      </c>
      <c r="U482" s="701">
        <v>1</v>
      </c>
    </row>
    <row r="483" spans="1:21" ht="14.4" customHeight="1" x14ac:dyDescent="0.3">
      <c r="A483" s="661">
        <v>31</v>
      </c>
      <c r="B483" s="662" t="s">
        <v>576</v>
      </c>
      <c r="C483" s="662" t="s">
        <v>2788</v>
      </c>
      <c r="D483" s="743" t="s">
        <v>3997</v>
      </c>
      <c r="E483" s="744" t="s">
        <v>2812</v>
      </c>
      <c r="F483" s="662" t="s">
        <v>2787</v>
      </c>
      <c r="G483" s="662" t="s">
        <v>2850</v>
      </c>
      <c r="H483" s="662" t="s">
        <v>577</v>
      </c>
      <c r="I483" s="662" t="s">
        <v>3175</v>
      </c>
      <c r="J483" s="662" t="s">
        <v>2918</v>
      </c>
      <c r="K483" s="662" t="s">
        <v>3176</v>
      </c>
      <c r="L483" s="663">
        <v>32.020000000000003</v>
      </c>
      <c r="M483" s="663">
        <v>32.020000000000003</v>
      </c>
      <c r="N483" s="662">
        <v>1</v>
      </c>
      <c r="O483" s="745">
        <v>1</v>
      </c>
      <c r="P483" s="663">
        <v>32.020000000000003</v>
      </c>
      <c r="Q483" s="678">
        <v>1</v>
      </c>
      <c r="R483" s="662">
        <v>1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31</v>
      </c>
      <c r="B484" s="662" t="s">
        <v>576</v>
      </c>
      <c r="C484" s="662" t="s">
        <v>2788</v>
      </c>
      <c r="D484" s="743" t="s">
        <v>3997</v>
      </c>
      <c r="E484" s="744" t="s">
        <v>2812</v>
      </c>
      <c r="F484" s="662" t="s">
        <v>2787</v>
      </c>
      <c r="G484" s="662" t="s">
        <v>2850</v>
      </c>
      <c r="H484" s="662" t="s">
        <v>577</v>
      </c>
      <c r="I484" s="662" t="s">
        <v>2917</v>
      </c>
      <c r="J484" s="662" t="s">
        <v>2918</v>
      </c>
      <c r="K484" s="662" t="s">
        <v>2919</v>
      </c>
      <c r="L484" s="663">
        <v>35.75</v>
      </c>
      <c r="M484" s="663">
        <v>4182.75</v>
      </c>
      <c r="N484" s="662">
        <v>117</v>
      </c>
      <c r="O484" s="745">
        <v>60</v>
      </c>
      <c r="P484" s="663">
        <v>4182.75</v>
      </c>
      <c r="Q484" s="678">
        <v>1</v>
      </c>
      <c r="R484" s="662">
        <v>117</v>
      </c>
      <c r="S484" s="678">
        <v>1</v>
      </c>
      <c r="T484" s="745">
        <v>60</v>
      </c>
      <c r="U484" s="701">
        <v>1</v>
      </c>
    </row>
    <row r="485" spans="1:21" ht="14.4" customHeight="1" x14ac:dyDescent="0.3">
      <c r="A485" s="661">
        <v>31</v>
      </c>
      <c r="B485" s="662" t="s">
        <v>576</v>
      </c>
      <c r="C485" s="662" t="s">
        <v>2788</v>
      </c>
      <c r="D485" s="743" t="s">
        <v>3997</v>
      </c>
      <c r="E485" s="744" t="s">
        <v>2812</v>
      </c>
      <c r="F485" s="662" t="s">
        <v>2787</v>
      </c>
      <c r="G485" s="662" t="s">
        <v>2854</v>
      </c>
      <c r="H485" s="662" t="s">
        <v>577</v>
      </c>
      <c r="I485" s="662" t="s">
        <v>2855</v>
      </c>
      <c r="J485" s="662" t="s">
        <v>2856</v>
      </c>
      <c r="K485" s="662" t="s">
        <v>2857</v>
      </c>
      <c r="L485" s="663">
        <v>410</v>
      </c>
      <c r="M485" s="663">
        <v>26240</v>
      </c>
      <c r="N485" s="662">
        <v>64</v>
      </c>
      <c r="O485" s="745">
        <v>64</v>
      </c>
      <c r="P485" s="663">
        <v>25420</v>
      </c>
      <c r="Q485" s="678">
        <v>0.96875</v>
      </c>
      <c r="R485" s="662">
        <v>62</v>
      </c>
      <c r="S485" s="678">
        <v>0.96875</v>
      </c>
      <c r="T485" s="745">
        <v>62</v>
      </c>
      <c r="U485" s="701">
        <v>0.96875</v>
      </c>
    </row>
    <row r="486" spans="1:21" ht="14.4" customHeight="1" x14ac:dyDescent="0.3">
      <c r="A486" s="661">
        <v>31</v>
      </c>
      <c r="B486" s="662" t="s">
        <v>576</v>
      </c>
      <c r="C486" s="662" t="s">
        <v>2788</v>
      </c>
      <c r="D486" s="743" t="s">
        <v>3997</v>
      </c>
      <c r="E486" s="744" t="s">
        <v>2812</v>
      </c>
      <c r="F486" s="662" t="s">
        <v>2787</v>
      </c>
      <c r="G486" s="662" t="s">
        <v>2858</v>
      </c>
      <c r="H486" s="662" t="s">
        <v>577</v>
      </c>
      <c r="I486" s="662" t="s">
        <v>2920</v>
      </c>
      <c r="J486" s="662" t="s">
        <v>2921</v>
      </c>
      <c r="K486" s="662" t="s">
        <v>2922</v>
      </c>
      <c r="L486" s="663">
        <v>3000</v>
      </c>
      <c r="M486" s="663">
        <v>6000</v>
      </c>
      <c r="N486" s="662">
        <v>2</v>
      </c>
      <c r="O486" s="745">
        <v>2</v>
      </c>
      <c r="P486" s="663">
        <v>6000</v>
      </c>
      <c r="Q486" s="678">
        <v>1</v>
      </c>
      <c r="R486" s="662">
        <v>2</v>
      </c>
      <c r="S486" s="678">
        <v>1</v>
      </c>
      <c r="T486" s="745">
        <v>2</v>
      </c>
      <c r="U486" s="701">
        <v>1</v>
      </c>
    </row>
    <row r="487" spans="1:21" ht="14.4" customHeight="1" x14ac:dyDescent="0.3">
      <c r="A487" s="661">
        <v>31</v>
      </c>
      <c r="B487" s="662" t="s">
        <v>576</v>
      </c>
      <c r="C487" s="662" t="s">
        <v>2788</v>
      </c>
      <c r="D487" s="743" t="s">
        <v>3997</v>
      </c>
      <c r="E487" s="744" t="s">
        <v>2812</v>
      </c>
      <c r="F487" s="662" t="s">
        <v>2787</v>
      </c>
      <c r="G487" s="662" t="s">
        <v>2858</v>
      </c>
      <c r="H487" s="662" t="s">
        <v>577</v>
      </c>
      <c r="I487" s="662" t="s">
        <v>2859</v>
      </c>
      <c r="J487" s="662" t="s">
        <v>2860</v>
      </c>
      <c r="K487" s="662" t="s">
        <v>2861</v>
      </c>
      <c r="L487" s="663">
        <v>199.5</v>
      </c>
      <c r="M487" s="663">
        <v>997.5</v>
      </c>
      <c r="N487" s="662">
        <v>5</v>
      </c>
      <c r="O487" s="745">
        <v>5</v>
      </c>
      <c r="P487" s="663">
        <v>997.5</v>
      </c>
      <c r="Q487" s="678">
        <v>1</v>
      </c>
      <c r="R487" s="662">
        <v>5</v>
      </c>
      <c r="S487" s="678">
        <v>1</v>
      </c>
      <c r="T487" s="745">
        <v>5</v>
      </c>
      <c r="U487" s="701">
        <v>1</v>
      </c>
    </row>
    <row r="488" spans="1:21" ht="14.4" customHeight="1" x14ac:dyDescent="0.3">
      <c r="A488" s="661">
        <v>31</v>
      </c>
      <c r="B488" s="662" t="s">
        <v>576</v>
      </c>
      <c r="C488" s="662" t="s">
        <v>2788</v>
      </c>
      <c r="D488" s="743" t="s">
        <v>3997</v>
      </c>
      <c r="E488" s="744" t="s">
        <v>2812</v>
      </c>
      <c r="F488" s="662" t="s">
        <v>2787</v>
      </c>
      <c r="G488" s="662" t="s">
        <v>2858</v>
      </c>
      <c r="H488" s="662" t="s">
        <v>577</v>
      </c>
      <c r="I488" s="662" t="s">
        <v>2862</v>
      </c>
      <c r="J488" s="662" t="s">
        <v>2863</v>
      </c>
      <c r="K488" s="662" t="s">
        <v>2864</v>
      </c>
      <c r="L488" s="663">
        <v>492.18</v>
      </c>
      <c r="M488" s="663">
        <v>3937.4399999999996</v>
      </c>
      <c r="N488" s="662">
        <v>8</v>
      </c>
      <c r="O488" s="745">
        <v>8</v>
      </c>
      <c r="P488" s="663">
        <v>3937.4399999999996</v>
      </c>
      <c r="Q488" s="678">
        <v>1</v>
      </c>
      <c r="R488" s="662">
        <v>8</v>
      </c>
      <c r="S488" s="678">
        <v>1</v>
      </c>
      <c r="T488" s="745">
        <v>8</v>
      </c>
      <c r="U488" s="701">
        <v>1</v>
      </c>
    </row>
    <row r="489" spans="1:21" ht="14.4" customHeight="1" x14ac:dyDescent="0.3">
      <c r="A489" s="661">
        <v>31</v>
      </c>
      <c r="B489" s="662" t="s">
        <v>576</v>
      </c>
      <c r="C489" s="662" t="s">
        <v>2788</v>
      </c>
      <c r="D489" s="743" t="s">
        <v>3997</v>
      </c>
      <c r="E489" s="744" t="s">
        <v>2812</v>
      </c>
      <c r="F489" s="662" t="s">
        <v>2787</v>
      </c>
      <c r="G489" s="662" t="s">
        <v>2858</v>
      </c>
      <c r="H489" s="662" t="s">
        <v>577</v>
      </c>
      <c r="I489" s="662" t="s">
        <v>2865</v>
      </c>
      <c r="J489" s="662" t="s">
        <v>2866</v>
      </c>
      <c r="K489" s="662" t="s">
        <v>2867</v>
      </c>
      <c r="L489" s="663">
        <v>347.81</v>
      </c>
      <c r="M489" s="663">
        <v>347.81</v>
      </c>
      <c r="N489" s="662">
        <v>1</v>
      </c>
      <c r="O489" s="745">
        <v>1</v>
      </c>
      <c r="P489" s="663">
        <v>347.81</v>
      </c>
      <c r="Q489" s="678">
        <v>1</v>
      </c>
      <c r="R489" s="662">
        <v>1</v>
      </c>
      <c r="S489" s="678">
        <v>1</v>
      </c>
      <c r="T489" s="745">
        <v>1</v>
      </c>
      <c r="U489" s="701">
        <v>1</v>
      </c>
    </row>
    <row r="490" spans="1:21" ht="14.4" customHeight="1" x14ac:dyDescent="0.3">
      <c r="A490" s="661">
        <v>31</v>
      </c>
      <c r="B490" s="662" t="s">
        <v>576</v>
      </c>
      <c r="C490" s="662" t="s">
        <v>2788</v>
      </c>
      <c r="D490" s="743" t="s">
        <v>3997</v>
      </c>
      <c r="E490" s="744" t="s">
        <v>2812</v>
      </c>
      <c r="F490" s="662" t="s">
        <v>2787</v>
      </c>
      <c r="G490" s="662" t="s">
        <v>2858</v>
      </c>
      <c r="H490" s="662" t="s">
        <v>577</v>
      </c>
      <c r="I490" s="662" t="s">
        <v>2971</v>
      </c>
      <c r="J490" s="662" t="s">
        <v>2972</v>
      </c>
      <c r="K490" s="662" t="s">
        <v>2973</v>
      </c>
      <c r="L490" s="663">
        <v>2296.87</v>
      </c>
      <c r="M490" s="663">
        <v>2296.87</v>
      </c>
      <c r="N490" s="662">
        <v>1</v>
      </c>
      <c r="O490" s="745">
        <v>1</v>
      </c>
      <c r="P490" s="663">
        <v>2296.87</v>
      </c>
      <c r="Q490" s="678">
        <v>1</v>
      </c>
      <c r="R490" s="662">
        <v>1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31</v>
      </c>
      <c r="B491" s="662" t="s">
        <v>576</v>
      </c>
      <c r="C491" s="662" t="s">
        <v>2788</v>
      </c>
      <c r="D491" s="743" t="s">
        <v>3997</v>
      </c>
      <c r="E491" s="744" t="s">
        <v>2812</v>
      </c>
      <c r="F491" s="662" t="s">
        <v>2787</v>
      </c>
      <c r="G491" s="662" t="s">
        <v>2858</v>
      </c>
      <c r="H491" s="662" t="s">
        <v>577</v>
      </c>
      <c r="I491" s="662" t="s">
        <v>3079</v>
      </c>
      <c r="J491" s="662" t="s">
        <v>3080</v>
      </c>
      <c r="K491" s="662" t="s">
        <v>3081</v>
      </c>
      <c r="L491" s="663">
        <v>320.25</v>
      </c>
      <c r="M491" s="663">
        <v>640.5</v>
      </c>
      <c r="N491" s="662">
        <v>2</v>
      </c>
      <c r="O491" s="745">
        <v>2</v>
      </c>
      <c r="P491" s="663">
        <v>640.5</v>
      </c>
      <c r="Q491" s="678">
        <v>1</v>
      </c>
      <c r="R491" s="662">
        <v>2</v>
      </c>
      <c r="S491" s="678">
        <v>1</v>
      </c>
      <c r="T491" s="745">
        <v>2</v>
      </c>
      <c r="U491" s="701">
        <v>1</v>
      </c>
    </row>
    <row r="492" spans="1:21" ht="14.4" customHeight="1" x14ac:dyDescent="0.3">
      <c r="A492" s="661">
        <v>31</v>
      </c>
      <c r="B492" s="662" t="s">
        <v>576</v>
      </c>
      <c r="C492" s="662" t="s">
        <v>2788</v>
      </c>
      <c r="D492" s="743" t="s">
        <v>3997</v>
      </c>
      <c r="E492" s="744" t="s">
        <v>2812</v>
      </c>
      <c r="F492" s="662" t="s">
        <v>2787</v>
      </c>
      <c r="G492" s="662" t="s">
        <v>2858</v>
      </c>
      <c r="H492" s="662" t="s">
        <v>577</v>
      </c>
      <c r="I492" s="662" t="s">
        <v>3049</v>
      </c>
      <c r="J492" s="662" t="s">
        <v>3050</v>
      </c>
      <c r="K492" s="662" t="s">
        <v>3051</v>
      </c>
      <c r="L492" s="663">
        <v>245.43</v>
      </c>
      <c r="M492" s="663">
        <v>245.43</v>
      </c>
      <c r="N492" s="662">
        <v>1</v>
      </c>
      <c r="O492" s="745">
        <v>1</v>
      </c>
      <c r="P492" s="663">
        <v>245.43</v>
      </c>
      <c r="Q492" s="678">
        <v>1</v>
      </c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31</v>
      </c>
      <c r="B493" s="662" t="s">
        <v>576</v>
      </c>
      <c r="C493" s="662" t="s">
        <v>2788</v>
      </c>
      <c r="D493" s="743" t="s">
        <v>3997</v>
      </c>
      <c r="E493" s="744" t="s">
        <v>2812</v>
      </c>
      <c r="F493" s="662" t="s">
        <v>2787</v>
      </c>
      <c r="G493" s="662" t="s">
        <v>2858</v>
      </c>
      <c r="H493" s="662" t="s">
        <v>577</v>
      </c>
      <c r="I493" s="662" t="s">
        <v>2923</v>
      </c>
      <c r="J493" s="662" t="s">
        <v>2924</v>
      </c>
      <c r="K493" s="662" t="s">
        <v>2925</v>
      </c>
      <c r="L493" s="663">
        <v>971.25</v>
      </c>
      <c r="M493" s="663">
        <v>6798.75</v>
      </c>
      <c r="N493" s="662">
        <v>7</v>
      </c>
      <c r="O493" s="745">
        <v>7</v>
      </c>
      <c r="P493" s="663">
        <v>5827.5</v>
      </c>
      <c r="Q493" s="678">
        <v>0.8571428571428571</v>
      </c>
      <c r="R493" s="662">
        <v>6</v>
      </c>
      <c r="S493" s="678">
        <v>0.8571428571428571</v>
      </c>
      <c r="T493" s="745">
        <v>6</v>
      </c>
      <c r="U493" s="701">
        <v>0.8571428571428571</v>
      </c>
    </row>
    <row r="494" spans="1:21" ht="14.4" customHeight="1" x14ac:dyDescent="0.3">
      <c r="A494" s="661">
        <v>31</v>
      </c>
      <c r="B494" s="662" t="s">
        <v>576</v>
      </c>
      <c r="C494" s="662" t="s">
        <v>2788</v>
      </c>
      <c r="D494" s="743" t="s">
        <v>3997</v>
      </c>
      <c r="E494" s="744" t="s">
        <v>2812</v>
      </c>
      <c r="F494" s="662" t="s">
        <v>2787</v>
      </c>
      <c r="G494" s="662" t="s">
        <v>2858</v>
      </c>
      <c r="H494" s="662" t="s">
        <v>577</v>
      </c>
      <c r="I494" s="662" t="s">
        <v>3121</v>
      </c>
      <c r="J494" s="662" t="s">
        <v>3122</v>
      </c>
      <c r="K494" s="662"/>
      <c r="L494" s="663">
        <v>500</v>
      </c>
      <c r="M494" s="663">
        <v>500</v>
      </c>
      <c r="N494" s="662">
        <v>1</v>
      </c>
      <c r="O494" s="745">
        <v>1</v>
      </c>
      <c r="P494" s="663">
        <v>500</v>
      </c>
      <c r="Q494" s="678">
        <v>1</v>
      </c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31</v>
      </c>
      <c r="B495" s="662" t="s">
        <v>576</v>
      </c>
      <c r="C495" s="662" t="s">
        <v>2788</v>
      </c>
      <c r="D495" s="743" t="s">
        <v>3997</v>
      </c>
      <c r="E495" s="744" t="s">
        <v>2812</v>
      </c>
      <c r="F495" s="662" t="s">
        <v>2787</v>
      </c>
      <c r="G495" s="662" t="s">
        <v>2858</v>
      </c>
      <c r="H495" s="662" t="s">
        <v>577</v>
      </c>
      <c r="I495" s="662" t="s">
        <v>3177</v>
      </c>
      <c r="J495" s="662" t="s">
        <v>3178</v>
      </c>
      <c r="K495" s="662" t="s">
        <v>3179</v>
      </c>
      <c r="L495" s="663">
        <v>600</v>
      </c>
      <c r="M495" s="663">
        <v>600</v>
      </c>
      <c r="N495" s="662">
        <v>1</v>
      </c>
      <c r="O495" s="745">
        <v>1</v>
      </c>
      <c r="P495" s="663">
        <v>600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31</v>
      </c>
      <c r="B496" s="662" t="s">
        <v>576</v>
      </c>
      <c r="C496" s="662" t="s">
        <v>2788</v>
      </c>
      <c r="D496" s="743" t="s">
        <v>3997</v>
      </c>
      <c r="E496" s="744" t="s">
        <v>2812</v>
      </c>
      <c r="F496" s="662" t="s">
        <v>2787</v>
      </c>
      <c r="G496" s="662" t="s">
        <v>2858</v>
      </c>
      <c r="H496" s="662" t="s">
        <v>577</v>
      </c>
      <c r="I496" s="662" t="s">
        <v>2926</v>
      </c>
      <c r="J496" s="662" t="s">
        <v>2927</v>
      </c>
      <c r="K496" s="662" t="s">
        <v>2928</v>
      </c>
      <c r="L496" s="663">
        <v>349.12</v>
      </c>
      <c r="M496" s="663">
        <v>349.12</v>
      </c>
      <c r="N496" s="662">
        <v>1</v>
      </c>
      <c r="O496" s="745">
        <v>1</v>
      </c>
      <c r="P496" s="663">
        <v>349.12</v>
      </c>
      <c r="Q496" s="678">
        <v>1</v>
      </c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31</v>
      </c>
      <c r="B497" s="662" t="s">
        <v>576</v>
      </c>
      <c r="C497" s="662" t="s">
        <v>2788</v>
      </c>
      <c r="D497" s="743" t="s">
        <v>3997</v>
      </c>
      <c r="E497" s="744" t="s">
        <v>2812</v>
      </c>
      <c r="F497" s="662" t="s">
        <v>2787</v>
      </c>
      <c r="G497" s="662" t="s">
        <v>2858</v>
      </c>
      <c r="H497" s="662" t="s">
        <v>577</v>
      </c>
      <c r="I497" s="662" t="s">
        <v>2932</v>
      </c>
      <c r="J497" s="662" t="s">
        <v>2933</v>
      </c>
      <c r="K497" s="662" t="s">
        <v>2934</v>
      </c>
      <c r="L497" s="663">
        <v>350</v>
      </c>
      <c r="M497" s="663">
        <v>350</v>
      </c>
      <c r="N497" s="662">
        <v>1</v>
      </c>
      <c r="O497" s="745">
        <v>1</v>
      </c>
      <c r="P497" s="663">
        <v>350</v>
      </c>
      <c r="Q497" s="678">
        <v>1</v>
      </c>
      <c r="R497" s="662">
        <v>1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31</v>
      </c>
      <c r="B498" s="662" t="s">
        <v>576</v>
      </c>
      <c r="C498" s="662" t="s">
        <v>2788</v>
      </c>
      <c r="D498" s="743" t="s">
        <v>3997</v>
      </c>
      <c r="E498" s="744" t="s">
        <v>2812</v>
      </c>
      <c r="F498" s="662" t="s">
        <v>2787</v>
      </c>
      <c r="G498" s="662" t="s">
        <v>2858</v>
      </c>
      <c r="H498" s="662" t="s">
        <v>577</v>
      </c>
      <c r="I498" s="662" t="s">
        <v>2935</v>
      </c>
      <c r="J498" s="662" t="s">
        <v>2936</v>
      </c>
      <c r="K498" s="662" t="s">
        <v>2937</v>
      </c>
      <c r="L498" s="663">
        <v>855</v>
      </c>
      <c r="M498" s="663">
        <v>855</v>
      </c>
      <c r="N498" s="662">
        <v>1</v>
      </c>
      <c r="O498" s="745">
        <v>1</v>
      </c>
      <c r="P498" s="663">
        <v>855</v>
      </c>
      <c r="Q498" s="678">
        <v>1</v>
      </c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31</v>
      </c>
      <c r="B499" s="662" t="s">
        <v>576</v>
      </c>
      <c r="C499" s="662" t="s">
        <v>2788</v>
      </c>
      <c r="D499" s="743" t="s">
        <v>3997</v>
      </c>
      <c r="E499" s="744" t="s">
        <v>2812</v>
      </c>
      <c r="F499" s="662" t="s">
        <v>2787</v>
      </c>
      <c r="G499" s="662" t="s">
        <v>2858</v>
      </c>
      <c r="H499" s="662" t="s">
        <v>577</v>
      </c>
      <c r="I499" s="662" t="s">
        <v>3180</v>
      </c>
      <c r="J499" s="662" t="s">
        <v>3181</v>
      </c>
      <c r="K499" s="662" t="s">
        <v>3182</v>
      </c>
      <c r="L499" s="663">
        <v>2126.25</v>
      </c>
      <c r="M499" s="663">
        <v>2126.25</v>
      </c>
      <c r="N499" s="662">
        <v>1</v>
      </c>
      <c r="O499" s="745">
        <v>1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31</v>
      </c>
      <c r="B500" s="662" t="s">
        <v>576</v>
      </c>
      <c r="C500" s="662" t="s">
        <v>2788</v>
      </c>
      <c r="D500" s="743" t="s">
        <v>3997</v>
      </c>
      <c r="E500" s="744" t="s">
        <v>2812</v>
      </c>
      <c r="F500" s="662" t="s">
        <v>2787</v>
      </c>
      <c r="G500" s="662" t="s">
        <v>2868</v>
      </c>
      <c r="H500" s="662" t="s">
        <v>577</v>
      </c>
      <c r="I500" s="662" t="s">
        <v>3183</v>
      </c>
      <c r="J500" s="662" t="s">
        <v>3184</v>
      </c>
      <c r="K500" s="662" t="s">
        <v>3185</v>
      </c>
      <c r="L500" s="663">
        <v>1110</v>
      </c>
      <c r="M500" s="663">
        <v>1110</v>
      </c>
      <c r="N500" s="662">
        <v>1</v>
      </c>
      <c r="O500" s="745">
        <v>1</v>
      </c>
      <c r="P500" s="663">
        <v>1110</v>
      </c>
      <c r="Q500" s="678">
        <v>1</v>
      </c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31</v>
      </c>
      <c r="B501" s="662" t="s">
        <v>576</v>
      </c>
      <c r="C501" s="662" t="s">
        <v>2788</v>
      </c>
      <c r="D501" s="743" t="s">
        <v>3997</v>
      </c>
      <c r="E501" s="744" t="s">
        <v>2812</v>
      </c>
      <c r="F501" s="662" t="s">
        <v>2787</v>
      </c>
      <c r="G501" s="662" t="s">
        <v>2868</v>
      </c>
      <c r="H501" s="662" t="s">
        <v>577</v>
      </c>
      <c r="I501" s="662" t="s">
        <v>2872</v>
      </c>
      <c r="J501" s="662" t="s">
        <v>2873</v>
      </c>
      <c r="K501" s="662" t="s">
        <v>2874</v>
      </c>
      <c r="L501" s="663">
        <v>200</v>
      </c>
      <c r="M501" s="663">
        <v>13600</v>
      </c>
      <c r="N501" s="662">
        <v>68</v>
      </c>
      <c r="O501" s="745">
        <v>34</v>
      </c>
      <c r="P501" s="663">
        <v>13200</v>
      </c>
      <c r="Q501" s="678">
        <v>0.97058823529411764</v>
      </c>
      <c r="R501" s="662">
        <v>66</v>
      </c>
      <c r="S501" s="678">
        <v>0.97058823529411764</v>
      </c>
      <c r="T501" s="745">
        <v>33</v>
      </c>
      <c r="U501" s="701">
        <v>0.97058823529411764</v>
      </c>
    </row>
    <row r="502" spans="1:21" ht="14.4" customHeight="1" x14ac:dyDescent="0.3">
      <c r="A502" s="661">
        <v>31</v>
      </c>
      <c r="B502" s="662" t="s">
        <v>576</v>
      </c>
      <c r="C502" s="662" t="s">
        <v>2788</v>
      </c>
      <c r="D502" s="743" t="s">
        <v>3997</v>
      </c>
      <c r="E502" s="744" t="s">
        <v>2812</v>
      </c>
      <c r="F502" s="662" t="s">
        <v>2787</v>
      </c>
      <c r="G502" s="662" t="s">
        <v>2868</v>
      </c>
      <c r="H502" s="662" t="s">
        <v>577</v>
      </c>
      <c r="I502" s="662" t="s">
        <v>2875</v>
      </c>
      <c r="J502" s="662" t="s">
        <v>2876</v>
      </c>
      <c r="K502" s="662" t="s">
        <v>2877</v>
      </c>
      <c r="L502" s="663">
        <v>1200</v>
      </c>
      <c r="M502" s="663">
        <v>1200</v>
      </c>
      <c r="N502" s="662">
        <v>1</v>
      </c>
      <c r="O502" s="745">
        <v>1</v>
      </c>
      <c r="P502" s="663">
        <v>1200</v>
      </c>
      <c r="Q502" s="678">
        <v>1</v>
      </c>
      <c r="R502" s="662">
        <v>1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31</v>
      </c>
      <c r="B503" s="662" t="s">
        <v>576</v>
      </c>
      <c r="C503" s="662" t="s">
        <v>2788</v>
      </c>
      <c r="D503" s="743" t="s">
        <v>3997</v>
      </c>
      <c r="E503" s="744" t="s">
        <v>2812</v>
      </c>
      <c r="F503" s="662" t="s">
        <v>2787</v>
      </c>
      <c r="G503" s="662" t="s">
        <v>3135</v>
      </c>
      <c r="H503" s="662" t="s">
        <v>577</v>
      </c>
      <c r="I503" s="662" t="s">
        <v>763</v>
      </c>
      <c r="J503" s="662" t="s">
        <v>3136</v>
      </c>
      <c r="K503" s="662" t="s">
        <v>3137</v>
      </c>
      <c r="L503" s="663">
        <v>2066</v>
      </c>
      <c r="M503" s="663">
        <v>4132</v>
      </c>
      <c r="N503" s="662">
        <v>2</v>
      </c>
      <c r="O503" s="745">
        <v>0.5</v>
      </c>
      <c r="P503" s="663">
        <v>4132</v>
      </c>
      <c r="Q503" s="678">
        <v>1</v>
      </c>
      <c r="R503" s="662">
        <v>2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31</v>
      </c>
      <c r="B504" s="662" t="s">
        <v>576</v>
      </c>
      <c r="C504" s="662" t="s">
        <v>2790</v>
      </c>
      <c r="D504" s="743" t="s">
        <v>3998</v>
      </c>
      <c r="E504" s="744" t="s">
        <v>2797</v>
      </c>
      <c r="F504" s="662" t="s">
        <v>2785</v>
      </c>
      <c r="G504" s="662" t="s">
        <v>2938</v>
      </c>
      <c r="H504" s="662" t="s">
        <v>577</v>
      </c>
      <c r="I504" s="662" t="s">
        <v>929</v>
      </c>
      <c r="J504" s="662" t="s">
        <v>930</v>
      </c>
      <c r="K504" s="662" t="s">
        <v>931</v>
      </c>
      <c r="L504" s="663">
        <v>31.09</v>
      </c>
      <c r="M504" s="663">
        <v>62.18</v>
      </c>
      <c r="N504" s="662">
        <v>2</v>
      </c>
      <c r="O504" s="745">
        <v>1</v>
      </c>
      <c r="P504" s="663">
        <v>62.18</v>
      </c>
      <c r="Q504" s="678">
        <v>1</v>
      </c>
      <c r="R504" s="662">
        <v>2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31</v>
      </c>
      <c r="B505" s="662" t="s">
        <v>576</v>
      </c>
      <c r="C505" s="662" t="s">
        <v>2790</v>
      </c>
      <c r="D505" s="743" t="s">
        <v>3998</v>
      </c>
      <c r="E505" s="744" t="s">
        <v>2797</v>
      </c>
      <c r="F505" s="662" t="s">
        <v>2785</v>
      </c>
      <c r="G505" s="662" t="s">
        <v>2938</v>
      </c>
      <c r="H505" s="662" t="s">
        <v>577</v>
      </c>
      <c r="I505" s="662" t="s">
        <v>929</v>
      </c>
      <c r="J505" s="662" t="s">
        <v>930</v>
      </c>
      <c r="K505" s="662" t="s">
        <v>931</v>
      </c>
      <c r="L505" s="663">
        <v>36.86</v>
      </c>
      <c r="M505" s="663">
        <v>73.72</v>
      </c>
      <c r="N505" s="662">
        <v>2</v>
      </c>
      <c r="O505" s="745">
        <v>1</v>
      </c>
      <c r="P505" s="663">
        <v>73.72</v>
      </c>
      <c r="Q505" s="678">
        <v>1</v>
      </c>
      <c r="R505" s="662">
        <v>2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31</v>
      </c>
      <c r="B506" s="662" t="s">
        <v>576</v>
      </c>
      <c r="C506" s="662" t="s">
        <v>2790</v>
      </c>
      <c r="D506" s="743" t="s">
        <v>3998</v>
      </c>
      <c r="E506" s="744" t="s">
        <v>2797</v>
      </c>
      <c r="F506" s="662" t="s">
        <v>2785</v>
      </c>
      <c r="G506" s="662" t="s">
        <v>2938</v>
      </c>
      <c r="H506" s="662" t="s">
        <v>577</v>
      </c>
      <c r="I506" s="662" t="s">
        <v>2042</v>
      </c>
      <c r="J506" s="662" t="s">
        <v>930</v>
      </c>
      <c r="K506" s="662" t="s">
        <v>2043</v>
      </c>
      <c r="L506" s="663">
        <v>122.87</v>
      </c>
      <c r="M506" s="663">
        <v>122.87</v>
      </c>
      <c r="N506" s="662">
        <v>1</v>
      </c>
      <c r="O506" s="745">
        <v>1</v>
      </c>
      <c r="P506" s="663">
        <v>122.87</v>
      </c>
      <c r="Q506" s="678">
        <v>1</v>
      </c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31</v>
      </c>
      <c r="B507" s="662" t="s">
        <v>576</v>
      </c>
      <c r="C507" s="662" t="s">
        <v>2790</v>
      </c>
      <c r="D507" s="743" t="s">
        <v>3998</v>
      </c>
      <c r="E507" s="744" t="s">
        <v>2797</v>
      </c>
      <c r="F507" s="662" t="s">
        <v>2785</v>
      </c>
      <c r="G507" s="662" t="s">
        <v>2813</v>
      </c>
      <c r="H507" s="662" t="s">
        <v>1456</v>
      </c>
      <c r="I507" s="662" t="s">
        <v>1759</v>
      </c>
      <c r="J507" s="662" t="s">
        <v>1641</v>
      </c>
      <c r="K507" s="662" t="s">
        <v>2660</v>
      </c>
      <c r="L507" s="663">
        <v>154.36000000000001</v>
      </c>
      <c r="M507" s="663">
        <v>154.36000000000001</v>
      </c>
      <c r="N507" s="662">
        <v>1</v>
      </c>
      <c r="O507" s="745">
        <v>1</v>
      </c>
      <c r="P507" s="663">
        <v>154.36000000000001</v>
      </c>
      <c r="Q507" s="678">
        <v>1</v>
      </c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31</v>
      </c>
      <c r="B508" s="662" t="s">
        <v>576</v>
      </c>
      <c r="C508" s="662" t="s">
        <v>2790</v>
      </c>
      <c r="D508" s="743" t="s">
        <v>3998</v>
      </c>
      <c r="E508" s="744" t="s">
        <v>2797</v>
      </c>
      <c r="F508" s="662" t="s">
        <v>2785</v>
      </c>
      <c r="G508" s="662" t="s">
        <v>2948</v>
      </c>
      <c r="H508" s="662" t="s">
        <v>577</v>
      </c>
      <c r="I508" s="662" t="s">
        <v>3157</v>
      </c>
      <c r="J508" s="662" t="s">
        <v>1696</v>
      </c>
      <c r="K508" s="662" t="s">
        <v>2670</v>
      </c>
      <c r="L508" s="663">
        <v>170.52</v>
      </c>
      <c r="M508" s="663">
        <v>170.52</v>
      </c>
      <c r="N508" s="662">
        <v>1</v>
      </c>
      <c r="O508" s="745">
        <v>1</v>
      </c>
      <c r="P508" s="663">
        <v>170.52</v>
      </c>
      <c r="Q508" s="678">
        <v>1</v>
      </c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31</v>
      </c>
      <c r="B509" s="662" t="s">
        <v>576</v>
      </c>
      <c r="C509" s="662" t="s">
        <v>2790</v>
      </c>
      <c r="D509" s="743" t="s">
        <v>3998</v>
      </c>
      <c r="E509" s="744" t="s">
        <v>2797</v>
      </c>
      <c r="F509" s="662" t="s">
        <v>2785</v>
      </c>
      <c r="G509" s="662" t="s">
        <v>2816</v>
      </c>
      <c r="H509" s="662" t="s">
        <v>577</v>
      </c>
      <c r="I509" s="662" t="s">
        <v>1699</v>
      </c>
      <c r="J509" s="662" t="s">
        <v>1700</v>
      </c>
      <c r="K509" s="662" t="s">
        <v>2670</v>
      </c>
      <c r="L509" s="663">
        <v>78.33</v>
      </c>
      <c r="M509" s="663">
        <v>234.99</v>
      </c>
      <c r="N509" s="662">
        <v>3</v>
      </c>
      <c r="O509" s="745">
        <v>1</v>
      </c>
      <c r="P509" s="663">
        <v>234.99</v>
      </c>
      <c r="Q509" s="678">
        <v>1</v>
      </c>
      <c r="R509" s="662">
        <v>3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31</v>
      </c>
      <c r="B510" s="662" t="s">
        <v>576</v>
      </c>
      <c r="C510" s="662" t="s">
        <v>2790</v>
      </c>
      <c r="D510" s="743" t="s">
        <v>3998</v>
      </c>
      <c r="E510" s="744" t="s">
        <v>2797</v>
      </c>
      <c r="F510" s="662" t="s">
        <v>2785</v>
      </c>
      <c r="G510" s="662" t="s">
        <v>3186</v>
      </c>
      <c r="H510" s="662" t="s">
        <v>577</v>
      </c>
      <c r="I510" s="662" t="s">
        <v>3187</v>
      </c>
      <c r="J510" s="662" t="s">
        <v>3188</v>
      </c>
      <c r="K510" s="662" t="s">
        <v>3189</v>
      </c>
      <c r="L510" s="663">
        <v>108.79</v>
      </c>
      <c r="M510" s="663">
        <v>108.79</v>
      </c>
      <c r="N510" s="662">
        <v>1</v>
      </c>
      <c r="O510" s="745">
        <v>1</v>
      </c>
      <c r="P510" s="663">
        <v>108.79</v>
      </c>
      <c r="Q510" s="678">
        <v>1</v>
      </c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31</v>
      </c>
      <c r="B511" s="662" t="s">
        <v>576</v>
      </c>
      <c r="C511" s="662" t="s">
        <v>2790</v>
      </c>
      <c r="D511" s="743" t="s">
        <v>3998</v>
      </c>
      <c r="E511" s="744" t="s">
        <v>2797</v>
      </c>
      <c r="F511" s="662" t="s">
        <v>2785</v>
      </c>
      <c r="G511" s="662" t="s">
        <v>2823</v>
      </c>
      <c r="H511" s="662" t="s">
        <v>577</v>
      </c>
      <c r="I511" s="662" t="s">
        <v>1714</v>
      </c>
      <c r="J511" s="662" t="s">
        <v>1715</v>
      </c>
      <c r="K511" s="662" t="s">
        <v>1716</v>
      </c>
      <c r="L511" s="663">
        <v>147.31</v>
      </c>
      <c r="M511" s="663">
        <v>294.62</v>
      </c>
      <c r="N511" s="662">
        <v>2</v>
      </c>
      <c r="O511" s="745">
        <v>2</v>
      </c>
      <c r="P511" s="663">
        <v>147.31</v>
      </c>
      <c r="Q511" s="678">
        <v>0.5</v>
      </c>
      <c r="R511" s="662">
        <v>1</v>
      </c>
      <c r="S511" s="678">
        <v>0.5</v>
      </c>
      <c r="T511" s="745">
        <v>1</v>
      </c>
      <c r="U511" s="701">
        <v>0.5</v>
      </c>
    </row>
    <row r="512" spans="1:21" ht="14.4" customHeight="1" x14ac:dyDescent="0.3">
      <c r="A512" s="661">
        <v>31</v>
      </c>
      <c r="B512" s="662" t="s">
        <v>576</v>
      </c>
      <c r="C512" s="662" t="s">
        <v>2790</v>
      </c>
      <c r="D512" s="743" t="s">
        <v>3998</v>
      </c>
      <c r="E512" s="744" t="s">
        <v>2797</v>
      </c>
      <c r="F512" s="662" t="s">
        <v>2785</v>
      </c>
      <c r="G512" s="662" t="s">
        <v>2823</v>
      </c>
      <c r="H512" s="662" t="s">
        <v>577</v>
      </c>
      <c r="I512" s="662" t="s">
        <v>2824</v>
      </c>
      <c r="J512" s="662" t="s">
        <v>1715</v>
      </c>
      <c r="K512" s="662" t="s">
        <v>2825</v>
      </c>
      <c r="L512" s="663">
        <v>0</v>
      </c>
      <c r="M512" s="663">
        <v>0</v>
      </c>
      <c r="N512" s="662">
        <v>2</v>
      </c>
      <c r="O512" s="745">
        <v>2</v>
      </c>
      <c r="P512" s="663">
        <v>0</v>
      </c>
      <c r="Q512" s="678"/>
      <c r="R512" s="662">
        <v>2</v>
      </c>
      <c r="S512" s="678">
        <v>1</v>
      </c>
      <c r="T512" s="745">
        <v>2</v>
      </c>
      <c r="U512" s="701">
        <v>1</v>
      </c>
    </row>
    <row r="513" spans="1:21" ht="14.4" customHeight="1" x14ac:dyDescent="0.3">
      <c r="A513" s="661">
        <v>31</v>
      </c>
      <c r="B513" s="662" t="s">
        <v>576</v>
      </c>
      <c r="C513" s="662" t="s">
        <v>2790</v>
      </c>
      <c r="D513" s="743" t="s">
        <v>3998</v>
      </c>
      <c r="E513" s="744" t="s">
        <v>2797</v>
      </c>
      <c r="F513" s="662" t="s">
        <v>2785</v>
      </c>
      <c r="G513" s="662" t="s">
        <v>2831</v>
      </c>
      <c r="H513" s="662" t="s">
        <v>1456</v>
      </c>
      <c r="I513" s="662" t="s">
        <v>2832</v>
      </c>
      <c r="J513" s="662" t="s">
        <v>2833</v>
      </c>
      <c r="K513" s="662" t="s">
        <v>2834</v>
      </c>
      <c r="L513" s="663">
        <v>543.39</v>
      </c>
      <c r="M513" s="663">
        <v>3260.34</v>
      </c>
      <c r="N513" s="662">
        <v>6</v>
      </c>
      <c r="O513" s="745">
        <v>3</v>
      </c>
      <c r="P513" s="663">
        <v>2173.56</v>
      </c>
      <c r="Q513" s="678">
        <v>0.66666666666666663</v>
      </c>
      <c r="R513" s="662">
        <v>4</v>
      </c>
      <c r="S513" s="678">
        <v>0.66666666666666663</v>
      </c>
      <c r="T513" s="745">
        <v>2</v>
      </c>
      <c r="U513" s="701">
        <v>0.66666666666666663</v>
      </c>
    </row>
    <row r="514" spans="1:21" ht="14.4" customHeight="1" x14ac:dyDescent="0.3">
      <c r="A514" s="661">
        <v>31</v>
      </c>
      <c r="B514" s="662" t="s">
        <v>576</v>
      </c>
      <c r="C514" s="662" t="s">
        <v>2790</v>
      </c>
      <c r="D514" s="743" t="s">
        <v>3998</v>
      </c>
      <c r="E514" s="744" t="s">
        <v>2797</v>
      </c>
      <c r="F514" s="662" t="s">
        <v>2785</v>
      </c>
      <c r="G514" s="662" t="s">
        <v>2831</v>
      </c>
      <c r="H514" s="662" t="s">
        <v>1456</v>
      </c>
      <c r="I514" s="662" t="s">
        <v>2835</v>
      </c>
      <c r="J514" s="662" t="s">
        <v>2833</v>
      </c>
      <c r="K514" s="662" t="s">
        <v>2836</v>
      </c>
      <c r="L514" s="663">
        <v>815.1</v>
      </c>
      <c r="M514" s="663">
        <v>4890.6000000000004</v>
      </c>
      <c r="N514" s="662">
        <v>6</v>
      </c>
      <c r="O514" s="745">
        <v>3</v>
      </c>
      <c r="P514" s="663">
        <v>4890.6000000000004</v>
      </c>
      <c r="Q514" s="678">
        <v>1</v>
      </c>
      <c r="R514" s="662">
        <v>6</v>
      </c>
      <c r="S514" s="678">
        <v>1</v>
      </c>
      <c r="T514" s="745">
        <v>3</v>
      </c>
      <c r="U514" s="701">
        <v>1</v>
      </c>
    </row>
    <row r="515" spans="1:21" ht="14.4" customHeight="1" x14ac:dyDescent="0.3">
      <c r="A515" s="661">
        <v>31</v>
      </c>
      <c r="B515" s="662" t="s">
        <v>576</v>
      </c>
      <c r="C515" s="662" t="s">
        <v>2790</v>
      </c>
      <c r="D515" s="743" t="s">
        <v>3998</v>
      </c>
      <c r="E515" s="744" t="s">
        <v>2797</v>
      </c>
      <c r="F515" s="662" t="s">
        <v>2785</v>
      </c>
      <c r="G515" s="662" t="s">
        <v>2839</v>
      </c>
      <c r="H515" s="662" t="s">
        <v>1456</v>
      </c>
      <c r="I515" s="662" t="s">
        <v>1470</v>
      </c>
      <c r="J515" s="662" t="s">
        <v>607</v>
      </c>
      <c r="K515" s="662" t="s">
        <v>608</v>
      </c>
      <c r="L515" s="663">
        <v>48.42</v>
      </c>
      <c r="M515" s="663">
        <v>48.42</v>
      </c>
      <c r="N515" s="662">
        <v>1</v>
      </c>
      <c r="O515" s="745">
        <v>1</v>
      </c>
      <c r="P515" s="663">
        <v>48.42</v>
      </c>
      <c r="Q515" s="678">
        <v>1</v>
      </c>
      <c r="R515" s="662">
        <v>1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31</v>
      </c>
      <c r="B516" s="662" t="s">
        <v>576</v>
      </c>
      <c r="C516" s="662" t="s">
        <v>2790</v>
      </c>
      <c r="D516" s="743" t="s">
        <v>3998</v>
      </c>
      <c r="E516" s="744" t="s">
        <v>2797</v>
      </c>
      <c r="F516" s="662" t="s">
        <v>2785</v>
      </c>
      <c r="G516" s="662" t="s">
        <v>2839</v>
      </c>
      <c r="H516" s="662" t="s">
        <v>1456</v>
      </c>
      <c r="I516" s="662" t="s">
        <v>3190</v>
      </c>
      <c r="J516" s="662" t="s">
        <v>607</v>
      </c>
      <c r="K516" s="662" t="s">
        <v>3191</v>
      </c>
      <c r="L516" s="663">
        <v>0</v>
      </c>
      <c r="M516" s="663">
        <v>0</v>
      </c>
      <c r="N516" s="662">
        <v>1</v>
      </c>
      <c r="O516" s="745">
        <v>1</v>
      </c>
      <c r="P516" s="663">
        <v>0</v>
      </c>
      <c r="Q516" s="678"/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31</v>
      </c>
      <c r="B517" s="662" t="s">
        <v>576</v>
      </c>
      <c r="C517" s="662" t="s">
        <v>2790</v>
      </c>
      <c r="D517" s="743" t="s">
        <v>3998</v>
      </c>
      <c r="E517" s="744" t="s">
        <v>2797</v>
      </c>
      <c r="F517" s="662" t="s">
        <v>2785</v>
      </c>
      <c r="G517" s="662" t="s">
        <v>2842</v>
      </c>
      <c r="H517" s="662" t="s">
        <v>577</v>
      </c>
      <c r="I517" s="662" t="s">
        <v>763</v>
      </c>
      <c r="J517" s="662" t="s">
        <v>2843</v>
      </c>
      <c r="K517" s="662" t="s">
        <v>2844</v>
      </c>
      <c r="L517" s="663">
        <v>0</v>
      </c>
      <c r="M517" s="663">
        <v>0</v>
      </c>
      <c r="N517" s="662">
        <v>1</v>
      </c>
      <c r="O517" s="745">
        <v>1</v>
      </c>
      <c r="P517" s="663">
        <v>0</v>
      </c>
      <c r="Q517" s="678"/>
      <c r="R517" s="662">
        <v>1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31</v>
      </c>
      <c r="B518" s="662" t="s">
        <v>576</v>
      </c>
      <c r="C518" s="662" t="s">
        <v>2790</v>
      </c>
      <c r="D518" s="743" t="s">
        <v>3998</v>
      </c>
      <c r="E518" s="744" t="s">
        <v>2797</v>
      </c>
      <c r="F518" s="662" t="s">
        <v>2785</v>
      </c>
      <c r="G518" s="662" t="s">
        <v>2845</v>
      </c>
      <c r="H518" s="662" t="s">
        <v>577</v>
      </c>
      <c r="I518" s="662" t="s">
        <v>1691</v>
      </c>
      <c r="J518" s="662" t="s">
        <v>1692</v>
      </c>
      <c r="K518" s="662" t="s">
        <v>2846</v>
      </c>
      <c r="L518" s="663">
        <v>186.27</v>
      </c>
      <c r="M518" s="663">
        <v>186.27</v>
      </c>
      <c r="N518" s="662">
        <v>1</v>
      </c>
      <c r="O518" s="745">
        <v>1</v>
      </c>
      <c r="P518" s="663">
        <v>186.27</v>
      </c>
      <c r="Q518" s="678">
        <v>1</v>
      </c>
      <c r="R518" s="662">
        <v>1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31</v>
      </c>
      <c r="B519" s="662" t="s">
        <v>576</v>
      </c>
      <c r="C519" s="662" t="s">
        <v>2790</v>
      </c>
      <c r="D519" s="743" t="s">
        <v>3998</v>
      </c>
      <c r="E519" s="744" t="s">
        <v>2797</v>
      </c>
      <c r="F519" s="662" t="s">
        <v>2787</v>
      </c>
      <c r="G519" s="662" t="s">
        <v>2850</v>
      </c>
      <c r="H519" s="662" t="s">
        <v>577</v>
      </c>
      <c r="I519" s="662" t="s">
        <v>2917</v>
      </c>
      <c r="J519" s="662" t="s">
        <v>2918</v>
      </c>
      <c r="K519" s="662" t="s">
        <v>2919</v>
      </c>
      <c r="L519" s="663">
        <v>35.75</v>
      </c>
      <c r="M519" s="663">
        <v>35.75</v>
      </c>
      <c r="N519" s="662">
        <v>1</v>
      </c>
      <c r="O519" s="745">
        <v>1</v>
      </c>
      <c r="P519" s="663">
        <v>35.75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31</v>
      </c>
      <c r="B520" s="662" t="s">
        <v>576</v>
      </c>
      <c r="C520" s="662" t="s">
        <v>2790</v>
      </c>
      <c r="D520" s="743" t="s">
        <v>3998</v>
      </c>
      <c r="E520" s="744" t="s">
        <v>2797</v>
      </c>
      <c r="F520" s="662" t="s">
        <v>2787</v>
      </c>
      <c r="G520" s="662" t="s">
        <v>2858</v>
      </c>
      <c r="H520" s="662" t="s">
        <v>577</v>
      </c>
      <c r="I520" s="662" t="s">
        <v>2971</v>
      </c>
      <c r="J520" s="662" t="s">
        <v>2972</v>
      </c>
      <c r="K520" s="662" t="s">
        <v>2973</v>
      </c>
      <c r="L520" s="663">
        <v>2296.87</v>
      </c>
      <c r="M520" s="663">
        <v>2296.87</v>
      </c>
      <c r="N520" s="662">
        <v>1</v>
      </c>
      <c r="O520" s="745">
        <v>1</v>
      </c>
      <c r="P520" s="663">
        <v>2296.87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31</v>
      </c>
      <c r="B521" s="662" t="s">
        <v>576</v>
      </c>
      <c r="C521" s="662" t="s">
        <v>2790</v>
      </c>
      <c r="D521" s="743" t="s">
        <v>3998</v>
      </c>
      <c r="E521" s="744" t="s">
        <v>2797</v>
      </c>
      <c r="F521" s="662" t="s">
        <v>2787</v>
      </c>
      <c r="G521" s="662" t="s">
        <v>2858</v>
      </c>
      <c r="H521" s="662" t="s">
        <v>577</v>
      </c>
      <c r="I521" s="662" t="s">
        <v>3079</v>
      </c>
      <c r="J521" s="662" t="s">
        <v>3080</v>
      </c>
      <c r="K521" s="662" t="s">
        <v>3081</v>
      </c>
      <c r="L521" s="663">
        <v>320.25</v>
      </c>
      <c r="M521" s="663">
        <v>640.5</v>
      </c>
      <c r="N521" s="662">
        <v>2</v>
      </c>
      <c r="O521" s="745">
        <v>2</v>
      </c>
      <c r="P521" s="663">
        <v>640.5</v>
      </c>
      <c r="Q521" s="678">
        <v>1</v>
      </c>
      <c r="R521" s="662">
        <v>2</v>
      </c>
      <c r="S521" s="678">
        <v>1</v>
      </c>
      <c r="T521" s="745">
        <v>2</v>
      </c>
      <c r="U521" s="701">
        <v>1</v>
      </c>
    </row>
    <row r="522" spans="1:21" ht="14.4" customHeight="1" x14ac:dyDescent="0.3">
      <c r="A522" s="661">
        <v>31</v>
      </c>
      <c r="B522" s="662" t="s">
        <v>576</v>
      </c>
      <c r="C522" s="662" t="s">
        <v>2790</v>
      </c>
      <c r="D522" s="743" t="s">
        <v>3998</v>
      </c>
      <c r="E522" s="744" t="s">
        <v>2797</v>
      </c>
      <c r="F522" s="662" t="s">
        <v>2787</v>
      </c>
      <c r="G522" s="662" t="s">
        <v>2858</v>
      </c>
      <c r="H522" s="662" t="s">
        <v>577</v>
      </c>
      <c r="I522" s="662" t="s">
        <v>2923</v>
      </c>
      <c r="J522" s="662" t="s">
        <v>2924</v>
      </c>
      <c r="K522" s="662" t="s">
        <v>2925</v>
      </c>
      <c r="L522" s="663">
        <v>971.25</v>
      </c>
      <c r="M522" s="663">
        <v>971.25</v>
      </c>
      <c r="N522" s="662">
        <v>1</v>
      </c>
      <c r="O522" s="745">
        <v>1</v>
      </c>
      <c r="P522" s="663">
        <v>971.25</v>
      </c>
      <c r="Q522" s="678">
        <v>1</v>
      </c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31</v>
      </c>
      <c r="B523" s="662" t="s">
        <v>576</v>
      </c>
      <c r="C523" s="662" t="s">
        <v>2790</v>
      </c>
      <c r="D523" s="743" t="s">
        <v>3998</v>
      </c>
      <c r="E523" s="744" t="s">
        <v>2797</v>
      </c>
      <c r="F523" s="662" t="s">
        <v>2787</v>
      </c>
      <c r="G523" s="662" t="s">
        <v>2858</v>
      </c>
      <c r="H523" s="662" t="s">
        <v>577</v>
      </c>
      <c r="I523" s="662" t="s">
        <v>2996</v>
      </c>
      <c r="J523" s="662" t="s">
        <v>2997</v>
      </c>
      <c r="K523" s="662" t="s">
        <v>2998</v>
      </c>
      <c r="L523" s="663">
        <v>2010.55</v>
      </c>
      <c r="M523" s="663">
        <v>2010.55</v>
      </c>
      <c r="N523" s="662">
        <v>1</v>
      </c>
      <c r="O523" s="745">
        <v>1</v>
      </c>
      <c r="P523" s="663">
        <v>2010.55</v>
      </c>
      <c r="Q523" s="678">
        <v>1</v>
      </c>
      <c r="R523" s="662">
        <v>1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31</v>
      </c>
      <c r="B524" s="662" t="s">
        <v>576</v>
      </c>
      <c r="C524" s="662" t="s">
        <v>2790</v>
      </c>
      <c r="D524" s="743" t="s">
        <v>3998</v>
      </c>
      <c r="E524" s="744" t="s">
        <v>2797</v>
      </c>
      <c r="F524" s="662" t="s">
        <v>2787</v>
      </c>
      <c r="G524" s="662" t="s">
        <v>2858</v>
      </c>
      <c r="H524" s="662" t="s">
        <v>577</v>
      </c>
      <c r="I524" s="662" t="s">
        <v>2926</v>
      </c>
      <c r="J524" s="662" t="s">
        <v>2927</v>
      </c>
      <c r="K524" s="662" t="s">
        <v>2928</v>
      </c>
      <c r="L524" s="663">
        <v>349.12</v>
      </c>
      <c r="M524" s="663">
        <v>349.12</v>
      </c>
      <c r="N524" s="662">
        <v>1</v>
      </c>
      <c r="O524" s="745">
        <v>1</v>
      </c>
      <c r="P524" s="663">
        <v>349.12</v>
      </c>
      <c r="Q524" s="678">
        <v>1</v>
      </c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31</v>
      </c>
      <c r="B525" s="662" t="s">
        <v>576</v>
      </c>
      <c r="C525" s="662" t="s">
        <v>2790</v>
      </c>
      <c r="D525" s="743" t="s">
        <v>3998</v>
      </c>
      <c r="E525" s="744" t="s">
        <v>2797</v>
      </c>
      <c r="F525" s="662" t="s">
        <v>2787</v>
      </c>
      <c r="G525" s="662" t="s">
        <v>2858</v>
      </c>
      <c r="H525" s="662" t="s">
        <v>577</v>
      </c>
      <c r="I525" s="662" t="s">
        <v>2932</v>
      </c>
      <c r="J525" s="662" t="s">
        <v>2933</v>
      </c>
      <c r="K525" s="662" t="s">
        <v>2934</v>
      </c>
      <c r="L525" s="663">
        <v>350</v>
      </c>
      <c r="M525" s="663">
        <v>2450</v>
      </c>
      <c r="N525" s="662">
        <v>7</v>
      </c>
      <c r="O525" s="745">
        <v>7</v>
      </c>
      <c r="P525" s="663">
        <v>2450</v>
      </c>
      <c r="Q525" s="678">
        <v>1</v>
      </c>
      <c r="R525" s="662">
        <v>7</v>
      </c>
      <c r="S525" s="678">
        <v>1</v>
      </c>
      <c r="T525" s="745">
        <v>7</v>
      </c>
      <c r="U525" s="701">
        <v>1</v>
      </c>
    </row>
    <row r="526" spans="1:21" ht="14.4" customHeight="1" x14ac:dyDescent="0.3">
      <c r="A526" s="661">
        <v>31</v>
      </c>
      <c r="B526" s="662" t="s">
        <v>576</v>
      </c>
      <c r="C526" s="662" t="s">
        <v>2790</v>
      </c>
      <c r="D526" s="743" t="s">
        <v>3998</v>
      </c>
      <c r="E526" s="744" t="s">
        <v>2797</v>
      </c>
      <c r="F526" s="662" t="s">
        <v>2787</v>
      </c>
      <c r="G526" s="662" t="s">
        <v>2858</v>
      </c>
      <c r="H526" s="662" t="s">
        <v>577</v>
      </c>
      <c r="I526" s="662" t="s">
        <v>3192</v>
      </c>
      <c r="J526" s="662" t="s">
        <v>3193</v>
      </c>
      <c r="K526" s="662" t="s">
        <v>3194</v>
      </c>
      <c r="L526" s="663">
        <v>97</v>
      </c>
      <c r="M526" s="663">
        <v>97</v>
      </c>
      <c r="N526" s="662">
        <v>1</v>
      </c>
      <c r="O526" s="745">
        <v>1</v>
      </c>
      <c r="P526" s="663">
        <v>97</v>
      </c>
      <c r="Q526" s="678">
        <v>1</v>
      </c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31</v>
      </c>
      <c r="B527" s="662" t="s">
        <v>576</v>
      </c>
      <c r="C527" s="662" t="s">
        <v>2790</v>
      </c>
      <c r="D527" s="743" t="s">
        <v>3998</v>
      </c>
      <c r="E527" s="744" t="s">
        <v>2797</v>
      </c>
      <c r="F527" s="662" t="s">
        <v>2787</v>
      </c>
      <c r="G527" s="662" t="s">
        <v>2858</v>
      </c>
      <c r="H527" s="662" t="s">
        <v>577</v>
      </c>
      <c r="I527" s="662" t="s">
        <v>3195</v>
      </c>
      <c r="J527" s="662" t="s">
        <v>3196</v>
      </c>
      <c r="K527" s="662" t="s">
        <v>3197</v>
      </c>
      <c r="L527" s="663">
        <v>2700</v>
      </c>
      <c r="M527" s="663">
        <v>5400</v>
      </c>
      <c r="N527" s="662">
        <v>2</v>
      </c>
      <c r="O527" s="745">
        <v>2</v>
      </c>
      <c r="P527" s="663">
        <v>5400</v>
      </c>
      <c r="Q527" s="678">
        <v>1</v>
      </c>
      <c r="R527" s="662">
        <v>2</v>
      </c>
      <c r="S527" s="678">
        <v>1</v>
      </c>
      <c r="T527" s="745">
        <v>2</v>
      </c>
      <c r="U527" s="701">
        <v>1</v>
      </c>
    </row>
    <row r="528" spans="1:21" ht="14.4" customHeight="1" x14ac:dyDescent="0.3">
      <c r="A528" s="661">
        <v>31</v>
      </c>
      <c r="B528" s="662" t="s">
        <v>576</v>
      </c>
      <c r="C528" s="662" t="s">
        <v>2790</v>
      </c>
      <c r="D528" s="743" t="s">
        <v>3998</v>
      </c>
      <c r="E528" s="744" t="s">
        <v>2797</v>
      </c>
      <c r="F528" s="662" t="s">
        <v>2787</v>
      </c>
      <c r="G528" s="662" t="s">
        <v>2868</v>
      </c>
      <c r="H528" s="662" t="s">
        <v>577</v>
      </c>
      <c r="I528" s="662" t="s">
        <v>2869</v>
      </c>
      <c r="J528" s="662" t="s">
        <v>2870</v>
      </c>
      <c r="K528" s="662" t="s">
        <v>2871</v>
      </c>
      <c r="L528" s="663">
        <v>260</v>
      </c>
      <c r="M528" s="663">
        <v>520</v>
      </c>
      <c r="N528" s="662">
        <v>2</v>
      </c>
      <c r="O528" s="745">
        <v>1</v>
      </c>
      <c r="P528" s="663">
        <v>520</v>
      </c>
      <c r="Q528" s="678">
        <v>1</v>
      </c>
      <c r="R528" s="662">
        <v>2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31</v>
      </c>
      <c r="B529" s="662" t="s">
        <v>576</v>
      </c>
      <c r="C529" s="662" t="s">
        <v>2790</v>
      </c>
      <c r="D529" s="743" t="s">
        <v>3998</v>
      </c>
      <c r="E529" s="744" t="s">
        <v>2797</v>
      </c>
      <c r="F529" s="662" t="s">
        <v>2787</v>
      </c>
      <c r="G529" s="662" t="s">
        <v>3055</v>
      </c>
      <c r="H529" s="662" t="s">
        <v>577</v>
      </c>
      <c r="I529" s="662" t="s">
        <v>3198</v>
      </c>
      <c r="J529" s="662" t="s">
        <v>3199</v>
      </c>
      <c r="K529" s="662" t="s">
        <v>3200</v>
      </c>
      <c r="L529" s="663">
        <v>0</v>
      </c>
      <c r="M529" s="663">
        <v>0</v>
      </c>
      <c r="N529" s="662">
        <v>1</v>
      </c>
      <c r="O529" s="745">
        <v>1</v>
      </c>
      <c r="P529" s="663"/>
      <c r="Q529" s="678"/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31</v>
      </c>
      <c r="B530" s="662" t="s">
        <v>576</v>
      </c>
      <c r="C530" s="662" t="s">
        <v>2790</v>
      </c>
      <c r="D530" s="743" t="s">
        <v>3998</v>
      </c>
      <c r="E530" s="744" t="s">
        <v>2798</v>
      </c>
      <c r="F530" s="662" t="s">
        <v>2785</v>
      </c>
      <c r="G530" s="662" t="s">
        <v>3201</v>
      </c>
      <c r="H530" s="662" t="s">
        <v>1456</v>
      </c>
      <c r="I530" s="662" t="s">
        <v>3202</v>
      </c>
      <c r="J530" s="662" t="s">
        <v>3203</v>
      </c>
      <c r="K530" s="662" t="s">
        <v>3204</v>
      </c>
      <c r="L530" s="663">
        <v>9.4</v>
      </c>
      <c r="M530" s="663">
        <v>9.4</v>
      </c>
      <c r="N530" s="662">
        <v>1</v>
      </c>
      <c r="O530" s="745"/>
      <c r="P530" s="663">
        <v>9.4</v>
      </c>
      <c r="Q530" s="678">
        <v>1</v>
      </c>
      <c r="R530" s="662">
        <v>1</v>
      </c>
      <c r="S530" s="678">
        <v>1</v>
      </c>
      <c r="T530" s="745"/>
      <c r="U530" s="701"/>
    </row>
    <row r="531" spans="1:21" ht="14.4" customHeight="1" x14ac:dyDescent="0.3">
      <c r="A531" s="661">
        <v>31</v>
      </c>
      <c r="B531" s="662" t="s">
        <v>576</v>
      </c>
      <c r="C531" s="662" t="s">
        <v>2790</v>
      </c>
      <c r="D531" s="743" t="s">
        <v>3998</v>
      </c>
      <c r="E531" s="744" t="s">
        <v>2798</v>
      </c>
      <c r="F531" s="662" t="s">
        <v>2785</v>
      </c>
      <c r="G531" s="662" t="s">
        <v>2813</v>
      </c>
      <c r="H531" s="662" t="s">
        <v>1456</v>
      </c>
      <c r="I531" s="662" t="s">
        <v>3205</v>
      </c>
      <c r="J531" s="662" t="s">
        <v>3206</v>
      </c>
      <c r="K531" s="662" t="s">
        <v>3207</v>
      </c>
      <c r="L531" s="663">
        <v>66.08</v>
      </c>
      <c r="M531" s="663">
        <v>66.08</v>
      </c>
      <c r="N531" s="662">
        <v>1</v>
      </c>
      <c r="O531" s="745"/>
      <c r="P531" s="663">
        <v>66.08</v>
      </c>
      <c r="Q531" s="678">
        <v>1</v>
      </c>
      <c r="R531" s="662">
        <v>1</v>
      </c>
      <c r="S531" s="678">
        <v>1</v>
      </c>
      <c r="T531" s="745"/>
      <c r="U531" s="701"/>
    </row>
    <row r="532" spans="1:21" ht="14.4" customHeight="1" x14ac:dyDescent="0.3">
      <c r="A532" s="661">
        <v>31</v>
      </c>
      <c r="B532" s="662" t="s">
        <v>576</v>
      </c>
      <c r="C532" s="662" t="s">
        <v>2790</v>
      </c>
      <c r="D532" s="743" t="s">
        <v>3998</v>
      </c>
      <c r="E532" s="744" t="s">
        <v>2798</v>
      </c>
      <c r="F532" s="662" t="s">
        <v>2785</v>
      </c>
      <c r="G532" s="662" t="s">
        <v>2813</v>
      </c>
      <c r="H532" s="662" t="s">
        <v>577</v>
      </c>
      <c r="I532" s="662" t="s">
        <v>2814</v>
      </c>
      <c r="J532" s="662" t="s">
        <v>1269</v>
      </c>
      <c r="K532" s="662" t="s">
        <v>2815</v>
      </c>
      <c r="L532" s="663">
        <v>145.02000000000001</v>
      </c>
      <c r="M532" s="663">
        <v>145.02000000000001</v>
      </c>
      <c r="N532" s="662">
        <v>1</v>
      </c>
      <c r="O532" s="745"/>
      <c r="P532" s="663">
        <v>145.02000000000001</v>
      </c>
      <c r="Q532" s="678">
        <v>1</v>
      </c>
      <c r="R532" s="662">
        <v>1</v>
      </c>
      <c r="S532" s="678">
        <v>1</v>
      </c>
      <c r="T532" s="745"/>
      <c r="U532" s="701"/>
    </row>
    <row r="533" spans="1:21" ht="14.4" customHeight="1" x14ac:dyDescent="0.3">
      <c r="A533" s="661">
        <v>31</v>
      </c>
      <c r="B533" s="662" t="s">
        <v>576</v>
      </c>
      <c r="C533" s="662" t="s">
        <v>2790</v>
      </c>
      <c r="D533" s="743" t="s">
        <v>3998</v>
      </c>
      <c r="E533" s="744" t="s">
        <v>2798</v>
      </c>
      <c r="F533" s="662" t="s">
        <v>2785</v>
      </c>
      <c r="G533" s="662" t="s">
        <v>2813</v>
      </c>
      <c r="H533" s="662" t="s">
        <v>577</v>
      </c>
      <c r="I533" s="662" t="s">
        <v>2814</v>
      </c>
      <c r="J533" s="662" t="s">
        <v>1269</v>
      </c>
      <c r="K533" s="662" t="s">
        <v>2815</v>
      </c>
      <c r="L533" s="663">
        <v>149.52000000000001</v>
      </c>
      <c r="M533" s="663">
        <v>149.52000000000001</v>
      </c>
      <c r="N533" s="662">
        <v>1</v>
      </c>
      <c r="O533" s="745"/>
      <c r="P533" s="663">
        <v>149.52000000000001</v>
      </c>
      <c r="Q533" s="678">
        <v>1</v>
      </c>
      <c r="R533" s="662">
        <v>1</v>
      </c>
      <c r="S533" s="678">
        <v>1</v>
      </c>
      <c r="T533" s="745"/>
      <c r="U533" s="701"/>
    </row>
    <row r="534" spans="1:21" ht="14.4" customHeight="1" x14ac:dyDescent="0.3">
      <c r="A534" s="661">
        <v>31</v>
      </c>
      <c r="B534" s="662" t="s">
        <v>576</v>
      </c>
      <c r="C534" s="662" t="s">
        <v>2790</v>
      </c>
      <c r="D534" s="743" t="s">
        <v>3998</v>
      </c>
      <c r="E534" s="744" t="s">
        <v>2798</v>
      </c>
      <c r="F534" s="662" t="s">
        <v>2785</v>
      </c>
      <c r="G534" s="662" t="s">
        <v>2813</v>
      </c>
      <c r="H534" s="662" t="s">
        <v>577</v>
      </c>
      <c r="I534" s="662" t="s">
        <v>3208</v>
      </c>
      <c r="J534" s="662" t="s">
        <v>1269</v>
      </c>
      <c r="K534" s="662" t="s">
        <v>3209</v>
      </c>
      <c r="L534" s="663">
        <v>0</v>
      </c>
      <c r="M534" s="663">
        <v>0</v>
      </c>
      <c r="N534" s="662">
        <v>1</v>
      </c>
      <c r="O534" s="745"/>
      <c r="P534" s="663">
        <v>0</v>
      </c>
      <c r="Q534" s="678"/>
      <c r="R534" s="662">
        <v>1</v>
      </c>
      <c r="S534" s="678">
        <v>1</v>
      </c>
      <c r="T534" s="745"/>
      <c r="U534" s="701"/>
    </row>
    <row r="535" spans="1:21" ht="14.4" customHeight="1" x14ac:dyDescent="0.3">
      <c r="A535" s="661">
        <v>31</v>
      </c>
      <c r="B535" s="662" t="s">
        <v>576</v>
      </c>
      <c r="C535" s="662" t="s">
        <v>2790</v>
      </c>
      <c r="D535" s="743" t="s">
        <v>3998</v>
      </c>
      <c r="E535" s="744" t="s">
        <v>2798</v>
      </c>
      <c r="F535" s="662" t="s">
        <v>2785</v>
      </c>
      <c r="G535" s="662" t="s">
        <v>2813</v>
      </c>
      <c r="H535" s="662" t="s">
        <v>577</v>
      </c>
      <c r="I535" s="662" t="s">
        <v>3210</v>
      </c>
      <c r="J535" s="662" t="s">
        <v>1269</v>
      </c>
      <c r="K535" s="662" t="s">
        <v>3211</v>
      </c>
      <c r="L535" s="663">
        <v>0</v>
      </c>
      <c r="M535" s="663">
        <v>0</v>
      </c>
      <c r="N535" s="662">
        <v>1</v>
      </c>
      <c r="O535" s="745"/>
      <c r="P535" s="663">
        <v>0</v>
      </c>
      <c r="Q535" s="678"/>
      <c r="R535" s="662">
        <v>1</v>
      </c>
      <c r="S535" s="678">
        <v>1</v>
      </c>
      <c r="T535" s="745"/>
      <c r="U535" s="701"/>
    </row>
    <row r="536" spans="1:21" ht="14.4" customHeight="1" x14ac:dyDescent="0.3">
      <c r="A536" s="661">
        <v>31</v>
      </c>
      <c r="B536" s="662" t="s">
        <v>576</v>
      </c>
      <c r="C536" s="662" t="s">
        <v>2790</v>
      </c>
      <c r="D536" s="743" t="s">
        <v>3998</v>
      </c>
      <c r="E536" s="744" t="s">
        <v>2798</v>
      </c>
      <c r="F536" s="662" t="s">
        <v>2785</v>
      </c>
      <c r="G536" s="662" t="s">
        <v>2816</v>
      </c>
      <c r="H536" s="662" t="s">
        <v>577</v>
      </c>
      <c r="I536" s="662" t="s">
        <v>3212</v>
      </c>
      <c r="J536" s="662" t="s">
        <v>2818</v>
      </c>
      <c r="K536" s="662" t="s">
        <v>3213</v>
      </c>
      <c r="L536" s="663">
        <v>391.67</v>
      </c>
      <c r="M536" s="663">
        <v>783.34</v>
      </c>
      <c r="N536" s="662">
        <v>2</v>
      </c>
      <c r="O536" s="745"/>
      <c r="P536" s="663">
        <v>391.67</v>
      </c>
      <c r="Q536" s="678">
        <v>0.5</v>
      </c>
      <c r="R536" s="662">
        <v>1</v>
      </c>
      <c r="S536" s="678">
        <v>0.5</v>
      </c>
      <c r="T536" s="745"/>
      <c r="U536" s="701"/>
    </row>
    <row r="537" spans="1:21" ht="14.4" customHeight="1" x14ac:dyDescent="0.3">
      <c r="A537" s="661">
        <v>31</v>
      </c>
      <c r="B537" s="662" t="s">
        <v>576</v>
      </c>
      <c r="C537" s="662" t="s">
        <v>2790</v>
      </c>
      <c r="D537" s="743" t="s">
        <v>3998</v>
      </c>
      <c r="E537" s="744" t="s">
        <v>2798</v>
      </c>
      <c r="F537" s="662" t="s">
        <v>2785</v>
      </c>
      <c r="G537" s="662" t="s">
        <v>2990</v>
      </c>
      <c r="H537" s="662" t="s">
        <v>577</v>
      </c>
      <c r="I537" s="662" t="s">
        <v>3214</v>
      </c>
      <c r="J537" s="662" t="s">
        <v>1394</v>
      </c>
      <c r="K537" s="662" t="s">
        <v>1372</v>
      </c>
      <c r="L537" s="663">
        <v>0</v>
      </c>
      <c r="M537" s="663">
        <v>0</v>
      </c>
      <c r="N537" s="662">
        <v>2</v>
      </c>
      <c r="O537" s="745"/>
      <c r="P537" s="663">
        <v>0</v>
      </c>
      <c r="Q537" s="678"/>
      <c r="R537" s="662">
        <v>2</v>
      </c>
      <c r="S537" s="678">
        <v>1</v>
      </c>
      <c r="T537" s="745"/>
      <c r="U537" s="701"/>
    </row>
    <row r="538" spans="1:21" ht="14.4" customHeight="1" x14ac:dyDescent="0.3">
      <c r="A538" s="661">
        <v>31</v>
      </c>
      <c r="B538" s="662" t="s">
        <v>576</v>
      </c>
      <c r="C538" s="662" t="s">
        <v>2790</v>
      </c>
      <c r="D538" s="743" t="s">
        <v>3998</v>
      </c>
      <c r="E538" s="744" t="s">
        <v>2798</v>
      </c>
      <c r="F538" s="662" t="s">
        <v>2785</v>
      </c>
      <c r="G538" s="662" t="s">
        <v>2990</v>
      </c>
      <c r="H538" s="662" t="s">
        <v>577</v>
      </c>
      <c r="I538" s="662" t="s">
        <v>3215</v>
      </c>
      <c r="J538" s="662" t="s">
        <v>1394</v>
      </c>
      <c r="K538" s="662" t="s">
        <v>3216</v>
      </c>
      <c r="L538" s="663">
        <v>64.56</v>
      </c>
      <c r="M538" s="663">
        <v>258.24</v>
      </c>
      <c r="N538" s="662">
        <v>4</v>
      </c>
      <c r="O538" s="745"/>
      <c r="P538" s="663">
        <v>258.24</v>
      </c>
      <c r="Q538" s="678">
        <v>1</v>
      </c>
      <c r="R538" s="662">
        <v>4</v>
      </c>
      <c r="S538" s="678">
        <v>1</v>
      </c>
      <c r="T538" s="745"/>
      <c r="U538" s="701"/>
    </row>
    <row r="539" spans="1:21" ht="14.4" customHeight="1" x14ac:dyDescent="0.3">
      <c r="A539" s="661">
        <v>31</v>
      </c>
      <c r="B539" s="662" t="s">
        <v>576</v>
      </c>
      <c r="C539" s="662" t="s">
        <v>2790</v>
      </c>
      <c r="D539" s="743" t="s">
        <v>3998</v>
      </c>
      <c r="E539" s="744" t="s">
        <v>2798</v>
      </c>
      <c r="F539" s="662" t="s">
        <v>2785</v>
      </c>
      <c r="G539" s="662" t="s">
        <v>2990</v>
      </c>
      <c r="H539" s="662" t="s">
        <v>577</v>
      </c>
      <c r="I539" s="662" t="s">
        <v>3215</v>
      </c>
      <c r="J539" s="662" t="s">
        <v>1394</v>
      </c>
      <c r="K539" s="662" t="s">
        <v>3216</v>
      </c>
      <c r="L539" s="663">
        <v>48.72</v>
      </c>
      <c r="M539" s="663">
        <v>97.44</v>
      </c>
      <c r="N539" s="662">
        <v>2</v>
      </c>
      <c r="O539" s="745"/>
      <c r="P539" s="663">
        <v>97.44</v>
      </c>
      <c r="Q539" s="678">
        <v>1</v>
      </c>
      <c r="R539" s="662">
        <v>2</v>
      </c>
      <c r="S539" s="678">
        <v>1</v>
      </c>
      <c r="T539" s="745"/>
      <c r="U539" s="701"/>
    </row>
    <row r="540" spans="1:21" ht="14.4" customHeight="1" x14ac:dyDescent="0.3">
      <c r="A540" s="661">
        <v>31</v>
      </c>
      <c r="B540" s="662" t="s">
        <v>576</v>
      </c>
      <c r="C540" s="662" t="s">
        <v>2790</v>
      </c>
      <c r="D540" s="743" t="s">
        <v>3998</v>
      </c>
      <c r="E540" s="744" t="s">
        <v>2798</v>
      </c>
      <c r="F540" s="662" t="s">
        <v>2785</v>
      </c>
      <c r="G540" s="662" t="s">
        <v>3217</v>
      </c>
      <c r="H540" s="662" t="s">
        <v>577</v>
      </c>
      <c r="I540" s="662" t="s">
        <v>3218</v>
      </c>
      <c r="J540" s="662" t="s">
        <v>3219</v>
      </c>
      <c r="K540" s="662" t="s">
        <v>3220</v>
      </c>
      <c r="L540" s="663">
        <v>923.74</v>
      </c>
      <c r="M540" s="663">
        <v>1847.48</v>
      </c>
      <c r="N540" s="662">
        <v>2</v>
      </c>
      <c r="O540" s="745"/>
      <c r="P540" s="663">
        <v>1847.48</v>
      </c>
      <c r="Q540" s="678">
        <v>1</v>
      </c>
      <c r="R540" s="662">
        <v>2</v>
      </c>
      <c r="S540" s="678">
        <v>1</v>
      </c>
      <c r="T540" s="745"/>
      <c r="U540" s="701"/>
    </row>
    <row r="541" spans="1:21" ht="14.4" customHeight="1" x14ac:dyDescent="0.3">
      <c r="A541" s="661">
        <v>31</v>
      </c>
      <c r="B541" s="662" t="s">
        <v>576</v>
      </c>
      <c r="C541" s="662" t="s">
        <v>2790</v>
      </c>
      <c r="D541" s="743" t="s">
        <v>3998</v>
      </c>
      <c r="E541" s="744" t="s">
        <v>2798</v>
      </c>
      <c r="F541" s="662" t="s">
        <v>2785</v>
      </c>
      <c r="G541" s="662" t="s">
        <v>3004</v>
      </c>
      <c r="H541" s="662" t="s">
        <v>577</v>
      </c>
      <c r="I541" s="662" t="s">
        <v>1228</v>
      </c>
      <c r="J541" s="662" t="s">
        <v>3005</v>
      </c>
      <c r="K541" s="662" t="s">
        <v>3006</v>
      </c>
      <c r="L541" s="663">
        <v>0</v>
      </c>
      <c r="M541" s="663">
        <v>0</v>
      </c>
      <c r="N541" s="662">
        <v>4</v>
      </c>
      <c r="O541" s="745"/>
      <c r="P541" s="663">
        <v>0</v>
      </c>
      <c r="Q541" s="678"/>
      <c r="R541" s="662">
        <v>2</v>
      </c>
      <c r="S541" s="678">
        <v>0.5</v>
      </c>
      <c r="T541" s="745"/>
      <c r="U541" s="701"/>
    </row>
    <row r="542" spans="1:21" ht="14.4" customHeight="1" x14ac:dyDescent="0.3">
      <c r="A542" s="661">
        <v>31</v>
      </c>
      <c r="B542" s="662" t="s">
        <v>576</v>
      </c>
      <c r="C542" s="662" t="s">
        <v>2790</v>
      </c>
      <c r="D542" s="743" t="s">
        <v>3998</v>
      </c>
      <c r="E542" s="744" t="s">
        <v>2798</v>
      </c>
      <c r="F542" s="662" t="s">
        <v>2785</v>
      </c>
      <c r="G542" s="662" t="s">
        <v>3221</v>
      </c>
      <c r="H542" s="662" t="s">
        <v>577</v>
      </c>
      <c r="I542" s="662" t="s">
        <v>3222</v>
      </c>
      <c r="J542" s="662" t="s">
        <v>3223</v>
      </c>
      <c r="K542" s="662" t="s">
        <v>3224</v>
      </c>
      <c r="L542" s="663">
        <v>159.71</v>
      </c>
      <c r="M542" s="663">
        <v>319.42</v>
      </c>
      <c r="N542" s="662">
        <v>2</v>
      </c>
      <c r="O542" s="745"/>
      <c r="P542" s="663"/>
      <c r="Q542" s="678">
        <v>0</v>
      </c>
      <c r="R542" s="662"/>
      <c r="S542" s="678">
        <v>0</v>
      </c>
      <c r="T542" s="745"/>
      <c r="U542" s="701"/>
    </row>
    <row r="543" spans="1:21" ht="14.4" customHeight="1" x14ac:dyDescent="0.3">
      <c r="A543" s="661">
        <v>31</v>
      </c>
      <c r="B543" s="662" t="s">
        <v>576</v>
      </c>
      <c r="C543" s="662" t="s">
        <v>2790</v>
      </c>
      <c r="D543" s="743" t="s">
        <v>3998</v>
      </c>
      <c r="E543" s="744" t="s">
        <v>2798</v>
      </c>
      <c r="F543" s="662" t="s">
        <v>2785</v>
      </c>
      <c r="G543" s="662" t="s">
        <v>2895</v>
      </c>
      <c r="H543" s="662" t="s">
        <v>577</v>
      </c>
      <c r="I543" s="662" t="s">
        <v>903</v>
      </c>
      <c r="J543" s="662" t="s">
        <v>904</v>
      </c>
      <c r="K543" s="662" t="s">
        <v>2896</v>
      </c>
      <c r="L543" s="663">
        <v>0</v>
      </c>
      <c r="M543" s="663">
        <v>0</v>
      </c>
      <c r="N543" s="662">
        <v>7</v>
      </c>
      <c r="O543" s="745"/>
      <c r="P543" s="663">
        <v>0</v>
      </c>
      <c r="Q543" s="678"/>
      <c r="R543" s="662">
        <v>4</v>
      </c>
      <c r="S543" s="678">
        <v>0.5714285714285714</v>
      </c>
      <c r="T543" s="745"/>
      <c r="U543" s="701"/>
    </row>
    <row r="544" spans="1:21" ht="14.4" customHeight="1" x14ac:dyDescent="0.3">
      <c r="A544" s="661">
        <v>31</v>
      </c>
      <c r="B544" s="662" t="s">
        <v>576</v>
      </c>
      <c r="C544" s="662" t="s">
        <v>2790</v>
      </c>
      <c r="D544" s="743" t="s">
        <v>3998</v>
      </c>
      <c r="E544" s="744" t="s">
        <v>2798</v>
      </c>
      <c r="F544" s="662" t="s">
        <v>2785</v>
      </c>
      <c r="G544" s="662" t="s">
        <v>2895</v>
      </c>
      <c r="H544" s="662" t="s">
        <v>577</v>
      </c>
      <c r="I544" s="662" t="s">
        <v>3143</v>
      </c>
      <c r="J544" s="662" t="s">
        <v>904</v>
      </c>
      <c r="K544" s="662" t="s">
        <v>3144</v>
      </c>
      <c r="L544" s="663">
        <v>0</v>
      </c>
      <c r="M544" s="663">
        <v>0</v>
      </c>
      <c r="N544" s="662">
        <v>7</v>
      </c>
      <c r="O544" s="745"/>
      <c r="P544" s="663">
        <v>0</v>
      </c>
      <c r="Q544" s="678"/>
      <c r="R544" s="662">
        <v>6</v>
      </c>
      <c r="S544" s="678">
        <v>0.8571428571428571</v>
      </c>
      <c r="T544" s="745"/>
      <c r="U544" s="701"/>
    </row>
    <row r="545" spans="1:21" ht="14.4" customHeight="1" x14ac:dyDescent="0.3">
      <c r="A545" s="661">
        <v>31</v>
      </c>
      <c r="B545" s="662" t="s">
        <v>576</v>
      </c>
      <c r="C545" s="662" t="s">
        <v>2790</v>
      </c>
      <c r="D545" s="743" t="s">
        <v>3998</v>
      </c>
      <c r="E545" s="744" t="s">
        <v>2798</v>
      </c>
      <c r="F545" s="662" t="s">
        <v>2785</v>
      </c>
      <c r="G545" s="662" t="s">
        <v>2819</v>
      </c>
      <c r="H545" s="662" t="s">
        <v>577</v>
      </c>
      <c r="I545" s="662" t="s">
        <v>3172</v>
      </c>
      <c r="J545" s="662" t="s">
        <v>790</v>
      </c>
      <c r="K545" s="662" t="s">
        <v>3173</v>
      </c>
      <c r="L545" s="663">
        <v>0</v>
      </c>
      <c r="M545" s="663">
        <v>0</v>
      </c>
      <c r="N545" s="662">
        <v>1</v>
      </c>
      <c r="O545" s="745"/>
      <c r="P545" s="663">
        <v>0</v>
      </c>
      <c r="Q545" s="678"/>
      <c r="R545" s="662">
        <v>1</v>
      </c>
      <c r="S545" s="678">
        <v>1</v>
      </c>
      <c r="T545" s="745"/>
      <c r="U545" s="701"/>
    </row>
    <row r="546" spans="1:21" ht="14.4" customHeight="1" x14ac:dyDescent="0.3">
      <c r="A546" s="661">
        <v>31</v>
      </c>
      <c r="B546" s="662" t="s">
        <v>576</v>
      </c>
      <c r="C546" s="662" t="s">
        <v>2790</v>
      </c>
      <c r="D546" s="743" t="s">
        <v>3998</v>
      </c>
      <c r="E546" s="744" t="s">
        <v>2798</v>
      </c>
      <c r="F546" s="662" t="s">
        <v>2785</v>
      </c>
      <c r="G546" s="662" t="s">
        <v>3225</v>
      </c>
      <c r="H546" s="662" t="s">
        <v>577</v>
      </c>
      <c r="I546" s="662" t="s">
        <v>3226</v>
      </c>
      <c r="J546" s="662" t="s">
        <v>1355</v>
      </c>
      <c r="K546" s="662" t="s">
        <v>3227</v>
      </c>
      <c r="L546" s="663">
        <v>76.180000000000007</v>
      </c>
      <c r="M546" s="663">
        <v>76.180000000000007</v>
      </c>
      <c r="N546" s="662">
        <v>1</v>
      </c>
      <c r="O546" s="745"/>
      <c r="P546" s="663">
        <v>76.180000000000007</v>
      </c>
      <c r="Q546" s="678">
        <v>1</v>
      </c>
      <c r="R546" s="662">
        <v>1</v>
      </c>
      <c r="S546" s="678">
        <v>1</v>
      </c>
      <c r="T546" s="745"/>
      <c r="U546" s="701"/>
    </row>
    <row r="547" spans="1:21" ht="14.4" customHeight="1" x14ac:dyDescent="0.3">
      <c r="A547" s="661">
        <v>31</v>
      </c>
      <c r="B547" s="662" t="s">
        <v>576</v>
      </c>
      <c r="C547" s="662" t="s">
        <v>2790</v>
      </c>
      <c r="D547" s="743" t="s">
        <v>3998</v>
      </c>
      <c r="E547" s="744" t="s">
        <v>2798</v>
      </c>
      <c r="F547" s="662" t="s">
        <v>2785</v>
      </c>
      <c r="G547" s="662" t="s">
        <v>2823</v>
      </c>
      <c r="H547" s="662" t="s">
        <v>577</v>
      </c>
      <c r="I547" s="662" t="s">
        <v>1714</v>
      </c>
      <c r="J547" s="662" t="s">
        <v>1715</v>
      </c>
      <c r="K547" s="662" t="s">
        <v>1716</v>
      </c>
      <c r="L547" s="663">
        <v>147.31</v>
      </c>
      <c r="M547" s="663">
        <v>1473.0999999999997</v>
      </c>
      <c r="N547" s="662">
        <v>10</v>
      </c>
      <c r="O547" s="745"/>
      <c r="P547" s="663">
        <v>1473.0999999999997</v>
      </c>
      <c r="Q547" s="678">
        <v>1</v>
      </c>
      <c r="R547" s="662">
        <v>10</v>
      </c>
      <c r="S547" s="678">
        <v>1</v>
      </c>
      <c r="T547" s="745"/>
      <c r="U547" s="701"/>
    </row>
    <row r="548" spans="1:21" ht="14.4" customHeight="1" x14ac:dyDescent="0.3">
      <c r="A548" s="661">
        <v>31</v>
      </c>
      <c r="B548" s="662" t="s">
        <v>576</v>
      </c>
      <c r="C548" s="662" t="s">
        <v>2790</v>
      </c>
      <c r="D548" s="743" t="s">
        <v>3998</v>
      </c>
      <c r="E548" s="744" t="s">
        <v>2798</v>
      </c>
      <c r="F548" s="662" t="s">
        <v>2785</v>
      </c>
      <c r="G548" s="662" t="s">
        <v>2823</v>
      </c>
      <c r="H548" s="662" t="s">
        <v>577</v>
      </c>
      <c r="I548" s="662" t="s">
        <v>1714</v>
      </c>
      <c r="J548" s="662" t="s">
        <v>1715</v>
      </c>
      <c r="K548" s="662" t="s">
        <v>1716</v>
      </c>
      <c r="L548" s="663">
        <v>132.97999999999999</v>
      </c>
      <c r="M548" s="663">
        <v>265.95999999999998</v>
      </c>
      <c r="N548" s="662">
        <v>2</v>
      </c>
      <c r="O548" s="745"/>
      <c r="P548" s="663">
        <v>265.95999999999998</v>
      </c>
      <c r="Q548" s="678">
        <v>1</v>
      </c>
      <c r="R548" s="662">
        <v>2</v>
      </c>
      <c r="S548" s="678">
        <v>1</v>
      </c>
      <c r="T548" s="745"/>
      <c r="U548" s="701"/>
    </row>
    <row r="549" spans="1:21" ht="14.4" customHeight="1" x14ac:dyDescent="0.3">
      <c r="A549" s="661">
        <v>31</v>
      </c>
      <c r="B549" s="662" t="s">
        <v>576</v>
      </c>
      <c r="C549" s="662" t="s">
        <v>2790</v>
      </c>
      <c r="D549" s="743" t="s">
        <v>3998</v>
      </c>
      <c r="E549" s="744" t="s">
        <v>2798</v>
      </c>
      <c r="F549" s="662" t="s">
        <v>2785</v>
      </c>
      <c r="G549" s="662" t="s">
        <v>2823</v>
      </c>
      <c r="H549" s="662" t="s">
        <v>577</v>
      </c>
      <c r="I549" s="662" t="s">
        <v>3228</v>
      </c>
      <c r="J549" s="662" t="s">
        <v>3229</v>
      </c>
      <c r="K549" s="662" t="s">
        <v>3230</v>
      </c>
      <c r="L549" s="663">
        <v>73.66</v>
      </c>
      <c r="M549" s="663">
        <v>73.66</v>
      </c>
      <c r="N549" s="662">
        <v>1</v>
      </c>
      <c r="O549" s="745"/>
      <c r="P549" s="663">
        <v>73.66</v>
      </c>
      <c r="Q549" s="678">
        <v>1</v>
      </c>
      <c r="R549" s="662">
        <v>1</v>
      </c>
      <c r="S549" s="678">
        <v>1</v>
      </c>
      <c r="T549" s="745"/>
      <c r="U549" s="701"/>
    </row>
    <row r="550" spans="1:21" ht="14.4" customHeight="1" x14ac:dyDescent="0.3">
      <c r="A550" s="661">
        <v>31</v>
      </c>
      <c r="B550" s="662" t="s">
        <v>576</v>
      </c>
      <c r="C550" s="662" t="s">
        <v>2790</v>
      </c>
      <c r="D550" s="743" t="s">
        <v>3998</v>
      </c>
      <c r="E550" s="744" t="s">
        <v>2798</v>
      </c>
      <c r="F550" s="662" t="s">
        <v>2785</v>
      </c>
      <c r="G550" s="662" t="s">
        <v>2823</v>
      </c>
      <c r="H550" s="662" t="s">
        <v>577</v>
      </c>
      <c r="I550" s="662" t="s">
        <v>2824</v>
      </c>
      <c r="J550" s="662" t="s">
        <v>1715</v>
      </c>
      <c r="K550" s="662" t="s">
        <v>2825</v>
      </c>
      <c r="L550" s="663">
        <v>0</v>
      </c>
      <c r="M550" s="663">
        <v>0</v>
      </c>
      <c r="N550" s="662">
        <v>2</v>
      </c>
      <c r="O550" s="745"/>
      <c r="P550" s="663">
        <v>0</v>
      </c>
      <c r="Q550" s="678"/>
      <c r="R550" s="662">
        <v>2</v>
      </c>
      <c r="S550" s="678">
        <v>1</v>
      </c>
      <c r="T550" s="745"/>
      <c r="U550" s="701"/>
    </row>
    <row r="551" spans="1:21" ht="14.4" customHeight="1" x14ac:dyDescent="0.3">
      <c r="A551" s="661">
        <v>31</v>
      </c>
      <c r="B551" s="662" t="s">
        <v>576</v>
      </c>
      <c r="C551" s="662" t="s">
        <v>2790</v>
      </c>
      <c r="D551" s="743" t="s">
        <v>3998</v>
      </c>
      <c r="E551" s="744" t="s">
        <v>2798</v>
      </c>
      <c r="F551" s="662" t="s">
        <v>2785</v>
      </c>
      <c r="G551" s="662" t="s">
        <v>2823</v>
      </c>
      <c r="H551" s="662" t="s">
        <v>577</v>
      </c>
      <c r="I551" s="662" t="s">
        <v>2826</v>
      </c>
      <c r="J551" s="662" t="s">
        <v>1715</v>
      </c>
      <c r="K551" s="662" t="s">
        <v>1716</v>
      </c>
      <c r="L551" s="663">
        <v>147.31</v>
      </c>
      <c r="M551" s="663">
        <v>147.31</v>
      </c>
      <c r="N551" s="662">
        <v>1</v>
      </c>
      <c r="O551" s="745"/>
      <c r="P551" s="663">
        <v>147.31</v>
      </c>
      <c r="Q551" s="678">
        <v>1</v>
      </c>
      <c r="R551" s="662">
        <v>1</v>
      </c>
      <c r="S551" s="678">
        <v>1</v>
      </c>
      <c r="T551" s="745"/>
      <c r="U551" s="701"/>
    </row>
    <row r="552" spans="1:21" ht="14.4" customHeight="1" x14ac:dyDescent="0.3">
      <c r="A552" s="661">
        <v>31</v>
      </c>
      <c r="B552" s="662" t="s">
        <v>576</v>
      </c>
      <c r="C552" s="662" t="s">
        <v>2790</v>
      </c>
      <c r="D552" s="743" t="s">
        <v>3998</v>
      </c>
      <c r="E552" s="744" t="s">
        <v>2798</v>
      </c>
      <c r="F552" s="662" t="s">
        <v>2785</v>
      </c>
      <c r="G552" s="662" t="s">
        <v>2823</v>
      </c>
      <c r="H552" s="662" t="s">
        <v>577</v>
      </c>
      <c r="I552" s="662" t="s">
        <v>3231</v>
      </c>
      <c r="J552" s="662" t="s">
        <v>2683</v>
      </c>
      <c r="K552" s="662" t="s">
        <v>3232</v>
      </c>
      <c r="L552" s="663">
        <v>79.31</v>
      </c>
      <c r="M552" s="663">
        <v>79.31</v>
      </c>
      <c r="N552" s="662">
        <v>1</v>
      </c>
      <c r="O552" s="745"/>
      <c r="P552" s="663">
        <v>79.31</v>
      </c>
      <c r="Q552" s="678">
        <v>1</v>
      </c>
      <c r="R552" s="662">
        <v>1</v>
      </c>
      <c r="S552" s="678">
        <v>1</v>
      </c>
      <c r="T552" s="745"/>
      <c r="U552" s="701"/>
    </row>
    <row r="553" spans="1:21" ht="14.4" customHeight="1" x14ac:dyDescent="0.3">
      <c r="A553" s="661">
        <v>31</v>
      </c>
      <c r="B553" s="662" t="s">
        <v>576</v>
      </c>
      <c r="C553" s="662" t="s">
        <v>2790</v>
      </c>
      <c r="D553" s="743" t="s">
        <v>3998</v>
      </c>
      <c r="E553" s="744" t="s">
        <v>2798</v>
      </c>
      <c r="F553" s="662" t="s">
        <v>2785</v>
      </c>
      <c r="G553" s="662" t="s">
        <v>3233</v>
      </c>
      <c r="H553" s="662" t="s">
        <v>577</v>
      </c>
      <c r="I553" s="662" t="s">
        <v>3234</v>
      </c>
      <c r="J553" s="662" t="s">
        <v>3235</v>
      </c>
      <c r="K553" s="662" t="s">
        <v>3236</v>
      </c>
      <c r="L553" s="663">
        <v>32.28</v>
      </c>
      <c r="M553" s="663">
        <v>32.28</v>
      </c>
      <c r="N553" s="662">
        <v>1</v>
      </c>
      <c r="O553" s="745"/>
      <c r="P553" s="663">
        <v>32.28</v>
      </c>
      <c r="Q553" s="678">
        <v>1</v>
      </c>
      <c r="R553" s="662">
        <v>1</v>
      </c>
      <c r="S553" s="678">
        <v>1</v>
      </c>
      <c r="T553" s="745"/>
      <c r="U553" s="701"/>
    </row>
    <row r="554" spans="1:21" ht="14.4" customHeight="1" x14ac:dyDescent="0.3">
      <c r="A554" s="661">
        <v>31</v>
      </c>
      <c r="B554" s="662" t="s">
        <v>576</v>
      </c>
      <c r="C554" s="662" t="s">
        <v>2790</v>
      </c>
      <c r="D554" s="743" t="s">
        <v>3998</v>
      </c>
      <c r="E554" s="744" t="s">
        <v>2798</v>
      </c>
      <c r="F554" s="662" t="s">
        <v>2785</v>
      </c>
      <c r="G554" s="662" t="s">
        <v>3237</v>
      </c>
      <c r="H554" s="662" t="s">
        <v>1456</v>
      </c>
      <c r="I554" s="662" t="s">
        <v>1563</v>
      </c>
      <c r="J554" s="662" t="s">
        <v>1564</v>
      </c>
      <c r="K554" s="662" t="s">
        <v>1144</v>
      </c>
      <c r="L554" s="663">
        <v>69.16</v>
      </c>
      <c r="M554" s="663">
        <v>69.16</v>
      </c>
      <c r="N554" s="662">
        <v>1</v>
      </c>
      <c r="O554" s="745"/>
      <c r="P554" s="663">
        <v>69.16</v>
      </c>
      <c r="Q554" s="678">
        <v>1</v>
      </c>
      <c r="R554" s="662">
        <v>1</v>
      </c>
      <c r="S554" s="678">
        <v>1</v>
      </c>
      <c r="T554" s="745"/>
      <c r="U554" s="701"/>
    </row>
    <row r="555" spans="1:21" ht="14.4" customHeight="1" x14ac:dyDescent="0.3">
      <c r="A555" s="661">
        <v>31</v>
      </c>
      <c r="B555" s="662" t="s">
        <v>576</v>
      </c>
      <c r="C555" s="662" t="s">
        <v>2790</v>
      </c>
      <c r="D555" s="743" t="s">
        <v>3998</v>
      </c>
      <c r="E555" s="744" t="s">
        <v>2798</v>
      </c>
      <c r="F555" s="662" t="s">
        <v>2785</v>
      </c>
      <c r="G555" s="662" t="s">
        <v>2831</v>
      </c>
      <c r="H555" s="662" t="s">
        <v>1456</v>
      </c>
      <c r="I555" s="662" t="s">
        <v>3024</v>
      </c>
      <c r="J555" s="662" t="s">
        <v>2833</v>
      </c>
      <c r="K555" s="662" t="s">
        <v>3025</v>
      </c>
      <c r="L555" s="663">
        <v>407.55</v>
      </c>
      <c r="M555" s="663">
        <v>407.55</v>
      </c>
      <c r="N555" s="662">
        <v>1</v>
      </c>
      <c r="O555" s="745"/>
      <c r="P555" s="663">
        <v>407.55</v>
      </c>
      <c r="Q555" s="678">
        <v>1</v>
      </c>
      <c r="R555" s="662">
        <v>1</v>
      </c>
      <c r="S555" s="678">
        <v>1</v>
      </c>
      <c r="T555" s="745"/>
      <c r="U555" s="701"/>
    </row>
    <row r="556" spans="1:21" ht="14.4" customHeight="1" x14ac:dyDescent="0.3">
      <c r="A556" s="661">
        <v>31</v>
      </c>
      <c r="B556" s="662" t="s">
        <v>576</v>
      </c>
      <c r="C556" s="662" t="s">
        <v>2790</v>
      </c>
      <c r="D556" s="743" t="s">
        <v>3998</v>
      </c>
      <c r="E556" s="744" t="s">
        <v>2798</v>
      </c>
      <c r="F556" s="662" t="s">
        <v>2785</v>
      </c>
      <c r="G556" s="662" t="s">
        <v>2831</v>
      </c>
      <c r="H556" s="662" t="s">
        <v>1456</v>
      </c>
      <c r="I556" s="662" t="s">
        <v>2832</v>
      </c>
      <c r="J556" s="662" t="s">
        <v>2833</v>
      </c>
      <c r="K556" s="662" t="s">
        <v>2834</v>
      </c>
      <c r="L556" s="663">
        <v>543.39</v>
      </c>
      <c r="M556" s="663">
        <v>12497.97</v>
      </c>
      <c r="N556" s="662">
        <v>23</v>
      </c>
      <c r="O556" s="745"/>
      <c r="P556" s="663">
        <v>11411.189999999999</v>
      </c>
      <c r="Q556" s="678">
        <v>0.91304347826086951</v>
      </c>
      <c r="R556" s="662">
        <v>21</v>
      </c>
      <c r="S556" s="678">
        <v>0.91304347826086951</v>
      </c>
      <c r="T556" s="745"/>
      <c r="U556" s="701"/>
    </row>
    <row r="557" spans="1:21" ht="14.4" customHeight="1" x14ac:dyDescent="0.3">
      <c r="A557" s="661">
        <v>31</v>
      </c>
      <c r="B557" s="662" t="s">
        <v>576</v>
      </c>
      <c r="C557" s="662" t="s">
        <v>2790</v>
      </c>
      <c r="D557" s="743" t="s">
        <v>3998</v>
      </c>
      <c r="E557" s="744" t="s">
        <v>2798</v>
      </c>
      <c r="F557" s="662" t="s">
        <v>2785</v>
      </c>
      <c r="G557" s="662" t="s">
        <v>2831</v>
      </c>
      <c r="H557" s="662" t="s">
        <v>1456</v>
      </c>
      <c r="I557" s="662" t="s">
        <v>2835</v>
      </c>
      <c r="J557" s="662" t="s">
        <v>2833</v>
      </c>
      <c r="K557" s="662" t="s">
        <v>2836</v>
      </c>
      <c r="L557" s="663">
        <v>815.1</v>
      </c>
      <c r="M557" s="663">
        <v>3260.4</v>
      </c>
      <c r="N557" s="662">
        <v>4</v>
      </c>
      <c r="O557" s="745"/>
      <c r="P557" s="663">
        <v>3260.4</v>
      </c>
      <c r="Q557" s="678">
        <v>1</v>
      </c>
      <c r="R557" s="662">
        <v>4</v>
      </c>
      <c r="S557" s="678">
        <v>1</v>
      </c>
      <c r="T557" s="745"/>
      <c r="U557" s="701"/>
    </row>
    <row r="558" spans="1:21" ht="14.4" customHeight="1" x14ac:dyDescent="0.3">
      <c r="A558" s="661">
        <v>31</v>
      </c>
      <c r="B558" s="662" t="s">
        <v>576</v>
      </c>
      <c r="C558" s="662" t="s">
        <v>2790</v>
      </c>
      <c r="D558" s="743" t="s">
        <v>3998</v>
      </c>
      <c r="E558" s="744" t="s">
        <v>2798</v>
      </c>
      <c r="F558" s="662" t="s">
        <v>2785</v>
      </c>
      <c r="G558" s="662" t="s">
        <v>2831</v>
      </c>
      <c r="H558" s="662" t="s">
        <v>1456</v>
      </c>
      <c r="I558" s="662" t="s">
        <v>2837</v>
      </c>
      <c r="J558" s="662" t="s">
        <v>2833</v>
      </c>
      <c r="K558" s="662" t="s">
        <v>2838</v>
      </c>
      <c r="L558" s="663">
        <v>923.74</v>
      </c>
      <c r="M558" s="663">
        <v>1847.48</v>
      </c>
      <c r="N558" s="662">
        <v>2</v>
      </c>
      <c r="O558" s="745"/>
      <c r="P558" s="663"/>
      <c r="Q558" s="678">
        <v>0</v>
      </c>
      <c r="R558" s="662"/>
      <c r="S558" s="678">
        <v>0</v>
      </c>
      <c r="T558" s="745"/>
      <c r="U558" s="701"/>
    </row>
    <row r="559" spans="1:21" ht="14.4" customHeight="1" x14ac:dyDescent="0.3">
      <c r="A559" s="661">
        <v>31</v>
      </c>
      <c r="B559" s="662" t="s">
        <v>576</v>
      </c>
      <c r="C559" s="662" t="s">
        <v>2790</v>
      </c>
      <c r="D559" s="743" t="s">
        <v>3998</v>
      </c>
      <c r="E559" s="744" t="s">
        <v>2798</v>
      </c>
      <c r="F559" s="662" t="s">
        <v>2785</v>
      </c>
      <c r="G559" s="662" t="s">
        <v>2839</v>
      </c>
      <c r="H559" s="662" t="s">
        <v>1456</v>
      </c>
      <c r="I559" s="662" t="s">
        <v>1470</v>
      </c>
      <c r="J559" s="662" t="s">
        <v>607</v>
      </c>
      <c r="K559" s="662" t="s">
        <v>608</v>
      </c>
      <c r="L559" s="663">
        <v>48.42</v>
      </c>
      <c r="M559" s="663">
        <v>48.42</v>
      </c>
      <c r="N559" s="662">
        <v>1</v>
      </c>
      <c r="O559" s="745"/>
      <c r="P559" s="663">
        <v>48.42</v>
      </c>
      <c r="Q559" s="678">
        <v>1</v>
      </c>
      <c r="R559" s="662">
        <v>1</v>
      </c>
      <c r="S559" s="678">
        <v>1</v>
      </c>
      <c r="T559" s="745"/>
      <c r="U559" s="701"/>
    </row>
    <row r="560" spans="1:21" ht="14.4" customHeight="1" x14ac:dyDescent="0.3">
      <c r="A560" s="661">
        <v>31</v>
      </c>
      <c r="B560" s="662" t="s">
        <v>576</v>
      </c>
      <c r="C560" s="662" t="s">
        <v>2790</v>
      </c>
      <c r="D560" s="743" t="s">
        <v>3998</v>
      </c>
      <c r="E560" s="744" t="s">
        <v>2798</v>
      </c>
      <c r="F560" s="662" t="s">
        <v>2785</v>
      </c>
      <c r="G560" s="662" t="s">
        <v>2839</v>
      </c>
      <c r="H560" s="662" t="s">
        <v>577</v>
      </c>
      <c r="I560" s="662" t="s">
        <v>2840</v>
      </c>
      <c r="J560" s="662" t="s">
        <v>607</v>
      </c>
      <c r="K560" s="662" t="s">
        <v>2841</v>
      </c>
      <c r="L560" s="663">
        <v>48.42</v>
      </c>
      <c r="M560" s="663">
        <v>145.26</v>
      </c>
      <c r="N560" s="662">
        <v>3</v>
      </c>
      <c r="O560" s="745"/>
      <c r="P560" s="663">
        <v>96.84</v>
      </c>
      <c r="Q560" s="678">
        <v>0.66666666666666674</v>
      </c>
      <c r="R560" s="662">
        <v>2</v>
      </c>
      <c r="S560" s="678">
        <v>0.66666666666666663</v>
      </c>
      <c r="T560" s="745"/>
      <c r="U560" s="701"/>
    </row>
    <row r="561" spans="1:21" ht="14.4" customHeight="1" x14ac:dyDescent="0.3">
      <c r="A561" s="661">
        <v>31</v>
      </c>
      <c r="B561" s="662" t="s">
        <v>576</v>
      </c>
      <c r="C561" s="662" t="s">
        <v>2790</v>
      </c>
      <c r="D561" s="743" t="s">
        <v>3998</v>
      </c>
      <c r="E561" s="744" t="s">
        <v>2798</v>
      </c>
      <c r="F561" s="662" t="s">
        <v>2785</v>
      </c>
      <c r="G561" s="662" t="s">
        <v>2839</v>
      </c>
      <c r="H561" s="662" t="s">
        <v>577</v>
      </c>
      <c r="I561" s="662" t="s">
        <v>2840</v>
      </c>
      <c r="J561" s="662" t="s">
        <v>607</v>
      </c>
      <c r="K561" s="662" t="s">
        <v>2841</v>
      </c>
      <c r="L561" s="663">
        <v>36.54</v>
      </c>
      <c r="M561" s="663">
        <v>73.08</v>
      </c>
      <c r="N561" s="662">
        <v>2</v>
      </c>
      <c r="O561" s="745"/>
      <c r="P561" s="663"/>
      <c r="Q561" s="678">
        <v>0</v>
      </c>
      <c r="R561" s="662"/>
      <c r="S561" s="678">
        <v>0</v>
      </c>
      <c r="T561" s="745"/>
      <c r="U561" s="701"/>
    </row>
    <row r="562" spans="1:21" ht="14.4" customHeight="1" x14ac:dyDescent="0.3">
      <c r="A562" s="661">
        <v>31</v>
      </c>
      <c r="B562" s="662" t="s">
        <v>576</v>
      </c>
      <c r="C562" s="662" t="s">
        <v>2790</v>
      </c>
      <c r="D562" s="743" t="s">
        <v>3998</v>
      </c>
      <c r="E562" s="744" t="s">
        <v>2798</v>
      </c>
      <c r="F562" s="662" t="s">
        <v>2785</v>
      </c>
      <c r="G562" s="662" t="s">
        <v>2839</v>
      </c>
      <c r="H562" s="662" t="s">
        <v>577</v>
      </c>
      <c r="I562" s="662" t="s">
        <v>3238</v>
      </c>
      <c r="J562" s="662" t="s">
        <v>607</v>
      </c>
      <c r="K562" s="662" t="s">
        <v>3239</v>
      </c>
      <c r="L562" s="663">
        <v>0</v>
      </c>
      <c r="M562" s="663">
        <v>0</v>
      </c>
      <c r="N562" s="662">
        <v>3</v>
      </c>
      <c r="O562" s="745"/>
      <c r="P562" s="663">
        <v>0</v>
      </c>
      <c r="Q562" s="678"/>
      <c r="R562" s="662">
        <v>3</v>
      </c>
      <c r="S562" s="678">
        <v>1</v>
      </c>
      <c r="T562" s="745"/>
      <c r="U562" s="701"/>
    </row>
    <row r="563" spans="1:21" ht="14.4" customHeight="1" x14ac:dyDescent="0.3">
      <c r="A563" s="661">
        <v>31</v>
      </c>
      <c r="B563" s="662" t="s">
        <v>576</v>
      </c>
      <c r="C563" s="662" t="s">
        <v>2790</v>
      </c>
      <c r="D563" s="743" t="s">
        <v>3998</v>
      </c>
      <c r="E563" s="744" t="s">
        <v>2798</v>
      </c>
      <c r="F563" s="662" t="s">
        <v>2785</v>
      </c>
      <c r="G563" s="662" t="s">
        <v>3240</v>
      </c>
      <c r="H563" s="662" t="s">
        <v>577</v>
      </c>
      <c r="I563" s="662" t="s">
        <v>3241</v>
      </c>
      <c r="J563" s="662" t="s">
        <v>3242</v>
      </c>
      <c r="K563" s="662" t="s">
        <v>3243</v>
      </c>
      <c r="L563" s="663">
        <v>0</v>
      </c>
      <c r="M563" s="663">
        <v>0</v>
      </c>
      <c r="N563" s="662">
        <v>1</v>
      </c>
      <c r="O563" s="745"/>
      <c r="P563" s="663"/>
      <c r="Q563" s="678"/>
      <c r="R563" s="662"/>
      <c r="S563" s="678">
        <v>0</v>
      </c>
      <c r="T563" s="745"/>
      <c r="U563" s="701"/>
    </row>
    <row r="564" spans="1:21" ht="14.4" customHeight="1" x14ac:dyDescent="0.3">
      <c r="A564" s="661">
        <v>31</v>
      </c>
      <c r="B564" s="662" t="s">
        <v>576</v>
      </c>
      <c r="C564" s="662" t="s">
        <v>2790</v>
      </c>
      <c r="D564" s="743" t="s">
        <v>3998</v>
      </c>
      <c r="E564" s="744" t="s">
        <v>2798</v>
      </c>
      <c r="F564" s="662" t="s">
        <v>2785</v>
      </c>
      <c r="G564" s="662" t="s">
        <v>2842</v>
      </c>
      <c r="H564" s="662" t="s">
        <v>577</v>
      </c>
      <c r="I564" s="662" t="s">
        <v>763</v>
      </c>
      <c r="J564" s="662" t="s">
        <v>2843</v>
      </c>
      <c r="K564" s="662" t="s">
        <v>2844</v>
      </c>
      <c r="L564" s="663">
        <v>0</v>
      </c>
      <c r="M564" s="663">
        <v>0</v>
      </c>
      <c r="N564" s="662">
        <v>7</v>
      </c>
      <c r="O564" s="745"/>
      <c r="P564" s="663">
        <v>0</v>
      </c>
      <c r="Q564" s="678"/>
      <c r="R564" s="662">
        <v>7</v>
      </c>
      <c r="S564" s="678">
        <v>1</v>
      </c>
      <c r="T564" s="745"/>
      <c r="U564" s="701"/>
    </row>
    <row r="565" spans="1:21" ht="14.4" customHeight="1" x14ac:dyDescent="0.3">
      <c r="A565" s="661">
        <v>31</v>
      </c>
      <c r="B565" s="662" t="s">
        <v>576</v>
      </c>
      <c r="C565" s="662" t="s">
        <v>2790</v>
      </c>
      <c r="D565" s="743" t="s">
        <v>3998</v>
      </c>
      <c r="E565" s="744" t="s">
        <v>2798</v>
      </c>
      <c r="F565" s="662" t="s">
        <v>2785</v>
      </c>
      <c r="G565" s="662" t="s">
        <v>2845</v>
      </c>
      <c r="H565" s="662" t="s">
        <v>577</v>
      </c>
      <c r="I565" s="662" t="s">
        <v>1691</v>
      </c>
      <c r="J565" s="662" t="s">
        <v>1692</v>
      </c>
      <c r="K565" s="662" t="s">
        <v>2846</v>
      </c>
      <c r="L565" s="663">
        <v>186.27</v>
      </c>
      <c r="M565" s="663">
        <v>186.27</v>
      </c>
      <c r="N565" s="662">
        <v>1</v>
      </c>
      <c r="O565" s="745">
        <v>1</v>
      </c>
      <c r="P565" s="663">
        <v>186.27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31</v>
      </c>
      <c r="B566" s="662" t="s">
        <v>576</v>
      </c>
      <c r="C566" s="662" t="s">
        <v>2790</v>
      </c>
      <c r="D566" s="743" t="s">
        <v>3998</v>
      </c>
      <c r="E566" s="744" t="s">
        <v>2798</v>
      </c>
      <c r="F566" s="662" t="s">
        <v>2785</v>
      </c>
      <c r="G566" s="662" t="s">
        <v>2913</v>
      </c>
      <c r="H566" s="662" t="s">
        <v>577</v>
      </c>
      <c r="I566" s="662" t="s">
        <v>3244</v>
      </c>
      <c r="J566" s="662" t="s">
        <v>1074</v>
      </c>
      <c r="K566" s="662" t="s">
        <v>3245</v>
      </c>
      <c r="L566" s="663">
        <v>206.04</v>
      </c>
      <c r="M566" s="663">
        <v>206.04</v>
      </c>
      <c r="N566" s="662">
        <v>1</v>
      </c>
      <c r="O566" s="745"/>
      <c r="P566" s="663"/>
      <c r="Q566" s="678">
        <v>0</v>
      </c>
      <c r="R566" s="662"/>
      <c r="S566" s="678">
        <v>0</v>
      </c>
      <c r="T566" s="745"/>
      <c r="U566" s="701"/>
    </row>
    <row r="567" spans="1:21" ht="14.4" customHeight="1" x14ac:dyDescent="0.3">
      <c r="A567" s="661">
        <v>31</v>
      </c>
      <c r="B567" s="662" t="s">
        <v>576</v>
      </c>
      <c r="C567" s="662" t="s">
        <v>2790</v>
      </c>
      <c r="D567" s="743" t="s">
        <v>3998</v>
      </c>
      <c r="E567" s="744" t="s">
        <v>2798</v>
      </c>
      <c r="F567" s="662" t="s">
        <v>2785</v>
      </c>
      <c r="G567" s="662" t="s">
        <v>3246</v>
      </c>
      <c r="H567" s="662" t="s">
        <v>577</v>
      </c>
      <c r="I567" s="662" t="s">
        <v>941</v>
      </c>
      <c r="J567" s="662" t="s">
        <v>942</v>
      </c>
      <c r="K567" s="662" t="s">
        <v>943</v>
      </c>
      <c r="L567" s="663">
        <v>0</v>
      </c>
      <c r="M567" s="663">
        <v>0</v>
      </c>
      <c r="N567" s="662">
        <v>1</v>
      </c>
      <c r="O567" s="745"/>
      <c r="P567" s="663"/>
      <c r="Q567" s="678"/>
      <c r="R567" s="662"/>
      <c r="S567" s="678">
        <v>0</v>
      </c>
      <c r="T567" s="745"/>
      <c r="U567" s="701"/>
    </row>
    <row r="568" spans="1:21" ht="14.4" customHeight="1" x14ac:dyDescent="0.3">
      <c r="A568" s="661">
        <v>31</v>
      </c>
      <c r="B568" s="662" t="s">
        <v>576</v>
      </c>
      <c r="C568" s="662" t="s">
        <v>2790</v>
      </c>
      <c r="D568" s="743" t="s">
        <v>3998</v>
      </c>
      <c r="E568" s="744" t="s">
        <v>2798</v>
      </c>
      <c r="F568" s="662" t="s">
        <v>2785</v>
      </c>
      <c r="G568" s="662" t="s">
        <v>3246</v>
      </c>
      <c r="H568" s="662" t="s">
        <v>577</v>
      </c>
      <c r="I568" s="662" t="s">
        <v>3247</v>
      </c>
      <c r="J568" s="662" t="s">
        <v>942</v>
      </c>
      <c r="K568" s="662" t="s">
        <v>3248</v>
      </c>
      <c r="L568" s="663">
        <v>0</v>
      </c>
      <c r="M568" s="663">
        <v>0</v>
      </c>
      <c r="N568" s="662">
        <v>1</v>
      </c>
      <c r="O568" s="745"/>
      <c r="P568" s="663"/>
      <c r="Q568" s="678"/>
      <c r="R568" s="662"/>
      <c r="S568" s="678">
        <v>0</v>
      </c>
      <c r="T568" s="745"/>
      <c r="U568" s="701"/>
    </row>
    <row r="569" spans="1:21" ht="14.4" customHeight="1" x14ac:dyDescent="0.3">
      <c r="A569" s="661">
        <v>31</v>
      </c>
      <c r="B569" s="662" t="s">
        <v>576</v>
      </c>
      <c r="C569" s="662" t="s">
        <v>2790</v>
      </c>
      <c r="D569" s="743" t="s">
        <v>3998</v>
      </c>
      <c r="E569" s="744" t="s">
        <v>2798</v>
      </c>
      <c r="F569" s="662" t="s">
        <v>2785</v>
      </c>
      <c r="G569" s="662" t="s">
        <v>3246</v>
      </c>
      <c r="H569" s="662" t="s">
        <v>577</v>
      </c>
      <c r="I569" s="662" t="s">
        <v>3249</v>
      </c>
      <c r="J569" s="662" t="s">
        <v>942</v>
      </c>
      <c r="K569" s="662" t="s">
        <v>3250</v>
      </c>
      <c r="L569" s="663">
        <v>0</v>
      </c>
      <c r="M569" s="663">
        <v>0</v>
      </c>
      <c r="N569" s="662">
        <v>1</v>
      </c>
      <c r="O569" s="745"/>
      <c r="P569" s="663">
        <v>0</v>
      </c>
      <c r="Q569" s="678"/>
      <c r="R569" s="662">
        <v>1</v>
      </c>
      <c r="S569" s="678">
        <v>1</v>
      </c>
      <c r="T569" s="745"/>
      <c r="U569" s="701"/>
    </row>
    <row r="570" spans="1:21" ht="14.4" customHeight="1" x14ac:dyDescent="0.3">
      <c r="A570" s="661">
        <v>31</v>
      </c>
      <c r="B570" s="662" t="s">
        <v>576</v>
      </c>
      <c r="C570" s="662" t="s">
        <v>2790</v>
      </c>
      <c r="D570" s="743" t="s">
        <v>3998</v>
      </c>
      <c r="E570" s="744" t="s">
        <v>2798</v>
      </c>
      <c r="F570" s="662" t="s">
        <v>2785</v>
      </c>
      <c r="G570" s="662" t="s">
        <v>2916</v>
      </c>
      <c r="H570" s="662" t="s">
        <v>577</v>
      </c>
      <c r="I570" s="662" t="s">
        <v>3251</v>
      </c>
      <c r="J570" s="662" t="s">
        <v>1283</v>
      </c>
      <c r="K570" s="662" t="s">
        <v>3252</v>
      </c>
      <c r="L570" s="663">
        <v>0</v>
      </c>
      <c r="M570" s="663">
        <v>0</v>
      </c>
      <c r="N570" s="662">
        <v>1</v>
      </c>
      <c r="O570" s="745"/>
      <c r="P570" s="663"/>
      <c r="Q570" s="678"/>
      <c r="R570" s="662"/>
      <c r="S570" s="678">
        <v>0</v>
      </c>
      <c r="T570" s="745"/>
      <c r="U570" s="701"/>
    </row>
    <row r="571" spans="1:21" ht="14.4" customHeight="1" x14ac:dyDescent="0.3">
      <c r="A571" s="661">
        <v>31</v>
      </c>
      <c r="B571" s="662" t="s">
        <v>576</v>
      </c>
      <c r="C571" s="662" t="s">
        <v>2790</v>
      </c>
      <c r="D571" s="743" t="s">
        <v>3998</v>
      </c>
      <c r="E571" s="744" t="s">
        <v>2798</v>
      </c>
      <c r="F571" s="662" t="s">
        <v>2787</v>
      </c>
      <c r="G571" s="662" t="s">
        <v>2850</v>
      </c>
      <c r="H571" s="662" t="s">
        <v>577</v>
      </c>
      <c r="I571" s="662" t="s">
        <v>3253</v>
      </c>
      <c r="J571" s="662" t="s">
        <v>3254</v>
      </c>
      <c r="K571" s="662" t="s">
        <v>3255</v>
      </c>
      <c r="L571" s="663">
        <v>800</v>
      </c>
      <c r="M571" s="663">
        <v>800</v>
      </c>
      <c r="N571" s="662">
        <v>1</v>
      </c>
      <c r="O571" s="745">
        <v>1</v>
      </c>
      <c r="P571" s="663">
        <v>800</v>
      </c>
      <c r="Q571" s="678">
        <v>1</v>
      </c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31</v>
      </c>
      <c r="B572" s="662" t="s">
        <v>576</v>
      </c>
      <c r="C572" s="662" t="s">
        <v>2790</v>
      </c>
      <c r="D572" s="743" t="s">
        <v>3998</v>
      </c>
      <c r="E572" s="744" t="s">
        <v>2798</v>
      </c>
      <c r="F572" s="662" t="s">
        <v>2787</v>
      </c>
      <c r="G572" s="662" t="s">
        <v>2850</v>
      </c>
      <c r="H572" s="662" t="s">
        <v>577</v>
      </c>
      <c r="I572" s="662" t="s">
        <v>3256</v>
      </c>
      <c r="J572" s="662" t="s">
        <v>2918</v>
      </c>
      <c r="K572" s="662" t="s">
        <v>3257</v>
      </c>
      <c r="L572" s="663">
        <v>47.57</v>
      </c>
      <c r="M572" s="663">
        <v>47.57</v>
      </c>
      <c r="N572" s="662">
        <v>1</v>
      </c>
      <c r="O572" s="745">
        <v>1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31</v>
      </c>
      <c r="B573" s="662" t="s">
        <v>576</v>
      </c>
      <c r="C573" s="662" t="s">
        <v>2790</v>
      </c>
      <c r="D573" s="743" t="s">
        <v>3998</v>
      </c>
      <c r="E573" s="744" t="s">
        <v>2798</v>
      </c>
      <c r="F573" s="662" t="s">
        <v>2787</v>
      </c>
      <c r="G573" s="662" t="s">
        <v>2850</v>
      </c>
      <c r="H573" s="662" t="s">
        <v>577</v>
      </c>
      <c r="I573" s="662" t="s">
        <v>3258</v>
      </c>
      <c r="J573" s="662" t="s">
        <v>2852</v>
      </c>
      <c r="K573" s="662" t="s">
        <v>3259</v>
      </c>
      <c r="L573" s="663">
        <v>30.99</v>
      </c>
      <c r="M573" s="663">
        <v>61.98</v>
      </c>
      <c r="N573" s="662">
        <v>2</v>
      </c>
      <c r="O573" s="745">
        <v>2</v>
      </c>
      <c r="P573" s="663">
        <v>61.98</v>
      </c>
      <c r="Q573" s="678">
        <v>1</v>
      </c>
      <c r="R573" s="662">
        <v>2</v>
      </c>
      <c r="S573" s="678">
        <v>1</v>
      </c>
      <c r="T573" s="745">
        <v>2</v>
      </c>
      <c r="U573" s="701">
        <v>1</v>
      </c>
    </row>
    <row r="574" spans="1:21" ht="14.4" customHeight="1" x14ac:dyDescent="0.3">
      <c r="A574" s="661">
        <v>31</v>
      </c>
      <c r="B574" s="662" t="s">
        <v>576</v>
      </c>
      <c r="C574" s="662" t="s">
        <v>2790</v>
      </c>
      <c r="D574" s="743" t="s">
        <v>3998</v>
      </c>
      <c r="E574" s="744" t="s">
        <v>2798</v>
      </c>
      <c r="F574" s="662" t="s">
        <v>2787</v>
      </c>
      <c r="G574" s="662" t="s">
        <v>2850</v>
      </c>
      <c r="H574" s="662" t="s">
        <v>577</v>
      </c>
      <c r="I574" s="662" t="s">
        <v>3260</v>
      </c>
      <c r="J574" s="662" t="s">
        <v>2852</v>
      </c>
      <c r="K574" s="662" t="s">
        <v>3261</v>
      </c>
      <c r="L574" s="663">
        <v>24.77</v>
      </c>
      <c r="M574" s="663">
        <v>49.54</v>
      </c>
      <c r="N574" s="662">
        <v>2</v>
      </c>
      <c r="O574" s="745">
        <v>2</v>
      </c>
      <c r="P574" s="663">
        <v>49.54</v>
      </c>
      <c r="Q574" s="678">
        <v>1</v>
      </c>
      <c r="R574" s="662">
        <v>2</v>
      </c>
      <c r="S574" s="678">
        <v>1</v>
      </c>
      <c r="T574" s="745">
        <v>2</v>
      </c>
      <c r="U574" s="701">
        <v>1</v>
      </c>
    </row>
    <row r="575" spans="1:21" ht="14.4" customHeight="1" x14ac:dyDescent="0.3">
      <c r="A575" s="661">
        <v>31</v>
      </c>
      <c r="B575" s="662" t="s">
        <v>576</v>
      </c>
      <c r="C575" s="662" t="s">
        <v>2790</v>
      </c>
      <c r="D575" s="743" t="s">
        <v>3998</v>
      </c>
      <c r="E575" s="744" t="s">
        <v>2798</v>
      </c>
      <c r="F575" s="662" t="s">
        <v>2787</v>
      </c>
      <c r="G575" s="662" t="s">
        <v>2850</v>
      </c>
      <c r="H575" s="662" t="s">
        <v>577</v>
      </c>
      <c r="I575" s="662" t="s">
        <v>3262</v>
      </c>
      <c r="J575" s="662" t="s">
        <v>2852</v>
      </c>
      <c r="K575" s="662" t="s">
        <v>3263</v>
      </c>
      <c r="L575" s="663">
        <v>38.24</v>
      </c>
      <c r="M575" s="663">
        <v>152.96</v>
      </c>
      <c r="N575" s="662">
        <v>4</v>
      </c>
      <c r="O575" s="745">
        <v>4</v>
      </c>
      <c r="P575" s="663">
        <v>152.96</v>
      </c>
      <c r="Q575" s="678">
        <v>1</v>
      </c>
      <c r="R575" s="662">
        <v>4</v>
      </c>
      <c r="S575" s="678">
        <v>1</v>
      </c>
      <c r="T575" s="745">
        <v>4</v>
      </c>
      <c r="U575" s="701">
        <v>1</v>
      </c>
    </row>
    <row r="576" spans="1:21" ht="14.4" customHeight="1" x14ac:dyDescent="0.3">
      <c r="A576" s="661">
        <v>31</v>
      </c>
      <c r="B576" s="662" t="s">
        <v>576</v>
      </c>
      <c r="C576" s="662" t="s">
        <v>2790</v>
      </c>
      <c r="D576" s="743" t="s">
        <v>3998</v>
      </c>
      <c r="E576" s="744" t="s">
        <v>2798</v>
      </c>
      <c r="F576" s="662" t="s">
        <v>2787</v>
      </c>
      <c r="G576" s="662" t="s">
        <v>2850</v>
      </c>
      <c r="H576" s="662" t="s">
        <v>577</v>
      </c>
      <c r="I576" s="662" t="s">
        <v>3264</v>
      </c>
      <c r="J576" s="662" t="s">
        <v>3265</v>
      </c>
      <c r="K576" s="662" t="s">
        <v>3266</v>
      </c>
      <c r="L576" s="663">
        <v>310.39</v>
      </c>
      <c r="M576" s="663">
        <v>931.17</v>
      </c>
      <c r="N576" s="662">
        <v>3</v>
      </c>
      <c r="O576" s="745">
        <v>2</v>
      </c>
      <c r="P576" s="663">
        <v>931.17</v>
      </c>
      <c r="Q576" s="678">
        <v>1</v>
      </c>
      <c r="R576" s="662">
        <v>3</v>
      </c>
      <c r="S576" s="678">
        <v>1</v>
      </c>
      <c r="T576" s="745">
        <v>2</v>
      </c>
      <c r="U576" s="701">
        <v>1</v>
      </c>
    </row>
    <row r="577" spans="1:21" ht="14.4" customHeight="1" x14ac:dyDescent="0.3">
      <c r="A577" s="661">
        <v>31</v>
      </c>
      <c r="B577" s="662" t="s">
        <v>576</v>
      </c>
      <c r="C577" s="662" t="s">
        <v>2790</v>
      </c>
      <c r="D577" s="743" t="s">
        <v>3998</v>
      </c>
      <c r="E577" s="744" t="s">
        <v>2798</v>
      </c>
      <c r="F577" s="662" t="s">
        <v>2787</v>
      </c>
      <c r="G577" s="662" t="s">
        <v>2850</v>
      </c>
      <c r="H577" s="662" t="s">
        <v>577</v>
      </c>
      <c r="I577" s="662" t="s">
        <v>3267</v>
      </c>
      <c r="J577" s="662" t="s">
        <v>3268</v>
      </c>
      <c r="K577" s="662" t="s">
        <v>3269</v>
      </c>
      <c r="L577" s="663">
        <v>604.72</v>
      </c>
      <c r="M577" s="663">
        <v>3628.32</v>
      </c>
      <c r="N577" s="662">
        <v>6</v>
      </c>
      <c r="O577" s="745">
        <v>2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31</v>
      </c>
      <c r="B578" s="662" t="s">
        <v>576</v>
      </c>
      <c r="C578" s="662" t="s">
        <v>2790</v>
      </c>
      <c r="D578" s="743" t="s">
        <v>3998</v>
      </c>
      <c r="E578" s="744" t="s">
        <v>2798</v>
      </c>
      <c r="F578" s="662" t="s">
        <v>2787</v>
      </c>
      <c r="G578" s="662" t="s">
        <v>2858</v>
      </c>
      <c r="H578" s="662" t="s">
        <v>577</v>
      </c>
      <c r="I578" s="662" t="s">
        <v>3049</v>
      </c>
      <c r="J578" s="662" t="s">
        <v>3050</v>
      </c>
      <c r="K578" s="662" t="s">
        <v>3051</v>
      </c>
      <c r="L578" s="663">
        <v>245.43</v>
      </c>
      <c r="M578" s="663">
        <v>245.43</v>
      </c>
      <c r="N578" s="662">
        <v>1</v>
      </c>
      <c r="O578" s="745">
        <v>1</v>
      </c>
      <c r="P578" s="663">
        <v>245.43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31</v>
      </c>
      <c r="B579" s="662" t="s">
        <v>576</v>
      </c>
      <c r="C579" s="662" t="s">
        <v>2790</v>
      </c>
      <c r="D579" s="743" t="s">
        <v>3998</v>
      </c>
      <c r="E579" s="744" t="s">
        <v>2798</v>
      </c>
      <c r="F579" s="662" t="s">
        <v>2787</v>
      </c>
      <c r="G579" s="662" t="s">
        <v>2858</v>
      </c>
      <c r="H579" s="662" t="s">
        <v>577</v>
      </c>
      <c r="I579" s="662" t="s">
        <v>3052</v>
      </c>
      <c r="J579" s="662" t="s">
        <v>3053</v>
      </c>
      <c r="K579" s="662" t="s">
        <v>3054</v>
      </c>
      <c r="L579" s="663">
        <v>250</v>
      </c>
      <c r="M579" s="663">
        <v>500</v>
      </c>
      <c r="N579" s="662">
        <v>2</v>
      </c>
      <c r="O579" s="745">
        <v>2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31</v>
      </c>
      <c r="B580" s="662" t="s">
        <v>576</v>
      </c>
      <c r="C580" s="662" t="s">
        <v>2790</v>
      </c>
      <c r="D580" s="743" t="s">
        <v>3998</v>
      </c>
      <c r="E580" s="744" t="s">
        <v>2798</v>
      </c>
      <c r="F580" s="662" t="s">
        <v>2787</v>
      </c>
      <c r="G580" s="662" t="s">
        <v>2858</v>
      </c>
      <c r="H580" s="662" t="s">
        <v>577</v>
      </c>
      <c r="I580" s="662" t="s">
        <v>2974</v>
      </c>
      <c r="J580" s="662" t="s">
        <v>2975</v>
      </c>
      <c r="K580" s="662" t="s">
        <v>2976</v>
      </c>
      <c r="L580" s="663">
        <v>750</v>
      </c>
      <c r="M580" s="663">
        <v>3000</v>
      </c>
      <c r="N580" s="662">
        <v>4</v>
      </c>
      <c r="O580" s="745">
        <v>4</v>
      </c>
      <c r="P580" s="663">
        <v>3000</v>
      </c>
      <c r="Q580" s="678">
        <v>1</v>
      </c>
      <c r="R580" s="662">
        <v>4</v>
      </c>
      <c r="S580" s="678">
        <v>1</v>
      </c>
      <c r="T580" s="745">
        <v>4</v>
      </c>
      <c r="U580" s="701">
        <v>1</v>
      </c>
    </row>
    <row r="581" spans="1:21" ht="14.4" customHeight="1" x14ac:dyDescent="0.3">
      <c r="A581" s="661">
        <v>31</v>
      </c>
      <c r="B581" s="662" t="s">
        <v>576</v>
      </c>
      <c r="C581" s="662" t="s">
        <v>2790</v>
      </c>
      <c r="D581" s="743" t="s">
        <v>3998</v>
      </c>
      <c r="E581" s="744" t="s">
        <v>2798</v>
      </c>
      <c r="F581" s="662" t="s">
        <v>2787</v>
      </c>
      <c r="G581" s="662" t="s">
        <v>2858</v>
      </c>
      <c r="H581" s="662" t="s">
        <v>577</v>
      </c>
      <c r="I581" s="662" t="s">
        <v>3270</v>
      </c>
      <c r="J581" s="662" t="s">
        <v>2980</v>
      </c>
      <c r="K581" s="662" t="s">
        <v>3271</v>
      </c>
      <c r="L581" s="663">
        <v>50.5</v>
      </c>
      <c r="M581" s="663">
        <v>50.5</v>
      </c>
      <c r="N581" s="662">
        <v>1</v>
      </c>
      <c r="O581" s="745">
        <v>1</v>
      </c>
      <c r="P581" s="663">
        <v>50.5</v>
      </c>
      <c r="Q581" s="678">
        <v>1</v>
      </c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31</v>
      </c>
      <c r="B582" s="662" t="s">
        <v>576</v>
      </c>
      <c r="C582" s="662" t="s">
        <v>2790</v>
      </c>
      <c r="D582" s="743" t="s">
        <v>3998</v>
      </c>
      <c r="E582" s="744" t="s">
        <v>2798</v>
      </c>
      <c r="F582" s="662" t="s">
        <v>2787</v>
      </c>
      <c r="G582" s="662" t="s">
        <v>2858</v>
      </c>
      <c r="H582" s="662" t="s">
        <v>577</v>
      </c>
      <c r="I582" s="662" t="s">
        <v>3038</v>
      </c>
      <c r="J582" s="662" t="s">
        <v>2980</v>
      </c>
      <c r="K582" s="662" t="s">
        <v>3039</v>
      </c>
      <c r="L582" s="663">
        <v>58.5</v>
      </c>
      <c r="M582" s="663">
        <v>58.5</v>
      </c>
      <c r="N582" s="662">
        <v>1</v>
      </c>
      <c r="O582" s="745">
        <v>1</v>
      </c>
      <c r="P582" s="663">
        <v>58.5</v>
      </c>
      <c r="Q582" s="678">
        <v>1</v>
      </c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31</v>
      </c>
      <c r="B583" s="662" t="s">
        <v>576</v>
      </c>
      <c r="C583" s="662" t="s">
        <v>2790</v>
      </c>
      <c r="D583" s="743" t="s">
        <v>3998</v>
      </c>
      <c r="E583" s="744" t="s">
        <v>2798</v>
      </c>
      <c r="F583" s="662" t="s">
        <v>2787</v>
      </c>
      <c r="G583" s="662" t="s">
        <v>2858</v>
      </c>
      <c r="H583" s="662" t="s">
        <v>577</v>
      </c>
      <c r="I583" s="662" t="s">
        <v>2923</v>
      </c>
      <c r="J583" s="662" t="s">
        <v>2924</v>
      </c>
      <c r="K583" s="662" t="s">
        <v>2925</v>
      </c>
      <c r="L583" s="663">
        <v>971.25</v>
      </c>
      <c r="M583" s="663">
        <v>2913.75</v>
      </c>
      <c r="N583" s="662">
        <v>3</v>
      </c>
      <c r="O583" s="745">
        <v>3</v>
      </c>
      <c r="P583" s="663">
        <v>2913.75</v>
      </c>
      <c r="Q583" s="678">
        <v>1</v>
      </c>
      <c r="R583" s="662">
        <v>3</v>
      </c>
      <c r="S583" s="678">
        <v>1</v>
      </c>
      <c r="T583" s="745">
        <v>3</v>
      </c>
      <c r="U583" s="701">
        <v>1</v>
      </c>
    </row>
    <row r="584" spans="1:21" ht="14.4" customHeight="1" x14ac:dyDescent="0.3">
      <c r="A584" s="661">
        <v>31</v>
      </c>
      <c r="B584" s="662" t="s">
        <v>576</v>
      </c>
      <c r="C584" s="662" t="s">
        <v>2790</v>
      </c>
      <c r="D584" s="743" t="s">
        <v>3998</v>
      </c>
      <c r="E584" s="744" t="s">
        <v>2798</v>
      </c>
      <c r="F584" s="662" t="s">
        <v>2787</v>
      </c>
      <c r="G584" s="662" t="s">
        <v>2858</v>
      </c>
      <c r="H584" s="662" t="s">
        <v>577</v>
      </c>
      <c r="I584" s="662" t="s">
        <v>3272</v>
      </c>
      <c r="J584" s="662" t="s">
        <v>3273</v>
      </c>
      <c r="K584" s="662" t="s">
        <v>3104</v>
      </c>
      <c r="L584" s="663">
        <v>1000</v>
      </c>
      <c r="M584" s="663">
        <v>1000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31</v>
      </c>
      <c r="B585" s="662" t="s">
        <v>576</v>
      </c>
      <c r="C585" s="662" t="s">
        <v>2790</v>
      </c>
      <c r="D585" s="743" t="s">
        <v>3998</v>
      </c>
      <c r="E585" s="744" t="s">
        <v>2798</v>
      </c>
      <c r="F585" s="662" t="s">
        <v>2787</v>
      </c>
      <c r="G585" s="662" t="s">
        <v>2858</v>
      </c>
      <c r="H585" s="662" t="s">
        <v>577</v>
      </c>
      <c r="I585" s="662" t="s">
        <v>3102</v>
      </c>
      <c r="J585" s="662" t="s">
        <v>3103</v>
      </c>
      <c r="K585" s="662" t="s">
        <v>3104</v>
      </c>
      <c r="L585" s="663">
        <v>1000</v>
      </c>
      <c r="M585" s="663">
        <v>1000</v>
      </c>
      <c r="N585" s="662">
        <v>1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31</v>
      </c>
      <c r="B586" s="662" t="s">
        <v>576</v>
      </c>
      <c r="C586" s="662" t="s">
        <v>2790</v>
      </c>
      <c r="D586" s="743" t="s">
        <v>3998</v>
      </c>
      <c r="E586" s="744" t="s">
        <v>2798</v>
      </c>
      <c r="F586" s="662" t="s">
        <v>2787</v>
      </c>
      <c r="G586" s="662" t="s">
        <v>2858</v>
      </c>
      <c r="H586" s="662" t="s">
        <v>577</v>
      </c>
      <c r="I586" s="662" t="s">
        <v>3177</v>
      </c>
      <c r="J586" s="662" t="s">
        <v>3178</v>
      </c>
      <c r="K586" s="662" t="s">
        <v>3179</v>
      </c>
      <c r="L586" s="663">
        <v>600</v>
      </c>
      <c r="M586" s="663">
        <v>1200</v>
      </c>
      <c r="N586" s="662">
        <v>2</v>
      </c>
      <c r="O586" s="745">
        <v>2</v>
      </c>
      <c r="P586" s="663">
        <v>1200</v>
      </c>
      <c r="Q586" s="678">
        <v>1</v>
      </c>
      <c r="R586" s="662">
        <v>2</v>
      </c>
      <c r="S586" s="678">
        <v>1</v>
      </c>
      <c r="T586" s="745">
        <v>2</v>
      </c>
      <c r="U586" s="701">
        <v>1</v>
      </c>
    </row>
    <row r="587" spans="1:21" ht="14.4" customHeight="1" x14ac:dyDescent="0.3">
      <c r="A587" s="661">
        <v>31</v>
      </c>
      <c r="B587" s="662" t="s">
        <v>576</v>
      </c>
      <c r="C587" s="662" t="s">
        <v>2790</v>
      </c>
      <c r="D587" s="743" t="s">
        <v>3998</v>
      </c>
      <c r="E587" s="744" t="s">
        <v>2798</v>
      </c>
      <c r="F587" s="662" t="s">
        <v>2787</v>
      </c>
      <c r="G587" s="662" t="s">
        <v>2858</v>
      </c>
      <c r="H587" s="662" t="s">
        <v>577</v>
      </c>
      <c r="I587" s="662" t="s">
        <v>2932</v>
      </c>
      <c r="J587" s="662" t="s">
        <v>2933</v>
      </c>
      <c r="K587" s="662" t="s">
        <v>2934</v>
      </c>
      <c r="L587" s="663">
        <v>350</v>
      </c>
      <c r="M587" s="663">
        <v>1750</v>
      </c>
      <c r="N587" s="662">
        <v>5</v>
      </c>
      <c r="O587" s="745">
        <v>5</v>
      </c>
      <c r="P587" s="663">
        <v>1750</v>
      </c>
      <c r="Q587" s="678">
        <v>1</v>
      </c>
      <c r="R587" s="662">
        <v>5</v>
      </c>
      <c r="S587" s="678">
        <v>1</v>
      </c>
      <c r="T587" s="745">
        <v>5</v>
      </c>
      <c r="U587" s="701">
        <v>1</v>
      </c>
    </row>
    <row r="588" spans="1:21" ht="14.4" customHeight="1" x14ac:dyDescent="0.3">
      <c r="A588" s="661">
        <v>31</v>
      </c>
      <c r="B588" s="662" t="s">
        <v>576</v>
      </c>
      <c r="C588" s="662" t="s">
        <v>2790</v>
      </c>
      <c r="D588" s="743" t="s">
        <v>3998</v>
      </c>
      <c r="E588" s="744" t="s">
        <v>2798</v>
      </c>
      <c r="F588" s="662" t="s">
        <v>2787</v>
      </c>
      <c r="G588" s="662" t="s">
        <v>2858</v>
      </c>
      <c r="H588" s="662" t="s">
        <v>577</v>
      </c>
      <c r="I588" s="662" t="s">
        <v>2979</v>
      </c>
      <c r="J588" s="662" t="s">
        <v>2980</v>
      </c>
      <c r="K588" s="662" t="s">
        <v>2981</v>
      </c>
      <c r="L588" s="663">
        <v>58.5</v>
      </c>
      <c r="M588" s="663">
        <v>175.5</v>
      </c>
      <c r="N588" s="662">
        <v>3</v>
      </c>
      <c r="O588" s="745">
        <v>3</v>
      </c>
      <c r="P588" s="663">
        <v>175.5</v>
      </c>
      <c r="Q588" s="678">
        <v>1</v>
      </c>
      <c r="R588" s="662">
        <v>3</v>
      </c>
      <c r="S588" s="678">
        <v>1</v>
      </c>
      <c r="T588" s="745">
        <v>3</v>
      </c>
      <c r="U588" s="701">
        <v>1</v>
      </c>
    </row>
    <row r="589" spans="1:21" ht="14.4" customHeight="1" x14ac:dyDescent="0.3">
      <c r="A589" s="661">
        <v>31</v>
      </c>
      <c r="B589" s="662" t="s">
        <v>576</v>
      </c>
      <c r="C589" s="662" t="s">
        <v>2790</v>
      </c>
      <c r="D589" s="743" t="s">
        <v>3998</v>
      </c>
      <c r="E589" s="744" t="s">
        <v>2798</v>
      </c>
      <c r="F589" s="662" t="s">
        <v>2787</v>
      </c>
      <c r="G589" s="662" t="s">
        <v>2858</v>
      </c>
      <c r="H589" s="662" t="s">
        <v>577</v>
      </c>
      <c r="I589" s="662" t="s">
        <v>3274</v>
      </c>
      <c r="J589" s="662" t="s">
        <v>3275</v>
      </c>
      <c r="K589" s="662" t="s">
        <v>3276</v>
      </c>
      <c r="L589" s="663">
        <v>178.5</v>
      </c>
      <c r="M589" s="663">
        <v>178.5</v>
      </c>
      <c r="N589" s="662">
        <v>1</v>
      </c>
      <c r="O589" s="745">
        <v>1</v>
      </c>
      <c r="P589" s="663">
        <v>178.5</v>
      </c>
      <c r="Q589" s="678">
        <v>1</v>
      </c>
      <c r="R589" s="662">
        <v>1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31</v>
      </c>
      <c r="B590" s="662" t="s">
        <v>576</v>
      </c>
      <c r="C590" s="662" t="s">
        <v>2790</v>
      </c>
      <c r="D590" s="743" t="s">
        <v>3998</v>
      </c>
      <c r="E590" s="744" t="s">
        <v>2798</v>
      </c>
      <c r="F590" s="662" t="s">
        <v>2787</v>
      </c>
      <c r="G590" s="662" t="s">
        <v>2858</v>
      </c>
      <c r="H590" s="662" t="s">
        <v>577</v>
      </c>
      <c r="I590" s="662" t="s">
        <v>2999</v>
      </c>
      <c r="J590" s="662" t="s">
        <v>3000</v>
      </c>
      <c r="K590" s="662" t="s">
        <v>3001</v>
      </c>
      <c r="L590" s="663">
        <v>1000</v>
      </c>
      <c r="M590" s="663">
        <v>2000</v>
      </c>
      <c r="N590" s="662">
        <v>2</v>
      </c>
      <c r="O590" s="745">
        <v>2</v>
      </c>
      <c r="P590" s="663">
        <v>2000</v>
      </c>
      <c r="Q590" s="678">
        <v>1</v>
      </c>
      <c r="R590" s="662">
        <v>2</v>
      </c>
      <c r="S590" s="678">
        <v>1</v>
      </c>
      <c r="T590" s="745">
        <v>2</v>
      </c>
      <c r="U590" s="701">
        <v>1</v>
      </c>
    </row>
    <row r="591" spans="1:21" ht="14.4" customHeight="1" x14ac:dyDescent="0.3">
      <c r="A591" s="661">
        <v>31</v>
      </c>
      <c r="B591" s="662" t="s">
        <v>576</v>
      </c>
      <c r="C591" s="662" t="s">
        <v>2790</v>
      </c>
      <c r="D591" s="743" t="s">
        <v>3998</v>
      </c>
      <c r="E591" s="744" t="s">
        <v>2798</v>
      </c>
      <c r="F591" s="662" t="s">
        <v>2787</v>
      </c>
      <c r="G591" s="662" t="s">
        <v>2858</v>
      </c>
      <c r="H591" s="662" t="s">
        <v>577</v>
      </c>
      <c r="I591" s="662" t="s">
        <v>3277</v>
      </c>
      <c r="J591" s="662" t="s">
        <v>3278</v>
      </c>
      <c r="K591" s="662" t="s">
        <v>3279</v>
      </c>
      <c r="L591" s="663">
        <v>1545.22</v>
      </c>
      <c r="M591" s="663">
        <v>1545.22</v>
      </c>
      <c r="N591" s="662">
        <v>1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31</v>
      </c>
      <c r="B592" s="662" t="s">
        <v>576</v>
      </c>
      <c r="C592" s="662" t="s">
        <v>2790</v>
      </c>
      <c r="D592" s="743" t="s">
        <v>3998</v>
      </c>
      <c r="E592" s="744" t="s">
        <v>2798</v>
      </c>
      <c r="F592" s="662" t="s">
        <v>2787</v>
      </c>
      <c r="G592" s="662" t="s">
        <v>2858</v>
      </c>
      <c r="H592" s="662" t="s">
        <v>577</v>
      </c>
      <c r="I592" s="662" t="s">
        <v>3280</v>
      </c>
      <c r="J592" s="662" t="s">
        <v>3281</v>
      </c>
      <c r="K592" s="662" t="s">
        <v>3282</v>
      </c>
      <c r="L592" s="663">
        <v>600</v>
      </c>
      <c r="M592" s="663">
        <v>600</v>
      </c>
      <c r="N592" s="662">
        <v>1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31</v>
      </c>
      <c r="B593" s="662" t="s">
        <v>576</v>
      </c>
      <c r="C593" s="662" t="s">
        <v>2790</v>
      </c>
      <c r="D593" s="743" t="s">
        <v>3998</v>
      </c>
      <c r="E593" s="744" t="s">
        <v>2798</v>
      </c>
      <c r="F593" s="662" t="s">
        <v>2787</v>
      </c>
      <c r="G593" s="662" t="s">
        <v>2858</v>
      </c>
      <c r="H593" s="662" t="s">
        <v>577</v>
      </c>
      <c r="I593" s="662" t="s">
        <v>3195</v>
      </c>
      <c r="J593" s="662" t="s">
        <v>3196</v>
      </c>
      <c r="K593" s="662" t="s">
        <v>3197</v>
      </c>
      <c r="L593" s="663">
        <v>2700</v>
      </c>
      <c r="M593" s="663">
        <v>2700</v>
      </c>
      <c r="N593" s="662">
        <v>1</v>
      </c>
      <c r="O593" s="745">
        <v>1</v>
      </c>
      <c r="P593" s="663">
        <v>2700</v>
      </c>
      <c r="Q593" s="678">
        <v>1</v>
      </c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31</v>
      </c>
      <c r="B594" s="662" t="s">
        <v>576</v>
      </c>
      <c r="C594" s="662" t="s">
        <v>2790</v>
      </c>
      <c r="D594" s="743" t="s">
        <v>3998</v>
      </c>
      <c r="E594" s="744" t="s">
        <v>2798</v>
      </c>
      <c r="F594" s="662" t="s">
        <v>2787</v>
      </c>
      <c r="G594" s="662" t="s">
        <v>2858</v>
      </c>
      <c r="H594" s="662" t="s">
        <v>577</v>
      </c>
      <c r="I594" s="662" t="s">
        <v>3283</v>
      </c>
      <c r="J594" s="662" t="s">
        <v>3284</v>
      </c>
      <c r="K594" s="662" t="s">
        <v>3285</v>
      </c>
      <c r="L594" s="663">
        <v>500</v>
      </c>
      <c r="M594" s="663">
        <v>500</v>
      </c>
      <c r="N594" s="662">
        <v>1</v>
      </c>
      <c r="O594" s="745">
        <v>1</v>
      </c>
      <c r="P594" s="663">
        <v>500</v>
      </c>
      <c r="Q594" s="678">
        <v>1</v>
      </c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31</v>
      </c>
      <c r="B595" s="662" t="s">
        <v>576</v>
      </c>
      <c r="C595" s="662" t="s">
        <v>2790</v>
      </c>
      <c r="D595" s="743" t="s">
        <v>3998</v>
      </c>
      <c r="E595" s="744" t="s">
        <v>2798</v>
      </c>
      <c r="F595" s="662" t="s">
        <v>2787</v>
      </c>
      <c r="G595" s="662" t="s">
        <v>2868</v>
      </c>
      <c r="H595" s="662" t="s">
        <v>577</v>
      </c>
      <c r="I595" s="662" t="s">
        <v>2869</v>
      </c>
      <c r="J595" s="662" t="s">
        <v>2870</v>
      </c>
      <c r="K595" s="662" t="s">
        <v>2871</v>
      </c>
      <c r="L595" s="663">
        <v>260</v>
      </c>
      <c r="M595" s="663">
        <v>1560</v>
      </c>
      <c r="N595" s="662">
        <v>6</v>
      </c>
      <c r="O595" s="745">
        <v>3</v>
      </c>
      <c r="P595" s="663">
        <v>1560</v>
      </c>
      <c r="Q595" s="678">
        <v>1</v>
      </c>
      <c r="R595" s="662">
        <v>6</v>
      </c>
      <c r="S595" s="678">
        <v>1</v>
      </c>
      <c r="T595" s="745">
        <v>3</v>
      </c>
      <c r="U595" s="701">
        <v>1</v>
      </c>
    </row>
    <row r="596" spans="1:21" ht="14.4" customHeight="1" x14ac:dyDescent="0.3">
      <c r="A596" s="661">
        <v>31</v>
      </c>
      <c r="B596" s="662" t="s">
        <v>576</v>
      </c>
      <c r="C596" s="662" t="s">
        <v>2790</v>
      </c>
      <c r="D596" s="743" t="s">
        <v>3998</v>
      </c>
      <c r="E596" s="744" t="s">
        <v>2798</v>
      </c>
      <c r="F596" s="662" t="s">
        <v>2787</v>
      </c>
      <c r="G596" s="662" t="s">
        <v>2868</v>
      </c>
      <c r="H596" s="662" t="s">
        <v>577</v>
      </c>
      <c r="I596" s="662" t="s">
        <v>2872</v>
      </c>
      <c r="J596" s="662" t="s">
        <v>2873</v>
      </c>
      <c r="K596" s="662" t="s">
        <v>2874</v>
      </c>
      <c r="L596" s="663">
        <v>200</v>
      </c>
      <c r="M596" s="663">
        <v>400</v>
      </c>
      <c r="N596" s="662">
        <v>2</v>
      </c>
      <c r="O596" s="745">
        <v>1</v>
      </c>
      <c r="P596" s="663">
        <v>400</v>
      </c>
      <c r="Q596" s="678">
        <v>1</v>
      </c>
      <c r="R596" s="662">
        <v>2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31</v>
      </c>
      <c r="B597" s="662" t="s">
        <v>576</v>
      </c>
      <c r="C597" s="662" t="s">
        <v>2790</v>
      </c>
      <c r="D597" s="743" t="s">
        <v>3998</v>
      </c>
      <c r="E597" s="744" t="s">
        <v>2798</v>
      </c>
      <c r="F597" s="662" t="s">
        <v>2787</v>
      </c>
      <c r="G597" s="662" t="s">
        <v>2868</v>
      </c>
      <c r="H597" s="662" t="s">
        <v>577</v>
      </c>
      <c r="I597" s="662" t="s">
        <v>3286</v>
      </c>
      <c r="J597" s="662" t="s">
        <v>3287</v>
      </c>
      <c r="K597" s="662" t="s">
        <v>3288</v>
      </c>
      <c r="L597" s="663">
        <v>264</v>
      </c>
      <c r="M597" s="663">
        <v>528</v>
      </c>
      <c r="N597" s="662">
        <v>2</v>
      </c>
      <c r="O597" s="745">
        <v>1</v>
      </c>
      <c r="P597" s="663">
        <v>528</v>
      </c>
      <c r="Q597" s="678">
        <v>1</v>
      </c>
      <c r="R597" s="662">
        <v>2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31</v>
      </c>
      <c r="B598" s="662" t="s">
        <v>576</v>
      </c>
      <c r="C598" s="662" t="s">
        <v>2790</v>
      </c>
      <c r="D598" s="743" t="s">
        <v>3998</v>
      </c>
      <c r="E598" s="744" t="s">
        <v>2798</v>
      </c>
      <c r="F598" s="662" t="s">
        <v>2787</v>
      </c>
      <c r="G598" s="662" t="s">
        <v>2868</v>
      </c>
      <c r="H598" s="662" t="s">
        <v>577</v>
      </c>
      <c r="I598" s="662" t="s">
        <v>3289</v>
      </c>
      <c r="J598" s="662" t="s">
        <v>3290</v>
      </c>
      <c r="K598" s="662" t="s">
        <v>3291</v>
      </c>
      <c r="L598" s="663">
        <v>1380</v>
      </c>
      <c r="M598" s="663">
        <v>1380</v>
      </c>
      <c r="N598" s="662">
        <v>1</v>
      </c>
      <c r="O598" s="745">
        <v>1</v>
      </c>
      <c r="P598" s="663">
        <v>1380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31</v>
      </c>
      <c r="B599" s="662" t="s">
        <v>576</v>
      </c>
      <c r="C599" s="662" t="s">
        <v>2790</v>
      </c>
      <c r="D599" s="743" t="s">
        <v>3998</v>
      </c>
      <c r="E599" s="744" t="s">
        <v>2799</v>
      </c>
      <c r="F599" s="662" t="s">
        <v>2785</v>
      </c>
      <c r="G599" s="662" t="s">
        <v>2813</v>
      </c>
      <c r="H599" s="662" t="s">
        <v>1456</v>
      </c>
      <c r="I599" s="662" t="s">
        <v>1759</v>
      </c>
      <c r="J599" s="662" t="s">
        <v>1641</v>
      </c>
      <c r="K599" s="662" t="s">
        <v>2660</v>
      </c>
      <c r="L599" s="663">
        <v>154.36000000000001</v>
      </c>
      <c r="M599" s="663">
        <v>308.72000000000003</v>
      </c>
      <c r="N599" s="662">
        <v>2</v>
      </c>
      <c r="O599" s="745">
        <v>2</v>
      </c>
      <c r="P599" s="663">
        <v>308.72000000000003</v>
      </c>
      <c r="Q599" s="678">
        <v>1</v>
      </c>
      <c r="R599" s="662">
        <v>2</v>
      </c>
      <c r="S599" s="678">
        <v>1</v>
      </c>
      <c r="T599" s="745">
        <v>2</v>
      </c>
      <c r="U599" s="701">
        <v>1</v>
      </c>
    </row>
    <row r="600" spans="1:21" ht="14.4" customHeight="1" x14ac:dyDescent="0.3">
      <c r="A600" s="661">
        <v>31</v>
      </c>
      <c r="B600" s="662" t="s">
        <v>576</v>
      </c>
      <c r="C600" s="662" t="s">
        <v>2790</v>
      </c>
      <c r="D600" s="743" t="s">
        <v>3998</v>
      </c>
      <c r="E600" s="744" t="s">
        <v>2799</v>
      </c>
      <c r="F600" s="662" t="s">
        <v>2785</v>
      </c>
      <c r="G600" s="662" t="s">
        <v>2813</v>
      </c>
      <c r="H600" s="662" t="s">
        <v>1456</v>
      </c>
      <c r="I600" s="662" t="s">
        <v>1780</v>
      </c>
      <c r="J600" s="662" t="s">
        <v>2663</v>
      </c>
      <c r="K600" s="662" t="s">
        <v>2659</v>
      </c>
      <c r="L600" s="663">
        <v>149.52000000000001</v>
      </c>
      <c r="M600" s="663">
        <v>299.04000000000002</v>
      </c>
      <c r="N600" s="662">
        <v>2</v>
      </c>
      <c r="O600" s="745">
        <v>1.5</v>
      </c>
      <c r="P600" s="663">
        <v>299.04000000000002</v>
      </c>
      <c r="Q600" s="678">
        <v>1</v>
      </c>
      <c r="R600" s="662">
        <v>2</v>
      </c>
      <c r="S600" s="678">
        <v>1</v>
      </c>
      <c r="T600" s="745">
        <v>1.5</v>
      </c>
      <c r="U600" s="701">
        <v>1</v>
      </c>
    </row>
    <row r="601" spans="1:21" ht="14.4" customHeight="1" x14ac:dyDescent="0.3">
      <c r="A601" s="661">
        <v>31</v>
      </c>
      <c r="B601" s="662" t="s">
        <v>576</v>
      </c>
      <c r="C601" s="662" t="s">
        <v>2790</v>
      </c>
      <c r="D601" s="743" t="s">
        <v>3998</v>
      </c>
      <c r="E601" s="744" t="s">
        <v>2799</v>
      </c>
      <c r="F601" s="662" t="s">
        <v>2785</v>
      </c>
      <c r="G601" s="662" t="s">
        <v>3292</v>
      </c>
      <c r="H601" s="662" t="s">
        <v>1456</v>
      </c>
      <c r="I601" s="662" t="s">
        <v>1795</v>
      </c>
      <c r="J601" s="662" t="s">
        <v>1796</v>
      </c>
      <c r="K601" s="662" t="s">
        <v>1797</v>
      </c>
      <c r="L601" s="663">
        <v>119.7</v>
      </c>
      <c r="M601" s="663">
        <v>239.4</v>
      </c>
      <c r="N601" s="662">
        <v>2</v>
      </c>
      <c r="O601" s="745">
        <v>2</v>
      </c>
      <c r="P601" s="663">
        <v>239.4</v>
      </c>
      <c r="Q601" s="678">
        <v>1</v>
      </c>
      <c r="R601" s="662">
        <v>2</v>
      </c>
      <c r="S601" s="678">
        <v>1</v>
      </c>
      <c r="T601" s="745">
        <v>2</v>
      </c>
      <c r="U601" s="701">
        <v>1</v>
      </c>
    </row>
    <row r="602" spans="1:21" ht="14.4" customHeight="1" x14ac:dyDescent="0.3">
      <c r="A602" s="661">
        <v>31</v>
      </c>
      <c r="B602" s="662" t="s">
        <v>576</v>
      </c>
      <c r="C602" s="662" t="s">
        <v>2790</v>
      </c>
      <c r="D602" s="743" t="s">
        <v>3998</v>
      </c>
      <c r="E602" s="744" t="s">
        <v>2799</v>
      </c>
      <c r="F602" s="662" t="s">
        <v>2785</v>
      </c>
      <c r="G602" s="662" t="s">
        <v>3293</v>
      </c>
      <c r="H602" s="662" t="s">
        <v>577</v>
      </c>
      <c r="I602" s="662" t="s">
        <v>1722</v>
      </c>
      <c r="J602" s="662" t="s">
        <v>1723</v>
      </c>
      <c r="K602" s="662" t="s">
        <v>3294</v>
      </c>
      <c r="L602" s="663">
        <v>64.12</v>
      </c>
      <c r="M602" s="663">
        <v>128.24</v>
      </c>
      <c r="N602" s="662">
        <v>2</v>
      </c>
      <c r="O602" s="745">
        <v>1</v>
      </c>
      <c r="P602" s="663">
        <v>128.24</v>
      </c>
      <c r="Q602" s="678">
        <v>1</v>
      </c>
      <c r="R602" s="662">
        <v>2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31</v>
      </c>
      <c r="B603" s="662" t="s">
        <v>576</v>
      </c>
      <c r="C603" s="662" t="s">
        <v>2790</v>
      </c>
      <c r="D603" s="743" t="s">
        <v>3998</v>
      </c>
      <c r="E603" s="744" t="s">
        <v>2799</v>
      </c>
      <c r="F603" s="662" t="s">
        <v>2785</v>
      </c>
      <c r="G603" s="662" t="s">
        <v>2881</v>
      </c>
      <c r="H603" s="662" t="s">
        <v>1456</v>
      </c>
      <c r="I603" s="662" t="s">
        <v>3295</v>
      </c>
      <c r="J603" s="662" t="s">
        <v>1503</v>
      </c>
      <c r="K603" s="662" t="s">
        <v>3296</v>
      </c>
      <c r="L603" s="663">
        <v>105.32</v>
      </c>
      <c r="M603" s="663">
        <v>105.32</v>
      </c>
      <c r="N603" s="662">
        <v>1</v>
      </c>
      <c r="O603" s="745">
        <v>0.5</v>
      </c>
      <c r="P603" s="663">
        <v>105.32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31</v>
      </c>
      <c r="B604" s="662" t="s">
        <v>576</v>
      </c>
      <c r="C604" s="662" t="s">
        <v>2790</v>
      </c>
      <c r="D604" s="743" t="s">
        <v>3998</v>
      </c>
      <c r="E604" s="744" t="s">
        <v>2799</v>
      </c>
      <c r="F604" s="662" t="s">
        <v>2785</v>
      </c>
      <c r="G604" s="662" t="s">
        <v>2881</v>
      </c>
      <c r="H604" s="662" t="s">
        <v>1456</v>
      </c>
      <c r="I604" s="662" t="s">
        <v>2388</v>
      </c>
      <c r="J604" s="662" t="s">
        <v>2389</v>
      </c>
      <c r="K604" s="662" t="s">
        <v>1603</v>
      </c>
      <c r="L604" s="663">
        <v>70.23</v>
      </c>
      <c r="M604" s="663">
        <v>351.15</v>
      </c>
      <c r="N604" s="662">
        <v>5</v>
      </c>
      <c r="O604" s="745">
        <v>2</v>
      </c>
      <c r="P604" s="663">
        <v>351.15</v>
      </c>
      <c r="Q604" s="678">
        <v>1</v>
      </c>
      <c r="R604" s="662">
        <v>5</v>
      </c>
      <c r="S604" s="678">
        <v>1</v>
      </c>
      <c r="T604" s="745">
        <v>2</v>
      </c>
      <c r="U604" s="701">
        <v>1</v>
      </c>
    </row>
    <row r="605" spans="1:21" ht="14.4" customHeight="1" x14ac:dyDescent="0.3">
      <c r="A605" s="661">
        <v>31</v>
      </c>
      <c r="B605" s="662" t="s">
        <v>576</v>
      </c>
      <c r="C605" s="662" t="s">
        <v>2790</v>
      </c>
      <c r="D605" s="743" t="s">
        <v>3998</v>
      </c>
      <c r="E605" s="744" t="s">
        <v>2799</v>
      </c>
      <c r="F605" s="662" t="s">
        <v>2785</v>
      </c>
      <c r="G605" s="662" t="s">
        <v>2882</v>
      </c>
      <c r="H605" s="662" t="s">
        <v>577</v>
      </c>
      <c r="I605" s="662" t="s">
        <v>821</v>
      </c>
      <c r="J605" s="662" t="s">
        <v>2883</v>
      </c>
      <c r="K605" s="662" t="s">
        <v>2884</v>
      </c>
      <c r="L605" s="663">
        <v>0</v>
      </c>
      <c r="M605" s="663">
        <v>0</v>
      </c>
      <c r="N605" s="662">
        <v>1</v>
      </c>
      <c r="O605" s="745">
        <v>1</v>
      </c>
      <c r="P605" s="663">
        <v>0</v>
      </c>
      <c r="Q605" s="678"/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31</v>
      </c>
      <c r="B606" s="662" t="s">
        <v>576</v>
      </c>
      <c r="C606" s="662" t="s">
        <v>2790</v>
      </c>
      <c r="D606" s="743" t="s">
        <v>3998</v>
      </c>
      <c r="E606" s="744" t="s">
        <v>2799</v>
      </c>
      <c r="F606" s="662" t="s">
        <v>2785</v>
      </c>
      <c r="G606" s="662" t="s">
        <v>2816</v>
      </c>
      <c r="H606" s="662" t="s">
        <v>577</v>
      </c>
      <c r="I606" s="662" t="s">
        <v>1699</v>
      </c>
      <c r="J606" s="662" t="s">
        <v>1700</v>
      </c>
      <c r="K606" s="662" t="s">
        <v>2670</v>
      </c>
      <c r="L606" s="663">
        <v>78.33</v>
      </c>
      <c r="M606" s="663">
        <v>78.33</v>
      </c>
      <c r="N606" s="662">
        <v>1</v>
      </c>
      <c r="O606" s="745">
        <v>0.5</v>
      </c>
      <c r="P606" s="663">
        <v>78.33</v>
      </c>
      <c r="Q606" s="678">
        <v>1</v>
      </c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31</v>
      </c>
      <c r="B607" s="662" t="s">
        <v>576</v>
      </c>
      <c r="C607" s="662" t="s">
        <v>2790</v>
      </c>
      <c r="D607" s="743" t="s">
        <v>3998</v>
      </c>
      <c r="E607" s="744" t="s">
        <v>2799</v>
      </c>
      <c r="F607" s="662" t="s">
        <v>2785</v>
      </c>
      <c r="G607" s="662" t="s">
        <v>2990</v>
      </c>
      <c r="H607" s="662" t="s">
        <v>577</v>
      </c>
      <c r="I607" s="662" t="s">
        <v>3138</v>
      </c>
      <c r="J607" s="662" t="s">
        <v>3139</v>
      </c>
      <c r="K607" s="662" t="s">
        <v>3140</v>
      </c>
      <c r="L607" s="663">
        <v>54.81</v>
      </c>
      <c r="M607" s="663">
        <v>219.24</v>
      </c>
      <c r="N607" s="662">
        <v>4</v>
      </c>
      <c r="O607" s="745">
        <v>4</v>
      </c>
      <c r="P607" s="663">
        <v>219.24</v>
      </c>
      <c r="Q607" s="678">
        <v>1</v>
      </c>
      <c r="R607" s="662">
        <v>4</v>
      </c>
      <c r="S607" s="678">
        <v>1</v>
      </c>
      <c r="T607" s="745">
        <v>4</v>
      </c>
      <c r="U607" s="701">
        <v>1</v>
      </c>
    </row>
    <row r="608" spans="1:21" ht="14.4" customHeight="1" x14ac:dyDescent="0.3">
      <c r="A608" s="661">
        <v>31</v>
      </c>
      <c r="B608" s="662" t="s">
        <v>576</v>
      </c>
      <c r="C608" s="662" t="s">
        <v>2790</v>
      </c>
      <c r="D608" s="743" t="s">
        <v>3998</v>
      </c>
      <c r="E608" s="744" t="s">
        <v>2799</v>
      </c>
      <c r="F608" s="662" t="s">
        <v>2785</v>
      </c>
      <c r="G608" s="662" t="s">
        <v>2990</v>
      </c>
      <c r="H608" s="662" t="s">
        <v>577</v>
      </c>
      <c r="I608" s="662" t="s">
        <v>1374</v>
      </c>
      <c r="J608" s="662" t="s">
        <v>1375</v>
      </c>
      <c r="K608" s="662" t="s">
        <v>3034</v>
      </c>
      <c r="L608" s="663">
        <v>0</v>
      </c>
      <c r="M608" s="663">
        <v>0</v>
      </c>
      <c r="N608" s="662">
        <v>1</v>
      </c>
      <c r="O608" s="745">
        <v>1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31</v>
      </c>
      <c r="B609" s="662" t="s">
        <v>576</v>
      </c>
      <c r="C609" s="662" t="s">
        <v>2790</v>
      </c>
      <c r="D609" s="743" t="s">
        <v>3998</v>
      </c>
      <c r="E609" s="744" t="s">
        <v>2799</v>
      </c>
      <c r="F609" s="662" t="s">
        <v>2785</v>
      </c>
      <c r="G609" s="662" t="s">
        <v>2990</v>
      </c>
      <c r="H609" s="662" t="s">
        <v>577</v>
      </c>
      <c r="I609" s="662" t="s">
        <v>3297</v>
      </c>
      <c r="J609" s="662" t="s">
        <v>3142</v>
      </c>
      <c r="K609" s="662" t="s">
        <v>3298</v>
      </c>
      <c r="L609" s="663">
        <v>24.35</v>
      </c>
      <c r="M609" s="663">
        <v>24.35</v>
      </c>
      <c r="N609" s="662">
        <v>1</v>
      </c>
      <c r="O609" s="745">
        <v>1</v>
      </c>
      <c r="P609" s="663">
        <v>24.35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31</v>
      </c>
      <c r="B610" s="662" t="s">
        <v>576</v>
      </c>
      <c r="C610" s="662" t="s">
        <v>2790</v>
      </c>
      <c r="D610" s="743" t="s">
        <v>3998</v>
      </c>
      <c r="E610" s="744" t="s">
        <v>2799</v>
      </c>
      <c r="F610" s="662" t="s">
        <v>2785</v>
      </c>
      <c r="G610" s="662" t="s">
        <v>3299</v>
      </c>
      <c r="H610" s="662" t="s">
        <v>577</v>
      </c>
      <c r="I610" s="662" t="s">
        <v>721</v>
      </c>
      <c r="J610" s="662" t="s">
        <v>722</v>
      </c>
      <c r="K610" s="662" t="s">
        <v>2742</v>
      </c>
      <c r="L610" s="663">
        <v>110.28</v>
      </c>
      <c r="M610" s="663">
        <v>110.28</v>
      </c>
      <c r="N610" s="662">
        <v>1</v>
      </c>
      <c r="O610" s="745">
        <v>1</v>
      </c>
      <c r="P610" s="663">
        <v>110.28</v>
      </c>
      <c r="Q610" s="678">
        <v>1</v>
      </c>
      <c r="R610" s="662">
        <v>1</v>
      </c>
      <c r="S610" s="678">
        <v>1</v>
      </c>
      <c r="T610" s="745">
        <v>1</v>
      </c>
      <c r="U610" s="701">
        <v>1</v>
      </c>
    </row>
    <row r="611" spans="1:21" ht="14.4" customHeight="1" x14ac:dyDescent="0.3">
      <c r="A611" s="661">
        <v>31</v>
      </c>
      <c r="B611" s="662" t="s">
        <v>576</v>
      </c>
      <c r="C611" s="662" t="s">
        <v>2790</v>
      </c>
      <c r="D611" s="743" t="s">
        <v>3998</v>
      </c>
      <c r="E611" s="744" t="s">
        <v>2799</v>
      </c>
      <c r="F611" s="662" t="s">
        <v>2785</v>
      </c>
      <c r="G611" s="662" t="s">
        <v>3300</v>
      </c>
      <c r="H611" s="662" t="s">
        <v>577</v>
      </c>
      <c r="I611" s="662" t="s">
        <v>3301</v>
      </c>
      <c r="J611" s="662" t="s">
        <v>3302</v>
      </c>
      <c r="K611" s="662" t="s">
        <v>3303</v>
      </c>
      <c r="L611" s="663">
        <v>70.61</v>
      </c>
      <c r="M611" s="663">
        <v>141.22</v>
      </c>
      <c r="N611" s="662">
        <v>2</v>
      </c>
      <c r="O611" s="745">
        <v>0.5</v>
      </c>
      <c r="P611" s="663">
        <v>141.22</v>
      </c>
      <c r="Q611" s="678">
        <v>1</v>
      </c>
      <c r="R611" s="662">
        <v>2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31</v>
      </c>
      <c r="B612" s="662" t="s">
        <v>576</v>
      </c>
      <c r="C612" s="662" t="s">
        <v>2790</v>
      </c>
      <c r="D612" s="743" t="s">
        <v>3998</v>
      </c>
      <c r="E612" s="744" t="s">
        <v>2799</v>
      </c>
      <c r="F612" s="662" t="s">
        <v>2785</v>
      </c>
      <c r="G612" s="662" t="s">
        <v>3300</v>
      </c>
      <c r="H612" s="662" t="s">
        <v>577</v>
      </c>
      <c r="I612" s="662" t="s">
        <v>3301</v>
      </c>
      <c r="J612" s="662" t="s">
        <v>3302</v>
      </c>
      <c r="K612" s="662" t="s">
        <v>3303</v>
      </c>
      <c r="L612" s="663">
        <v>62.18</v>
      </c>
      <c r="M612" s="663">
        <v>186.54</v>
      </c>
      <c r="N612" s="662">
        <v>3</v>
      </c>
      <c r="O612" s="745">
        <v>0.5</v>
      </c>
      <c r="P612" s="663">
        <v>186.54</v>
      </c>
      <c r="Q612" s="678">
        <v>1</v>
      </c>
      <c r="R612" s="662">
        <v>3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31</v>
      </c>
      <c r="B613" s="662" t="s">
        <v>576</v>
      </c>
      <c r="C613" s="662" t="s">
        <v>2790</v>
      </c>
      <c r="D613" s="743" t="s">
        <v>3998</v>
      </c>
      <c r="E613" s="744" t="s">
        <v>2799</v>
      </c>
      <c r="F613" s="662" t="s">
        <v>2785</v>
      </c>
      <c r="G613" s="662" t="s">
        <v>3002</v>
      </c>
      <c r="H613" s="662" t="s">
        <v>577</v>
      </c>
      <c r="I613" s="662" t="s">
        <v>1156</v>
      </c>
      <c r="J613" s="662" t="s">
        <v>1157</v>
      </c>
      <c r="K613" s="662" t="s">
        <v>3003</v>
      </c>
      <c r="L613" s="663">
        <v>0</v>
      </c>
      <c r="M613" s="663">
        <v>0</v>
      </c>
      <c r="N613" s="662">
        <v>2</v>
      </c>
      <c r="O613" s="745">
        <v>1.5</v>
      </c>
      <c r="P613" s="663"/>
      <c r="Q613" s="678"/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31</v>
      </c>
      <c r="B614" s="662" t="s">
        <v>576</v>
      </c>
      <c r="C614" s="662" t="s">
        <v>2790</v>
      </c>
      <c r="D614" s="743" t="s">
        <v>3998</v>
      </c>
      <c r="E614" s="744" t="s">
        <v>2799</v>
      </c>
      <c r="F614" s="662" t="s">
        <v>2785</v>
      </c>
      <c r="G614" s="662" t="s">
        <v>3304</v>
      </c>
      <c r="H614" s="662" t="s">
        <v>577</v>
      </c>
      <c r="I614" s="662" t="s">
        <v>3305</v>
      </c>
      <c r="J614" s="662" t="s">
        <v>3306</v>
      </c>
      <c r="K614" s="662" t="s">
        <v>3307</v>
      </c>
      <c r="L614" s="663">
        <v>0</v>
      </c>
      <c r="M614" s="663">
        <v>0</v>
      </c>
      <c r="N614" s="662">
        <v>3</v>
      </c>
      <c r="O614" s="745">
        <v>2.5</v>
      </c>
      <c r="P614" s="663">
        <v>0</v>
      </c>
      <c r="Q614" s="678"/>
      <c r="R614" s="662">
        <v>1</v>
      </c>
      <c r="S614" s="678">
        <v>0.33333333333333331</v>
      </c>
      <c r="T614" s="745">
        <v>0.5</v>
      </c>
      <c r="U614" s="701">
        <v>0.2</v>
      </c>
    </row>
    <row r="615" spans="1:21" ht="14.4" customHeight="1" x14ac:dyDescent="0.3">
      <c r="A615" s="661">
        <v>31</v>
      </c>
      <c r="B615" s="662" t="s">
        <v>576</v>
      </c>
      <c r="C615" s="662" t="s">
        <v>2790</v>
      </c>
      <c r="D615" s="743" t="s">
        <v>3998</v>
      </c>
      <c r="E615" s="744" t="s">
        <v>2799</v>
      </c>
      <c r="F615" s="662" t="s">
        <v>2785</v>
      </c>
      <c r="G615" s="662" t="s">
        <v>2890</v>
      </c>
      <c r="H615" s="662" t="s">
        <v>577</v>
      </c>
      <c r="I615" s="662" t="s">
        <v>797</v>
      </c>
      <c r="J615" s="662" t="s">
        <v>798</v>
      </c>
      <c r="K615" s="662" t="s">
        <v>2891</v>
      </c>
      <c r="L615" s="663">
        <v>156.77000000000001</v>
      </c>
      <c r="M615" s="663">
        <v>627.08000000000004</v>
      </c>
      <c r="N615" s="662">
        <v>4</v>
      </c>
      <c r="O615" s="745">
        <v>1.5</v>
      </c>
      <c r="P615" s="663">
        <v>627.08000000000004</v>
      </c>
      <c r="Q615" s="678">
        <v>1</v>
      </c>
      <c r="R615" s="662">
        <v>4</v>
      </c>
      <c r="S615" s="678">
        <v>1</v>
      </c>
      <c r="T615" s="745">
        <v>1.5</v>
      </c>
      <c r="U615" s="701">
        <v>1</v>
      </c>
    </row>
    <row r="616" spans="1:21" ht="14.4" customHeight="1" x14ac:dyDescent="0.3">
      <c r="A616" s="661">
        <v>31</v>
      </c>
      <c r="B616" s="662" t="s">
        <v>576</v>
      </c>
      <c r="C616" s="662" t="s">
        <v>2790</v>
      </c>
      <c r="D616" s="743" t="s">
        <v>3998</v>
      </c>
      <c r="E616" s="744" t="s">
        <v>2799</v>
      </c>
      <c r="F616" s="662" t="s">
        <v>2785</v>
      </c>
      <c r="G616" s="662" t="s">
        <v>2890</v>
      </c>
      <c r="H616" s="662" t="s">
        <v>577</v>
      </c>
      <c r="I616" s="662" t="s">
        <v>797</v>
      </c>
      <c r="J616" s="662" t="s">
        <v>798</v>
      </c>
      <c r="K616" s="662" t="s">
        <v>2891</v>
      </c>
      <c r="L616" s="663">
        <v>107.27</v>
      </c>
      <c r="M616" s="663">
        <v>214.54</v>
      </c>
      <c r="N616" s="662">
        <v>2</v>
      </c>
      <c r="O616" s="745">
        <v>2</v>
      </c>
      <c r="P616" s="663">
        <v>214.54</v>
      </c>
      <c r="Q616" s="678">
        <v>1</v>
      </c>
      <c r="R616" s="662">
        <v>2</v>
      </c>
      <c r="S616" s="678">
        <v>1</v>
      </c>
      <c r="T616" s="745">
        <v>2</v>
      </c>
      <c r="U616" s="701">
        <v>1</v>
      </c>
    </row>
    <row r="617" spans="1:21" ht="14.4" customHeight="1" x14ac:dyDescent="0.3">
      <c r="A617" s="661">
        <v>31</v>
      </c>
      <c r="B617" s="662" t="s">
        <v>576</v>
      </c>
      <c r="C617" s="662" t="s">
        <v>2790</v>
      </c>
      <c r="D617" s="743" t="s">
        <v>3998</v>
      </c>
      <c r="E617" s="744" t="s">
        <v>2799</v>
      </c>
      <c r="F617" s="662" t="s">
        <v>2785</v>
      </c>
      <c r="G617" s="662" t="s">
        <v>3004</v>
      </c>
      <c r="H617" s="662" t="s">
        <v>577</v>
      </c>
      <c r="I617" s="662" t="s">
        <v>1228</v>
      </c>
      <c r="J617" s="662" t="s">
        <v>3005</v>
      </c>
      <c r="K617" s="662" t="s">
        <v>3006</v>
      </c>
      <c r="L617" s="663">
        <v>0</v>
      </c>
      <c r="M617" s="663">
        <v>0</v>
      </c>
      <c r="N617" s="662">
        <v>13</v>
      </c>
      <c r="O617" s="745">
        <v>11.5</v>
      </c>
      <c r="P617" s="663">
        <v>0</v>
      </c>
      <c r="Q617" s="678"/>
      <c r="R617" s="662">
        <v>7</v>
      </c>
      <c r="S617" s="678">
        <v>0.53846153846153844</v>
      </c>
      <c r="T617" s="745">
        <v>6</v>
      </c>
      <c r="U617" s="701">
        <v>0.52173913043478259</v>
      </c>
    </row>
    <row r="618" spans="1:21" ht="14.4" customHeight="1" x14ac:dyDescent="0.3">
      <c r="A618" s="661">
        <v>31</v>
      </c>
      <c r="B618" s="662" t="s">
        <v>576</v>
      </c>
      <c r="C618" s="662" t="s">
        <v>2790</v>
      </c>
      <c r="D618" s="743" t="s">
        <v>3998</v>
      </c>
      <c r="E618" s="744" t="s">
        <v>2799</v>
      </c>
      <c r="F618" s="662" t="s">
        <v>2785</v>
      </c>
      <c r="G618" s="662" t="s">
        <v>3007</v>
      </c>
      <c r="H618" s="662" t="s">
        <v>577</v>
      </c>
      <c r="I618" s="662" t="s">
        <v>3308</v>
      </c>
      <c r="J618" s="662" t="s">
        <v>3309</v>
      </c>
      <c r="K618" s="662" t="s">
        <v>3310</v>
      </c>
      <c r="L618" s="663">
        <v>48.42</v>
      </c>
      <c r="M618" s="663">
        <v>48.42</v>
      </c>
      <c r="N618" s="662">
        <v>1</v>
      </c>
      <c r="O618" s="745">
        <v>1</v>
      </c>
      <c r="P618" s="663">
        <v>48.42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31</v>
      </c>
      <c r="B619" s="662" t="s">
        <v>576</v>
      </c>
      <c r="C619" s="662" t="s">
        <v>2790</v>
      </c>
      <c r="D619" s="743" t="s">
        <v>3998</v>
      </c>
      <c r="E619" s="744" t="s">
        <v>2799</v>
      </c>
      <c r="F619" s="662" t="s">
        <v>2785</v>
      </c>
      <c r="G619" s="662" t="s">
        <v>2895</v>
      </c>
      <c r="H619" s="662" t="s">
        <v>577</v>
      </c>
      <c r="I619" s="662" t="s">
        <v>903</v>
      </c>
      <c r="J619" s="662" t="s">
        <v>904</v>
      </c>
      <c r="K619" s="662" t="s">
        <v>2896</v>
      </c>
      <c r="L619" s="663">
        <v>0</v>
      </c>
      <c r="M619" s="663">
        <v>0</v>
      </c>
      <c r="N619" s="662">
        <v>2</v>
      </c>
      <c r="O619" s="745">
        <v>2</v>
      </c>
      <c r="P619" s="663">
        <v>0</v>
      </c>
      <c r="Q619" s="678"/>
      <c r="R619" s="662">
        <v>2</v>
      </c>
      <c r="S619" s="678">
        <v>1</v>
      </c>
      <c r="T619" s="745">
        <v>2</v>
      </c>
      <c r="U619" s="701">
        <v>1</v>
      </c>
    </row>
    <row r="620" spans="1:21" ht="14.4" customHeight="1" x14ac:dyDescent="0.3">
      <c r="A620" s="661">
        <v>31</v>
      </c>
      <c r="B620" s="662" t="s">
        <v>576</v>
      </c>
      <c r="C620" s="662" t="s">
        <v>2790</v>
      </c>
      <c r="D620" s="743" t="s">
        <v>3998</v>
      </c>
      <c r="E620" s="744" t="s">
        <v>2799</v>
      </c>
      <c r="F620" s="662" t="s">
        <v>2785</v>
      </c>
      <c r="G620" s="662" t="s">
        <v>2895</v>
      </c>
      <c r="H620" s="662" t="s">
        <v>577</v>
      </c>
      <c r="I620" s="662" t="s">
        <v>3143</v>
      </c>
      <c r="J620" s="662" t="s">
        <v>904</v>
      </c>
      <c r="K620" s="662" t="s">
        <v>3144</v>
      </c>
      <c r="L620" s="663">
        <v>0</v>
      </c>
      <c r="M620" s="663">
        <v>0</v>
      </c>
      <c r="N620" s="662">
        <v>1</v>
      </c>
      <c r="O620" s="745">
        <v>1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31</v>
      </c>
      <c r="B621" s="662" t="s">
        <v>576</v>
      </c>
      <c r="C621" s="662" t="s">
        <v>2790</v>
      </c>
      <c r="D621" s="743" t="s">
        <v>3998</v>
      </c>
      <c r="E621" s="744" t="s">
        <v>2799</v>
      </c>
      <c r="F621" s="662" t="s">
        <v>2785</v>
      </c>
      <c r="G621" s="662" t="s">
        <v>2895</v>
      </c>
      <c r="H621" s="662" t="s">
        <v>577</v>
      </c>
      <c r="I621" s="662" t="s">
        <v>2952</v>
      </c>
      <c r="J621" s="662" t="s">
        <v>904</v>
      </c>
      <c r="K621" s="662" t="s">
        <v>2953</v>
      </c>
      <c r="L621" s="663">
        <v>0</v>
      </c>
      <c r="M621" s="663">
        <v>0</v>
      </c>
      <c r="N621" s="662">
        <v>3</v>
      </c>
      <c r="O621" s="745">
        <v>2.5</v>
      </c>
      <c r="P621" s="663">
        <v>0</v>
      </c>
      <c r="Q621" s="678"/>
      <c r="R621" s="662">
        <v>3</v>
      </c>
      <c r="S621" s="678">
        <v>1</v>
      </c>
      <c r="T621" s="745">
        <v>2.5</v>
      </c>
      <c r="U621" s="701">
        <v>1</v>
      </c>
    </row>
    <row r="622" spans="1:21" ht="14.4" customHeight="1" x14ac:dyDescent="0.3">
      <c r="A622" s="661">
        <v>31</v>
      </c>
      <c r="B622" s="662" t="s">
        <v>576</v>
      </c>
      <c r="C622" s="662" t="s">
        <v>2790</v>
      </c>
      <c r="D622" s="743" t="s">
        <v>3998</v>
      </c>
      <c r="E622" s="744" t="s">
        <v>2799</v>
      </c>
      <c r="F622" s="662" t="s">
        <v>2785</v>
      </c>
      <c r="G622" s="662" t="s">
        <v>2819</v>
      </c>
      <c r="H622" s="662" t="s">
        <v>577</v>
      </c>
      <c r="I622" s="662" t="s">
        <v>3311</v>
      </c>
      <c r="J622" s="662" t="s">
        <v>2821</v>
      </c>
      <c r="K622" s="662" t="s">
        <v>3312</v>
      </c>
      <c r="L622" s="663">
        <v>21.14</v>
      </c>
      <c r="M622" s="663">
        <v>21.14</v>
      </c>
      <c r="N622" s="662">
        <v>1</v>
      </c>
      <c r="O622" s="745">
        <v>1</v>
      </c>
      <c r="P622" s="663">
        <v>21.14</v>
      </c>
      <c r="Q622" s="678">
        <v>1</v>
      </c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31</v>
      </c>
      <c r="B623" s="662" t="s">
        <v>576</v>
      </c>
      <c r="C623" s="662" t="s">
        <v>2790</v>
      </c>
      <c r="D623" s="743" t="s">
        <v>3998</v>
      </c>
      <c r="E623" s="744" t="s">
        <v>2799</v>
      </c>
      <c r="F623" s="662" t="s">
        <v>2785</v>
      </c>
      <c r="G623" s="662" t="s">
        <v>2819</v>
      </c>
      <c r="H623" s="662" t="s">
        <v>577</v>
      </c>
      <c r="I623" s="662" t="s">
        <v>3311</v>
      </c>
      <c r="J623" s="662" t="s">
        <v>2821</v>
      </c>
      <c r="K623" s="662" t="s">
        <v>3312</v>
      </c>
      <c r="L623" s="663">
        <v>22.79</v>
      </c>
      <c r="M623" s="663">
        <v>182.32</v>
      </c>
      <c r="N623" s="662">
        <v>8</v>
      </c>
      <c r="O623" s="745">
        <v>7.5</v>
      </c>
      <c r="P623" s="663">
        <v>113.94999999999999</v>
      </c>
      <c r="Q623" s="678">
        <v>0.625</v>
      </c>
      <c r="R623" s="662">
        <v>5</v>
      </c>
      <c r="S623" s="678">
        <v>0.625</v>
      </c>
      <c r="T623" s="745">
        <v>4.5</v>
      </c>
      <c r="U623" s="701">
        <v>0.6</v>
      </c>
    </row>
    <row r="624" spans="1:21" ht="14.4" customHeight="1" x14ac:dyDescent="0.3">
      <c r="A624" s="661">
        <v>31</v>
      </c>
      <c r="B624" s="662" t="s">
        <v>576</v>
      </c>
      <c r="C624" s="662" t="s">
        <v>2790</v>
      </c>
      <c r="D624" s="743" t="s">
        <v>3998</v>
      </c>
      <c r="E624" s="744" t="s">
        <v>2799</v>
      </c>
      <c r="F624" s="662" t="s">
        <v>2785</v>
      </c>
      <c r="G624" s="662" t="s">
        <v>2819</v>
      </c>
      <c r="H624" s="662" t="s">
        <v>577</v>
      </c>
      <c r="I624" s="662" t="s">
        <v>789</v>
      </c>
      <c r="J624" s="662" t="s">
        <v>790</v>
      </c>
      <c r="K624" s="662" t="s">
        <v>3313</v>
      </c>
      <c r="L624" s="663">
        <v>0</v>
      </c>
      <c r="M624" s="663">
        <v>0</v>
      </c>
      <c r="N624" s="662">
        <v>4</v>
      </c>
      <c r="O624" s="745">
        <v>4</v>
      </c>
      <c r="P624" s="663">
        <v>0</v>
      </c>
      <c r="Q624" s="678"/>
      <c r="R624" s="662">
        <v>3</v>
      </c>
      <c r="S624" s="678">
        <v>0.75</v>
      </c>
      <c r="T624" s="745">
        <v>3</v>
      </c>
      <c r="U624" s="701">
        <v>0.75</v>
      </c>
    </row>
    <row r="625" spans="1:21" ht="14.4" customHeight="1" x14ac:dyDescent="0.3">
      <c r="A625" s="661">
        <v>31</v>
      </c>
      <c r="B625" s="662" t="s">
        <v>576</v>
      </c>
      <c r="C625" s="662" t="s">
        <v>2790</v>
      </c>
      <c r="D625" s="743" t="s">
        <v>3998</v>
      </c>
      <c r="E625" s="744" t="s">
        <v>2799</v>
      </c>
      <c r="F625" s="662" t="s">
        <v>2785</v>
      </c>
      <c r="G625" s="662" t="s">
        <v>2823</v>
      </c>
      <c r="H625" s="662" t="s">
        <v>577</v>
      </c>
      <c r="I625" s="662" t="s">
        <v>1714</v>
      </c>
      <c r="J625" s="662" t="s">
        <v>1715</v>
      </c>
      <c r="K625" s="662" t="s">
        <v>1716</v>
      </c>
      <c r="L625" s="663">
        <v>147.31</v>
      </c>
      <c r="M625" s="663">
        <v>2651.58</v>
      </c>
      <c r="N625" s="662">
        <v>18</v>
      </c>
      <c r="O625" s="745">
        <v>9</v>
      </c>
      <c r="P625" s="663">
        <v>1620.4099999999999</v>
      </c>
      <c r="Q625" s="678">
        <v>0.61111111111111105</v>
      </c>
      <c r="R625" s="662">
        <v>11</v>
      </c>
      <c r="S625" s="678">
        <v>0.61111111111111116</v>
      </c>
      <c r="T625" s="745">
        <v>6</v>
      </c>
      <c r="U625" s="701">
        <v>0.66666666666666663</v>
      </c>
    </row>
    <row r="626" spans="1:21" ht="14.4" customHeight="1" x14ac:dyDescent="0.3">
      <c r="A626" s="661">
        <v>31</v>
      </c>
      <c r="B626" s="662" t="s">
        <v>576</v>
      </c>
      <c r="C626" s="662" t="s">
        <v>2790</v>
      </c>
      <c r="D626" s="743" t="s">
        <v>3998</v>
      </c>
      <c r="E626" s="744" t="s">
        <v>2799</v>
      </c>
      <c r="F626" s="662" t="s">
        <v>2785</v>
      </c>
      <c r="G626" s="662" t="s">
        <v>2823</v>
      </c>
      <c r="H626" s="662" t="s">
        <v>577</v>
      </c>
      <c r="I626" s="662" t="s">
        <v>1714</v>
      </c>
      <c r="J626" s="662" t="s">
        <v>1715</v>
      </c>
      <c r="K626" s="662" t="s">
        <v>1716</v>
      </c>
      <c r="L626" s="663">
        <v>132.97999999999999</v>
      </c>
      <c r="M626" s="663">
        <v>664.89999999999986</v>
      </c>
      <c r="N626" s="662">
        <v>5</v>
      </c>
      <c r="O626" s="745">
        <v>1.5</v>
      </c>
      <c r="P626" s="663">
        <v>664.89999999999986</v>
      </c>
      <c r="Q626" s="678">
        <v>1</v>
      </c>
      <c r="R626" s="662">
        <v>5</v>
      </c>
      <c r="S626" s="678">
        <v>1</v>
      </c>
      <c r="T626" s="745">
        <v>1.5</v>
      </c>
      <c r="U626" s="701">
        <v>1</v>
      </c>
    </row>
    <row r="627" spans="1:21" ht="14.4" customHeight="1" x14ac:dyDescent="0.3">
      <c r="A627" s="661">
        <v>31</v>
      </c>
      <c r="B627" s="662" t="s">
        <v>576</v>
      </c>
      <c r="C627" s="662" t="s">
        <v>2790</v>
      </c>
      <c r="D627" s="743" t="s">
        <v>3998</v>
      </c>
      <c r="E627" s="744" t="s">
        <v>2799</v>
      </c>
      <c r="F627" s="662" t="s">
        <v>2785</v>
      </c>
      <c r="G627" s="662" t="s">
        <v>2823</v>
      </c>
      <c r="H627" s="662" t="s">
        <v>577</v>
      </c>
      <c r="I627" s="662" t="s">
        <v>3228</v>
      </c>
      <c r="J627" s="662" t="s">
        <v>3229</v>
      </c>
      <c r="K627" s="662" t="s">
        <v>3230</v>
      </c>
      <c r="L627" s="663">
        <v>73.66</v>
      </c>
      <c r="M627" s="663">
        <v>294.64</v>
      </c>
      <c r="N627" s="662">
        <v>4</v>
      </c>
      <c r="O627" s="745">
        <v>2</v>
      </c>
      <c r="P627" s="663">
        <v>147.32</v>
      </c>
      <c r="Q627" s="678">
        <v>0.5</v>
      </c>
      <c r="R627" s="662">
        <v>2</v>
      </c>
      <c r="S627" s="678">
        <v>0.5</v>
      </c>
      <c r="T627" s="745">
        <v>1</v>
      </c>
      <c r="U627" s="701">
        <v>0.5</v>
      </c>
    </row>
    <row r="628" spans="1:21" ht="14.4" customHeight="1" x14ac:dyDescent="0.3">
      <c r="A628" s="661">
        <v>31</v>
      </c>
      <c r="B628" s="662" t="s">
        <v>576</v>
      </c>
      <c r="C628" s="662" t="s">
        <v>2790</v>
      </c>
      <c r="D628" s="743" t="s">
        <v>3998</v>
      </c>
      <c r="E628" s="744" t="s">
        <v>2799</v>
      </c>
      <c r="F628" s="662" t="s">
        <v>2785</v>
      </c>
      <c r="G628" s="662" t="s">
        <v>3014</v>
      </c>
      <c r="H628" s="662" t="s">
        <v>577</v>
      </c>
      <c r="I628" s="662" t="s">
        <v>3015</v>
      </c>
      <c r="J628" s="662" t="s">
        <v>3016</v>
      </c>
      <c r="K628" s="662" t="s">
        <v>3017</v>
      </c>
      <c r="L628" s="663">
        <v>23.61</v>
      </c>
      <c r="M628" s="663">
        <v>94.44</v>
      </c>
      <c r="N628" s="662">
        <v>4</v>
      </c>
      <c r="O628" s="745">
        <v>2.5</v>
      </c>
      <c r="P628" s="663">
        <v>47.22</v>
      </c>
      <c r="Q628" s="678">
        <v>0.5</v>
      </c>
      <c r="R628" s="662">
        <v>2</v>
      </c>
      <c r="S628" s="678">
        <v>0.5</v>
      </c>
      <c r="T628" s="745">
        <v>1</v>
      </c>
      <c r="U628" s="701">
        <v>0.4</v>
      </c>
    </row>
    <row r="629" spans="1:21" ht="14.4" customHeight="1" x14ac:dyDescent="0.3">
      <c r="A629" s="661">
        <v>31</v>
      </c>
      <c r="B629" s="662" t="s">
        <v>576</v>
      </c>
      <c r="C629" s="662" t="s">
        <v>2790</v>
      </c>
      <c r="D629" s="743" t="s">
        <v>3998</v>
      </c>
      <c r="E629" s="744" t="s">
        <v>2799</v>
      </c>
      <c r="F629" s="662" t="s">
        <v>2785</v>
      </c>
      <c r="G629" s="662" t="s">
        <v>3314</v>
      </c>
      <c r="H629" s="662" t="s">
        <v>577</v>
      </c>
      <c r="I629" s="662" t="s">
        <v>3315</v>
      </c>
      <c r="J629" s="662" t="s">
        <v>3316</v>
      </c>
      <c r="K629" s="662" t="s">
        <v>3317</v>
      </c>
      <c r="L629" s="663">
        <v>0</v>
      </c>
      <c r="M629" s="663">
        <v>0</v>
      </c>
      <c r="N629" s="662">
        <v>1</v>
      </c>
      <c r="O629" s="745">
        <v>0.5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31</v>
      </c>
      <c r="B630" s="662" t="s">
        <v>576</v>
      </c>
      <c r="C630" s="662" t="s">
        <v>2790</v>
      </c>
      <c r="D630" s="743" t="s">
        <v>3998</v>
      </c>
      <c r="E630" s="744" t="s">
        <v>2799</v>
      </c>
      <c r="F630" s="662" t="s">
        <v>2785</v>
      </c>
      <c r="G630" s="662" t="s">
        <v>3318</v>
      </c>
      <c r="H630" s="662" t="s">
        <v>1456</v>
      </c>
      <c r="I630" s="662" t="s">
        <v>1634</v>
      </c>
      <c r="J630" s="662" t="s">
        <v>1635</v>
      </c>
      <c r="K630" s="662" t="s">
        <v>1636</v>
      </c>
      <c r="L630" s="663">
        <v>96.84</v>
      </c>
      <c r="M630" s="663">
        <v>1162.0800000000002</v>
      </c>
      <c r="N630" s="662">
        <v>12</v>
      </c>
      <c r="O630" s="745">
        <v>12</v>
      </c>
      <c r="P630" s="663">
        <v>968.4000000000002</v>
      </c>
      <c r="Q630" s="678">
        <v>0.83333333333333337</v>
      </c>
      <c r="R630" s="662">
        <v>10</v>
      </c>
      <c r="S630" s="678">
        <v>0.83333333333333337</v>
      </c>
      <c r="T630" s="745">
        <v>10</v>
      </c>
      <c r="U630" s="701">
        <v>0.83333333333333337</v>
      </c>
    </row>
    <row r="631" spans="1:21" ht="14.4" customHeight="1" x14ac:dyDescent="0.3">
      <c r="A631" s="661">
        <v>31</v>
      </c>
      <c r="B631" s="662" t="s">
        <v>576</v>
      </c>
      <c r="C631" s="662" t="s">
        <v>2790</v>
      </c>
      <c r="D631" s="743" t="s">
        <v>3998</v>
      </c>
      <c r="E631" s="744" t="s">
        <v>2799</v>
      </c>
      <c r="F631" s="662" t="s">
        <v>2785</v>
      </c>
      <c r="G631" s="662" t="s">
        <v>3318</v>
      </c>
      <c r="H631" s="662" t="s">
        <v>577</v>
      </c>
      <c r="I631" s="662" t="s">
        <v>3319</v>
      </c>
      <c r="J631" s="662" t="s">
        <v>3320</v>
      </c>
      <c r="K631" s="662" t="s">
        <v>1636</v>
      </c>
      <c r="L631" s="663">
        <v>96.84</v>
      </c>
      <c r="M631" s="663">
        <v>96.84</v>
      </c>
      <c r="N631" s="662">
        <v>1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31</v>
      </c>
      <c r="B632" s="662" t="s">
        <v>576</v>
      </c>
      <c r="C632" s="662" t="s">
        <v>2790</v>
      </c>
      <c r="D632" s="743" t="s">
        <v>3998</v>
      </c>
      <c r="E632" s="744" t="s">
        <v>2799</v>
      </c>
      <c r="F632" s="662" t="s">
        <v>2785</v>
      </c>
      <c r="G632" s="662" t="s">
        <v>2831</v>
      </c>
      <c r="H632" s="662" t="s">
        <v>1456</v>
      </c>
      <c r="I632" s="662" t="s">
        <v>2832</v>
      </c>
      <c r="J632" s="662" t="s">
        <v>2833</v>
      </c>
      <c r="K632" s="662" t="s">
        <v>2834</v>
      </c>
      <c r="L632" s="663">
        <v>543.39</v>
      </c>
      <c r="M632" s="663">
        <v>9237.6299999999992</v>
      </c>
      <c r="N632" s="662">
        <v>17</v>
      </c>
      <c r="O632" s="745">
        <v>12</v>
      </c>
      <c r="P632" s="663">
        <v>9237.6299999999992</v>
      </c>
      <c r="Q632" s="678">
        <v>1</v>
      </c>
      <c r="R632" s="662">
        <v>17</v>
      </c>
      <c r="S632" s="678">
        <v>1</v>
      </c>
      <c r="T632" s="745">
        <v>12</v>
      </c>
      <c r="U632" s="701">
        <v>1</v>
      </c>
    </row>
    <row r="633" spans="1:21" ht="14.4" customHeight="1" x14ac:dyDescent="0.3">
      <c r="A633" s="661">
        <v>31</v>
      </c>
      <c r="B633" s="662" t="s">
        <v>576</v>
      </c>
      <c r="C633" s="662" t="s">
        <v>2790</v>
      </c>
      <c r="D633" s="743" t="s">
        <v>3998</v>
      </c>
      <c r="E633" s="744" t="s">
        <v>2799</v>
      </c>
      <c r="F633" s="662" t="s">
        <v>2785</v>
      </c>
      <c r="G633" s="662" t="s">
        <v>2831</v>
      </c>
      <c r="H633" s="662" t="s">
        <v>1456</v>
      </c>
      <c r="I633" s="662" t="s">
        <v>2835</v>
      </c>
      <c r="J633" s="662" t="s">
        <v>2833</v>
      </c>
      <c r="K633" s="662" t="s">
        <v>2836</v>
      </c>
      <c r="L633" s="663">
        <v>815.1</v>
      </c>
      <c r="M633" s="663">
        <v>2445.3000000000002</v>
      </c>
      <c r="N633" s="662">
        <v>3</v>
      </c>
      <c r="O633" s="745">
        <v>1.5</v>
      </c>
      <c r="P633" s="663">
        <v>2445.3000000000002</v>
      </c>
      <c r="Q633" s="678">
        <v>1</v>
      </c>
      <c r="R633" s="662">
        <v>3</v>
      </c>
      <c r="S633" s="678">
        <v>1</v>
      </c>
      <c r="T633" s="745">
        <v>1.5</v>
      </c>
      <c r="U633" s="701">
        <v>1</v>
      </c>
    </row>
    <row r="634" spans="1:21" ht="14.4" customHeight="1" x14ac:dyDescent="0.3">
      <c r="A634" s="661">
        <v>31</v>
      </c>
      <c r="B634" s="662" t="s">
        <v>576</v>
      </c>
      <c r="C634" s="662" t="s">
        <v>2790</v>
      </c>
      <c r="D634" s="743" t="s">
        <v>3998</v>
      </c>
      <c r="E634" s="744" t="s">
        <v>2799</v>
      </c>
      <c r="F634" s="662" t="s">
        <v>2785</v>
      </c>
      <c r="G634" s="662" t="s">
        <v>2831</v>
      </c>
      <c r="H634" s="662" t="s">
        <v>1456</v>
      </c>
      <c r="I634" s="662" t="s">
        <v>2837</v>
      </c>
      <c r="J634" s="662" t="s">
        <v>2833</v>
      </c>
      <c r="K634" s="662" t="s">
        <v>2838</v>
      </c>
      <c r="L634" s="663">
        <v>923.74</v>
      </c>
      <c r="M634" s="663">
        <v>2771.2200000000003</v>
      </c>
      <c r="N634" s="662">
        <v>3</v>
      </c>
      <c r="O634" s="745">
        <v>2</v>
      </c>
      <c r="P634" s="663">
        <v>2771.2200000000003</v>
      </c>
      <c r="Q634" s="678">
        <v>1</v>
      </c>
      <c r="R634" s="662">
        <v>3</v>
      </c>
      <c r="S634" s="678">
        <v>1</v>
      </c>
      <c r="T634" s="745">
        <v>2</v>
      </c>
      <c r="U634" s="701">
        <v>1</v>
      </c>
    </row>
    <row r="635" spans="1:21" ht="14.4" customHeight="1" x14ac:dyDescent="0.3">
      <c r="A635" s="661">
        <v>31</v>
      </c>
      <c r="B635" s="662" t="s">
        <v>576</v>
      </c>
      <c r="C635" s="662" t="s">
        <v>2790</v>
      </c>
      <c r="D635" s="743" t="s">
        <v>3998</v>
      </c>
      <c r="E635" s="744" t="s">
        <v>2799</v>
      </c>
      <c r="F635" s="662" t="s">
        <v>2785</v>
      </c>
      <c r="G635" s="662" t="s">
        <v>2839</v>
      </c>
      <c r="H635" s="662" t="s">
        <v>1456</v>
      </c>
      <c r="I635" s="662" t="s">
        <v>1470</v>
      </c>
      <c r="J635" s="662" t="s">
        <v>607</v>
      </c>
      <c r="K635" s="662" t="s">
        <v>608</v>
      </c>
      <c r="L635" s="663">
        <v>48.42</v>
      </c>
      <c r="M635" s="663">
        <v>435.78000000000003</v>
      </c>
      <c r="N635" s="662">
        <v>9</v>
      </c>
      <c r="O635" s="745">
        <v>8.5</v>
      </c>
      <c r="P635" s="663">
        <v>242.10000000000002</v>
      </c>
      <c r="Q635" s="678">
        <v>0.55555555555555558</v>
      </c>
      <c r="R635" s="662">
        <v>5</v>
      </c>
      <c r="S635" s="678">
        <v>0.55555555555555558</v>
      </c>
      <c r="T635" s="745">
        <v>5</v>
      </c>
      <c r="U635" s="701">
        <v>0.58823529411764708</v>
      </c>
    </row>
    <row r="636" spans="1:21" ht="14.4" customHeight="1" x14ac:dyDescent="0.3">
      <c r="A636" s="661">
        <v>31</v>
      </c>
      <c r="B636" s="662" t="s">
        <v>576</v>
      </c>
      <c r="C636" s="662" t="s">
        <v>2790</v>
      </c>
      <c r="D636" s="743" t="s">
        <v>3998</v>
      </c>
      <c r="E636" s="744" t="s">
        <v>2799</v>
      </c>
      <c r="F636" s="662" t="s">
        <v>2785</v>
      </c>
      <c r="G636" s="662" t="s">
        <v>2839</v>
      </c>
      <c r="H636" s="662" t="s">
        <v>577</v>
      </c>
      <c r="I636" s="662" t="s">
        <v>2840</v>
      </c>
      <c r="J636" s="662" t="s">
        <v>607</v>
      </c>
      <c r="K636" s="662" t="s">
        <v>2841</v>
      </c>
      <c r="L636" s="663">
        <v>48.42</v>
      </c>
      <c r="M636" s="663">
        <v>48.42</v>
      </c>
      <c r="N636" s="662">
        <v>1</v>
      </c>
      <c r="O636" s="745">
        <v>0.5</v>
      </c>
      <c r="P636" s="663">
        <v>48.42</v>
      </c>
      <c r="Q636" s="678">
        <v>1</v>
      </c>
      <c r="R636" s="662">
        <v>1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31</v>
      </c>
      <c r="B637" s="662" t="s">
        <v>576</v>
      </c>
      <c r="C637" s="662" t="s">
        <v>2790</v>
      </c>
      <c r="D637" s="743" t="s">
        <v>3998</v>
      </c>
      <c r="E637" s="744" t="s">
        <v>2799</v>
      </c>
      <c r="F637" s="662" t="s">
        <v>2785</v>
      </c>
      <c r="G637" s="662" t="s">
        <v>2839</v>
      </c>
      <c r="H637" s="662" t="s">
        <v>577</v>
      </c>
      <c r="I637" s="662" t="s">
        <v>3026</v>
      </c>
      <c r="J637" s="662" t="s">
        <v>3027</v>
      </c>
      <c r="K637" s="662" t="s">
        <v>3028</v>
      </c>
      <c r="L637" s="663">
        <v>48.42</v>
      </c>
      <c r="M637" s="663">
        <v>96.84</v>
      </c>
      <c r="N637" s="662">
        <v>2</v>
      </c>
      <c r="O637" s="745">
        <v>1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31</v>
      </c>
      <c r="B638" s="662" t="s">
        <v>576</v>
      </c>
      <c r="C638" s="662" t="s">
        <v>2790</v>
      </c>
      <c r="D638" s="743" t="s">
        <v>3998</v>
      </c>
      <c r="E638" s="744" t="s">
        <v>2799</v>
      </c>
      <c r="F638" s="662" t="s">
        <v>2785</v>
      </c>
      <c r="G638" s="662" t="s">
        <v>3321</v>
      </c>
      <c r="H638" s="662" t="s">
        <v>577</v>
      </c>
      <c r="I638" s="662" t="s">
        <v>3322</v>
      </c>
      <c r="J638" s="662" t="s">
        <v>3323</v>
      </c>
      <c r="K638" s="662" t="s">
        <v>917</v>
      </c>
      <c r="L638" s="663">
        <v>113.61</v>
      </c>
      <c r="M638" s="663">
        <v>113.61</v>
      </c>
      <c r="N638" s="662">
        <v>1</v>
      </c>
      <c r="O638" s="745">
        <v>1</v>
      </c>
      <c r="P638" s="663">
        <v>113.61</v>
      </c>
      <c r="Q638" s="678">
        <v>1</v>
      </c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31</v>
      </c>
      <c r="B639" s="662" t="s">
        <v>576</v>
      </c>
      <c r="C639" s="662" t="s">
        <v>2790</v>
      </c>
      <c r="D639" s="743" t="s">
        <v>3998</v>
      </c>
      <c r="E639" s="744" t="s">
        <v>2799</v>
      </c>
      <c r="F639" s="662" t="s">
        <v>2785</v>
      </c>
      <c r="G639" s="662" t="s">
        <v>3324</v>
      </c>
      <c r="H639" s="662" t="s">
        <v>577</v>
      </c>
      <c r="I639" s="662" t="s">
        <v>685</v>
      </c>
      <c r="J639" s="662" t="s">
        <v>3325</v>
      </c>
      <c r="K639" s="662" t="s">
        <v>3326</v>
      </c>
      <c r="L639" s="663">
        <v>0</v>
      </c>
      <c r="M639" s="663">
        <v>0</v>
      </c>
      <c r="N639" s="662">
        <v>2</v>
      </c>
      <c r="O639" s="745">
        <v>1</v>
      </c>
      <c r="P639" s="663">
        <v>0</v>
      </c>
      <c r="Q639" s="678"/>
      <c r="R639" s="662">
        <v>1</v>
      </c>
      <c r="S639" s="678">
        <v>0.5</v>
      </c>
      <c r="T639" s="745">
        <v>0.5</v>
      </c>
      <c r="U639" s="701">
        <v>0.5</v>
      </c>
    </row>
    <row r="640" spans="1:21" ht="14.4" customHeight="1" x14ac:dyDescent="0.3">
      <c r="A640" s="661">
        <v>31</v>
      </c>
      <c r="B640" s="662" t="s">
        <v>576</v>
      </c>
      <c r="C640" s="662" t="s">
        <v>2790</v>
      </c>
      <c r="D640" s="743" t="s">
        <v>3998</v>
      </c>
      <c r="E640" s="744" t="s">
        <v>2799</v>
      </c>
      <c r="F640" s="662" t="s">
        <v>2785</v>
      </c>
      <c r="G640" s="662" t="s">
        <v>3163</v>
      </c>
      <c r="H640" s="662" t="s">
        <v>1456</v>
      </c>
      <c r="I640" s="662" t="s">
        <v>1483</v>
      </c>
      <c r="J640" s="662" t="s">
        <v>2634</v>
      </c>
      <c r="K640" s="662" t="s">
        <v>1468</v>
      </c>
      <c r="L640" s="663">
        <v>96.53</v>
      </c>
      <c r="M640" s="663">
        <v>482.65000000000003</v>
      </c>
      <c r="N640" s="662">
        <v>5</v>
      </c>
      <c r="O640" s="745">
        <v>1</v>
      </c>
      <c r="P640" s="663">
        <v>482.65000000000003</v>
      </c>
      <c r="Q640" s="678">
        <v>1</v>
      </c>
      <c r="R640" s="662">
        <v>5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31</v>
      </c>
      <c r="B641" s="662" t="s">
        <v>576</v>
      </c>
      <c r="C641" s="662" t="s">
        <v>2790</v>
      </c>
      <c r="D641" s="743" t="s">
        <v>3998</v>
      </c>
      <c r="E641" s="744" t="s">
        <v>2799</v>
      </c>
      <c r="F641" s="662" t="s">
        <v>2785</v>
      </c>
      <c r="G641" s="662" t="s">
        <v>3327</v>
      </c>
      <c r="H641" s="662" t="s">
        <v>1456</v>
      </c>
      <c r="I641" s="662" t="s">
        <v>3328</v>
      </c>
      <c r="J641" s="662" t="s">
        <v>3329</v>
      </c>
      <c r="K641" s="662" t="s">
        <v>3330</v>
      </c>
      <c r="L641" s="663">
        <v>63.75</v>
      </c>
      <c r="M641" s="663">
        <v>127.5</v>
      </c>
      <c r="N641" s="662">
        <v>2</v>
      </c>
      <c r="O641" s="745">
        <v>1</v>
      </c>
      <c r="P641" s="663">
        <v>127.5</v>
      </c>
      <c r="Q641" s="678">
        <v>1</v>
      </c>
      <c r="R641" s="662">
        <v>2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31</v>
      </c>
      <c r="B642" s="662" t="s">
        <v>576</v>
      </c>
      <c r="C642" s="662" t="s">
        <v>2790</v>
      </c>
      <c r="D642" s="743" t="s">
        <v>3998</v>
      </c>
      <c r="E642" s="744" t="s">
        <v>2799</v>
      </c>
      <c r="F642" s="662" t="s">
        <v>2785</v>
      </c>
      <c r="G642" s="662" t="s">
        <v>2842</v>
      </c>
      <c r="H642" s="662" t="s">
        <v>577</v>
      </c>
      <c r="I642" s="662" t="s">
        <v>763</v>
      </c>
      <c r="J642" s="662" t="s">
        <v>2843</v>
      </c>
      <c r="K642" s="662" t="s">
        <v>2844</v>
      </c>
      <c r="L642" s="663">
        <v>0</v>
      </c>
      <c r="M642" s="663">
        <v>0</v>
      </c>
      <c r="N642" s="662">
        <v>12</v>
      </c>
      <c r="O642" s="745">
        <v>11</v>
      </c>
      <c r="P642" s="663">
        <v>0</v>
      </c>
      <c r="Q642" s="678"/>
      <c r="R642" s="662">
        <v>9</v>
      </c>
      <c r="S642" s="678">
        <v>0.75</v>
      </c>
      <c r="T642" s="745">
        <v>8</v>
      </c>
      <c r="U642" s="701">
        <v>0.72727272727272729</v>
      </c>
    </row>
    <row r="643" spans="1:21" ht="14.4" customHeight="1" x14ac:dyDescent="0.3">
      <c r="A643" s="661">
        <v>31</v>
      </c>
      <c r="B643" s="662" t="s">
        <v>576</v>
      </c>
      <c r="C643" s="662" t="s">
        <v>2790</v>
      </c>
      <c r="D643" s="743" t="s">
        <v>3998</v>
      </c>
      <c r="E643" s="744" t="s">
        <v>2799</v>
      </c>
      <c r="F643" s="662" t="s">
        <v>2785</v>
      </c>
      <c r="G643" s="662" t="s">
        <v>3072</v>
      </c>
      <c r="H643" s="662" t="s">
        <v>577</v>
      </c>
      <c r="I643" s="662" t="s">
        <v>3331</v>
      </c>
      <c r="J643" s="662" t="s">
        <v>3074</v>
      </c>
      <c r="K643" s="662" t="s">
        <v>3332</v>
      </c>
      <c r="L643" s="663">
        <v>289.27</v>
      </c>
      <c r="M643" s="663">
        <v>289.27</v>
      </c>
      <c r="N643" s="662">
        <v>1</v>
      </c>
      <c r="O643" s="745">
        <v>1</v>
      </c>
      <c r="P643" s="663">
        <v>289.27</v>
      </c>
      <c r="Q643" s="678">
        <v>1</v>
      </c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31</v>
      </c>
      <c r="B644" s="662" t="s">
        <v>576</v>
      </c>
      <c r="C644" s="662" t="s">
        <v>2790</v>
      </c>
      <c r="D644" s="743" t="s">
        <v>3998</v>
      </c>
      <c r="E644" s="744" t="s">
        <v>2799</v>
      </c>
      <c r="F644" s="662" t="s">
        <v>2785</v>
      </c>
      <c r="G644" s="662" t="s">
        <v>2903</v>
      </c>
      <c r="H644" s="662" t="s">
        <v>577</v>
      </c>
      <c r="I644" s="662" t="s">
        <v>2904</v>
      </c>
      <c r="J644" s="662" t="s">
        <v>2905</v>
      </c>
      <c r="K644" s="662" t="s">
        <v>2906</v>
      </c>
      <c r="L644" s="663">
        <v>657.67</v>
      </c>
      <c r="M644" s="663">
        <v>657.67</v>
      </c>
      <c r="N644" s="662">
        <v>1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31</v>
      </c>
      <c r="B645" s="662" t="s">
        <v>576</v>
      </c>
      <c r="C645" s="662" t="s">
        <v>2790</v>
      </c>
      <c r="D645" s="743" t="s">
        <v>3998</v>
      </c>
      <c r="E645" s="744" t="s">
        <v>2799</v>
      </c>
      <c r="F645" s="662" t="s">
        <v>2785</v>
      </c>
      <c r="G645" s="662" t="s">
        <v>2845</v>
      </c>
      <c r="H645" s="662" t="s">
        <v>577</v>
      </c>
      <c r="I645" s="662" t="s">
        <v>1691</v>
      </c>
      <c r="J645" s="662" t="s">
        <v>1692</v>
      </c>
      <c r="K645" s="662" t="s">
        <v>2846</v>
      </c>
      <c r="L645" s="663">
        <v>186.27</v>
      </c>
      <c r="M645" s="663">
        <v>372.54</v>
      </c>
      <c r="N645" s="662">
        <v>2</v>
      </c>
      <c r="O645" s="745">
        <v>2</v>
      </c>
      <c r="P645" s="663">
        <v>372.54</v>
      </c>
      <c r="Q645" s="678">
        <v>1</v>
      </c>
      <c r="R645" s="662">
        <v>2</v>
      </c>
      <c r="S645" s="678">
        <v>1</v>
      </c>
      <c r="T645" s="745">
        <v>2</v>
      </c>
      <c r="U645" s="701">
        <v>1</v>
      </c>
    </row>
    <row r="646" spans="1:21" ht="14.4" customHeight="1" x14ac:dyDescent="0.3">
      <c r="A646" s="661">
        <v>31</v>
      </c>
      <c r="B646" s="662" t="s">
        <v>576</v>
      </c>
      <c r="C646" s="662" t="s">
        <v>2790</v>
      </c>
      <c r="D646" s="743" t="s">
        <v>3998</v>
      </c>
      <c r="E646" s="744" t="s">
        <v>2799</v>
      </c>
      <c r="F646" s="662" t="s">
        <v>2785</v>
      </c>
      <c r="G646" s="662" t="s">
        <v>3333</v>
      </c>
      <c r="H646" s="662" t="s">
        <v>577</v>
      </c>
      <c r="I646" s="662" t="s">
        <v>3334</v>
      </c>
      <c r="J646" s="662" t="s">
        <v>3335</v>
      </c>
      <c r="K646" s="662" t="s">
        <v>3336</v>
      </c>
      <c r="L646" s="663">
        <v>38.56</v>
      </c>
      <c r="M646" s="663">
        <v>38.56</v>
      </c>
      <c r="N646" s="662">
        <v>1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31</v>
      </c>
      <c r="B647" s="662" t="s">
        <v>576</v>
      </c>
      <c r="C647" s="662" t="s">
        <v>2790</v>
      </c>
      <c r="D647" s="743" t="s">
        <v>3998</v>
      </c>
      <c r="E647" s="744" t="s">
        <v>2799</v>
      </c>
      <c r="F647" s="662" t="s">
        <v>2785</v>
      </c>
      <c r="G647" s="662" t="s">
        <v>3333</v>
      </c>
      <c r="H647" s="662" t="s">
        <v>577</v>
      </c>
      <c r="I647" s="662" t="s">
        <v>3337</v>
      </c>
      <c r="J647" s="662" t="s">
        <v>3335</v>
      </c>
      <c r="K647" s="662" t="s">
        <v>3338</v>
      </c>
      <c r="L647" s="663">
        <v>57.85</v>
      </c>
      <c r="M647" s="663">
        <v>57.85</v>
      </c>
      <c r="N647" s="662">
        <v>1</v>
      </c>
      <c r="O647" s="745">
        <v>1</v>
      </c>
      <c r="P647" s="663">
        <v>57.85</v>
      </c>
      <c r="Q647" s="678">
        <v>1</v>
      </c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31</v>
      </c>
      <c r="B648" s="662" t="s">
        <v>576</v>
      </c>
      <c r="C648" s="662" t="s">
        <v>2790</v>
      </c>
      <c r="D648" s="743" t="s">
        <v>3998</v>
      </c>
      <c r="E648" s="744" t="s">
        <v>2799</v>
      </c>
      <c r="F648" s="662" t="s">
        <v>2785</v>
      </c>
      <c r="G648" s="662" t="s">
        <v>2913</v>
      </c>
      <c r="H648" s="662" t="s">
        <v>577</v>
      </c>
      <c r="I648" s="662" t="s">
        <v>1073</v>
      </c>
      <c r="J648" s="662" t="s">
        <v>1074</v>
      </c>
      <c r="K648" s="662" t="s">
        <v>2915</v>
      </c>
      <c r="L648" s="663">
        <v>75.22</v>
      </c>
      <c r="M648" s="663">
        <v>376.1</v>
      </c>
      <c r="N648" s="662">
        <v>5</v>
      </c>
      <c r="O648" s="745">
        <v>5</v>
      </c>
      <c r="P648" s="663">
        <v>300.88</v>
      </c>
      <c r="Q648" s="678">
        <v>0.79999999999999993</v>
      </c>
      <c r="R648" s="662">
        <v>4</v>
      </c>
      <c r="S648" s="678">
        <v>0.8</v>
      </c>
      <c r="T648" s="745">
        <v>4</v>
      </c>
      <c r="U648" s="701">
        <v>0.8</v>
      </c>
    </row>
    <row r="649" spans="1:21" ht="14.4" customHeight="1" x14ac:dyDescent="0.3">
      <c r="A649" s="661">
        <v>31</v>
      </c>
      <c r="B649" s="662" t="s">
        <v>576</v>
      </c>
      <c r="C649" s="662" t="s">
        <v>2790</v>
      </c>
      <c r="D649" s="743" t="s">
        <v>3998</v>
      </c>
      <c r="E649" s="744" t="s">
        <v>2799</v>
      </c>
      <c r="F649" s="662" t="s">
        <v>2785</v>
      </c>
      <c r="G649" s="662" t="s">
        <v>2913</v>
      </c>
      <c r="H649" s="662" t="s">
        <v>577</v>
      </c>
      <c r="I649" s="662" t="s">
        <v>1073</v>
      </c>
      <c r="J649" s="662" t="s">
        <v>1074</v>
      </c>
      <c r="K649" s="662" t="s">
        <v>2915</v>
      </c>
      <c r="L649" s="663">
        <v>50.32</v>
      </c>
      <c r="M649" s="663">
        <v>50.32</v>
      </c>
      <c r="N649" s="662">
        <v>1</v>
      </c>
      <c r="O649" s="745">
        <v>0.5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31</v>
      </c>
      <c r="B650" s="662" t="s">
        <v>576</v>
      </c>
      <c r="C650" s="662" t="s">
        <v>2790</v>
      </c>
      <c r="D650" s="743" t="s">
        <v>3998</v>
      </c>
      <c r="E650" s="744" t="s">
        <v>2799</v>
      </c>
      <c r="F650" s="662" t="s">
        <v>2785</v>
      </c>
      <c r="G650" s="662" t="s">
        <v>2913</v>
      </c>
      <c r="H650" s="662" t="s">
        <v>577</v>
      </c>
      <c r="I650" s="662" t="s">
        <v>3174</v>
      </c>
      <c r="J650" s="662" t="s">
        <v>3077</v>
      </c>
      <c r="K650" s="662" t="s">
        <v>943</v>
      </c>
      <c r="L650" s="663">
        <v>75.22</v>
      </c>
      <c r="M650" s="663">
        <v>150.44</v>
      </c>
      <c r="N650" s="662">
        <v>2</v>
      </c>
      <c r="O650" s="745">
        <v>1.5</v>
      </c>
      <c r="P650" s="663">
        <v>150.44</v>
      </c>
      <c r="Q650" s="678">
        <v>1</v>
      </c>
      <c r="R650" s="662">
        <v>2</v>
      </c>
      <c r="S650" s="678">
        <v>1</v>
      </c>
      <c r="T650" s="745">
        <v>1.5</v>
      </c>
      <c r="U650" s="701">
        <v>1</v>
      </c>
    </row>
    <row r="651" spans="1:21" ht="14.4" customHeight="1" x14ac:dyDescent="0.3">
      <c r="A651" s="661">
        <v>31</v>
      </c>
      <c r="B651" s="662" t="s">
        <v>576</v>
      </c>
      <c r="C651" s="662" t="s">
        <v>2790</v>
      </c>
      <c r="D651" s="743" t="s">
        <v>3998</v>
      </c>
      <c r="E651" s="744" t="s">
        <v>2799</v>
      </c>
      <c r="F651" s="662" t="s">
        <v>2785</v>
      </c>
      <c r="G651" s="662" t="s">
        <v>2913</v>
      </c>
      <c r="H651" s="662" t="s">
        <v>577</v>
      </c>
      <c r="I651" s="662" t="s">
        <v>3100</v>
      </c>
      <c r="J651" s="662" t="s">
        <v>3096</v>
      </c>
      <c r="K651" s="662" t="s">
        <v>3101</v>
      </c>
      <c r="L651" s="663">
        <v>66.63</v>
      </c>
      <c r="M651" s="663">
        <v>66.63</v>
      </c>
      <c r="N651" s="662">
        <v>1</v>
      </c>
      <c r="O651" s="745">
        <v>1</v>
      </c>
      <c r="P651" s="663">
        <v>66.63</v>
      </c>
      <c r="Q651" s="678">
        <v>1</v>
      </c>
      <c r="R651" s="662">
        <v>1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31</v>
      </c>
      <c r="B652" s="662" t="s">
        <v>576</v>
      </c>
      <c r="C652" s="662" t="s">
        <v>2790</v>
      </c>
      <c r="D652" s="743" t="s">
        <v>3998</v>
      </c>
      <c r="E652" s="744" t="s">
        <v>2799</v>
      </c>
      <c r="F652" s="662" t="s">
        <v>2785</v>
      </c>
      <c r="G652" s="662" t="s">
        <v>3339</v>
      </c>
      <c r="H652" s="662" t="s">
        <v>577</v>
      </c>
      <c r="I652" s="662" t="s">
        <v>3340</v>
      </c>
      <c r="J652" s="662" t="s">
        <v>3341</v>
      </c>
      <c r="K652" s="662" t="s">
        <v>3342</v>
      </c>
      <c r="L652" s="663">
        <v>0</v>
      </c>
      <c r="M652" s="663">
        <v>0</v>
      </c>
      <c r="N652" s="662">
        <v>1</v>
      </c>
      <c r="O652" s="745">
        <v>1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31</v>
      </c>
      <c r="B653" s="662" t="s">
        <v>576</v>
      </c>
      <c r="C653" s="662" t="s">
        <v>2790</v>
      </c>
      <c r="D653" s="743" t="s">
        <v>3998</v>
      </c>
      <c r="E653" s="744" t="s">
        <v>2799</v>
      </c>
      <c r="F653" s="662" t="s">
        <v>2786</v>
      </c>
      <c r="G653" s="662" t="s">
        <v>2892</v>
      </c>
      <c r="H653" s="662" t="s">
        <v>577</v>
      </c>
      <c r="I653" s="662" t="s">
        <v>3343</v>
      </c>
      <c r="J653" s="662" t="s">
        <v>2894</v>
      </c>
      <c r="K653" s="662"/>
      <c r="L653" s="663">
        <v>0</v>
      </c>
      <c r="M653" s="663">
        <v>0</v>
      </c>
      <c r="N653" s="662">
        <v>1</v>
      </c>
      <c r="O653" s="745">
        <v>1</v>
      </c>
      <c r="P653" s="663">
        <v>0</v>
      </c>
      <c r="Q653" s="678"/>
      <c r="R653" s="662">
        <v>1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31</v>
      </c>
      <c r="B654" s="662" t="s">
        <v>576</v>
      </c>
      <c r="C654" s="662" t="s">
        <v>2790</v>
      </c>
      <c r="D654" s="743" t="s">
        <v>3998</v>
      </c>
      <c r="E654" s="744" t="s">
        <v>2799</v>
      </c>
      <c r="F654" s="662" t="s">
        <v>2787</v>
      </c>
      <c r="G654" s="662" t="s">
        <v>3344</v>
      </c>
      <c r="H654" s="662" t="s">
        <v>577</v>
      </c>
      <c r="I654" s="662" t="s">
        <v>3345</v>
      </c>
      <c r="J654" s="662" t="s">
        <v>3346</v>
      </c>
      <c r="K654" s="662" t="s">
        <v>3347</v>
      </c>
      <c r="L654" s="663">
        <v>1668</v>
      </c>
      <c r="M654" s="663">
        <v>1668</v>
      </c>
      <c r="N654" s="662">
        <v>1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31</v>
      </c>
      <c r="B655" s="662" t="s">
        <v>576</v>
      </c>
      <c r="C655" s="662" t="s">
        <v>2790</v>
      </c>
      <c r="D655" s="743" t="s">
        <v>3998</v>
      </c>
      <c r="E655" s="744" t="s">
        <v>2799</v>
      </c>
      <c r="F655" s="662" t="s">
        <v>2787</v>
      </c>
      <c r="G655" s="662" t="s">
        <v>2850</v>
      </c>
      <c r="H655" s="662" t="s">
        <v>577</v>
      </c>
      <c r="I655" s="662" t="s">
        <v>2851</v>
      </c>
      <c r="J655" s="662" t="s">
        <v>2852</v>
      </c>
      <c r="K655" s="662" t="s">
        <v>2853</v>
      </c>
      <c r="L655" s="663">
        <v>35.130000000000003</v>
      </c>
      <c r="M655" s="663">
        <v>1405.200000000001</v>
      </c>
      <c r="N655" s="662">
        <v>40</v>
      </c>
      <c r="O655" s="745">
        <v>39</v>
      </c>
      <c r="P655" s="663">
        <v>1405.200000000001</v>
      </c>
      <c r="Q655" s="678">
        <v>1</v>
      </c>
      <c r="R655" s="662">
        <v>40</v>
      </c>
      <c r="S655" s="678">
        <v>1</v>
      </c>
      <c r="T655" s="745">
        <v>39</v>
      </c>
      <c r="U655" s="701">
        <v>1</v>
      </c>
    </row>
    <row r="656" spans="1:21" ht="14.4" customHeight="1" x14ac:dyDescent="0.3">
      <c r="A656" s="661">
        <v>31</v>
      </c>
      <c r="B656" s="662" t="s">
        <v>576</v>
      </c>
      <c r="C656" s="662" t="s">
        <v>2790</v>
      </c>
      <c r="D656" s="743" t="s">
        <v>3998</v>
      </c>
      <c r="E656" s="744" t="s">
        <v>2799</v>
      </c>
      <c r="F656" s="662" t="s">
        <v>2787</v>
      </c>
      <c r="G656" s="662" t="s">
        <v>2850</v>
      </c>
      <c r="H656" s="662" t="s">
        <v>577</v>
      </c>
      <c r="I656" s="662" t="s">
        <v>2917</v>
      </c>
      <c r="J656" s="662" t="s">
        <v>2918</v>
      </c>
      <c r="K656" s="662" t="s">
        <v>2919</v>
      </c>
      <c r="L656" s="663">
        <v>30</v>
      </c>
      <c r="M656" s="663">
        <v>30</v>
      </c>
      <c r="N656" s="662">
        <v>1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31</v>
      </c>
      <c r="B657" s="662" t="s">
        <v>576</v>
      </c>
      <c r="C657" s="662" t="s">
        <v>2790</v>
      </c>
      <c r="D657" s="743" t="s">
        <v>3998</v>
      </c>
      <c r="E657" s="744" t="s">
        <v>2799</v>
      </c>
      <c r="F657" s="662" t="s">
        <v>2787</v>
      </c>
      <c r="G657" s="662" t="s">
        <v>2850</v>
      </c>
      <c r="H657" s="662" t="s">
        <v>577</v>
      </c>
      <c r="I657" s="662" t="s">
        <v>2917</v>
      </c>
      <c r="J657" s="662" t="s">
        <v>2918</v>
      </c>
      <c r="K657" s="662" t="s">
        <v>2919</v>
      </c>
      <c r="L657" s="663">
        <v>35.75</v>
      </c>
      <c r="M657" s="663">
        <v>107.25</v>
      </c>
      <c r="N657" s="662">
        <v>3</v>
      </c>
      <c r="O657" s="745">
        <v>3</v>
      </c>
      <c r="P657" s="663">
        <v>107.25</v>
      </c>
      <c r="Q657" s="678">
        <v>1</v>
      </c>
      <c r="R657" s="662">
        <v>3</v>
      </c>
      <c r="S657" s="678">
        <v>1</v>
      </c>
      <c r="T657" s="745">
        <v>3</v>
      </c>
      <c r="U657" s="701">
        <v>1</v>
      </c>
    </row>
    <row r="658" spans="1:21" ht="14.4" customHeight="1" x14ac:dyDescent="0.3">
      <c r="A658" s="661">
        <v>31</v>
      </c>
      <c r="B658" s="662" t="s">
        <v>576</v>
      </c>
      <c r="C658" s="662" t="s">
        <v>2790</v>
      </c>
      <c r="D658" s="743" t="s">
        <v>3998</v>
      </c>
      <c r="E658" s="744" t="s">
        <v>2799</v>
      </c>
      <c r="F658" s="662" t="s">
        <v>2787</v>
      </c>
      <c r="G658" s="662" t="s">
        <v>2850</v>
      </c>
      <c r="H658" s="662" t="s">
        <v>577</v>
      </c>
      <c r="I658" s="662" t="s">
        <v>3256</v>
      </c>
      <c r="J658" s="662" t="s">
        <v>2918</v>
      </c>
      <c r="K658" s="662" t="s">
        <v>3257</v>
      </c>
      <c r="L658" s="663">
        <v>47.57</v>
      </c>
      <c r="M658" s="663">
        <v>47.57</v>
      </c>
      <c r="N658" s="662">
        <v>1</v>
      </c>
      <c r="O658" s="745">
        <v>1</v>
      </c>
      <c r="P658" s="663">
        <v>47.57</v>
      </c>
      <c r="Q658" s="678">
        <v>1</v>
      </c>
      <c r="R658" s="662">
        <v>1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31</v>
      </c>
      <c r="B659" s="662" t="s">
        <v>576</v>
      </c>
      <c r="C659" s="662" t="s">
        <v>2790</v>
      </c>
      <c r="D659" s="743" t="s">
        <v>3998</v>
      </c>
      <c r="E659" s="744" t="s">
        <v>2799</v>
      </c>
      <c r="F659" s="662" t="s">
        <v>2787</v>
      </c>
      <c r="G659" s="662" t="s">
        <v>2850</v>
      </c>
      <c r="H659" s="662" t="s">
        <v>577</v>
      </c>
      <c r="I659" s="662" t="s">
        <v>3256</v>
      </c>
      <c r="J659" s="662" t="s">
        <v>2918</v>
      </c>
      <c r="K659" s="662" t="s">
        <v>3348</v>
      </c>
      <c r="L659" s="663">
        <v>47.57</v>
      </c>
      <c r="M659" s="663">
        <v>95.14</v>
      </c>
      <c r="N659" s="662">
        <v>2</v>
      </c>
      <c r="O659" s="745">
        <v>1</v>
      </c>
      <c r="P659" s="663">
        <v>95.14</v>
      </c>
      <c r="Q659" s="678">
        <v>1</v>
      </c>
      <c r="R659" s="662">
        <v>2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31</v>
      </c>
      <c r="B660" s="662" t="s">
        <v>576</v>
      </c>
      <c r="C660" s="662" t="s">
        <v>2790</v>
      </c>
      <c r="D660" s="743" t="s">
        <v>3998</v>
      </c>
      <c r="E660" s="744" t="s">
        <v>2799</v>
      </c>
      <c r="F660" s="662" t="s">
        <v>2787</v>
      </c>
      <c r="G660" s="662" t="s">
        <v>2850</v>
      </c>
      <c r="H660" s="662" t="s">
        <v>577</v>
      </c>
      <c r="I660" s="662" t="s">
        <v>3256</v>
      </c>
      <c r="J660" s="662" t="s">
        <v>2918</v>
      </c>
      <c r="K660" s="662" t="s">
        <v>3348</v>
      </c>
      <c r="L660" s="663">
        <v>35</v>
      </c>
      <c r="M660" s="663">
        <v>140</v>
      </c>
      <c r="N660" s="662">
        <v>4</v>
      </c>
      <c r="O660" s="745">
        <v>3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31</v>
      </c>
      <c r="B661" s="662" t="s">
        <v>576</v>
      </c>
      <c r="C661" s="662" t="s">
        <v>2790</v>
      </c>
      <c r="D661" s="743" t="s">
        <v>3998</v>
      </c>
      <c r="E661" s="744" t="s">
        <v>2799</v>
      </c>
      <c r="F661" s="662" t="s">
        <v>2787</v>
      </c>
      <c r="G661" s="662" t="s">
        <v>2850</v>
      </c>
      <c r="H661" s="662" t="s">
        <v>577</v>
      </c>
      <c r="I661" s="662" t="s">
        <v>3258</v>
      </c>
      <c r="J661" s="662" t="s">
        <v>2852</v>
      </c>
      <c r="K661" s="662" t="s">
        <v>3259</v>
      </c>
      <c r="L661" s="663">
        <v>30.99</v>
      </c>
      <c r="M661" s="663">
        <v>61.98</v>
      </c>
      <c r="N661" s="662">
        <v>2</v>
      </c>
      <c r="O661" s="745">
        <v>2</v>
      </c>
      <c r="P661" s="663">
        <v>61.98</v>
      </c>
      <c r="Q661" s="678">
        <v>1</v>
      </c>
      <c r="R661" s="662">
        <v>2</v>
      </c>
      <c r="S661" s="678">
        <v>1</v>
      </c>
      <c r="T661" s="745">
        <v>2</v>
      </c>
      <c r="U661" s="701">
        <v>1</v>
      </c>
    </row>
    <row r="662" spans="1:21" ht="14.4" customHeight="1" x14ac:dyDescent="0.3">
      <c r="A662" s="661">
        <v>31</v>
      </c>
      <c r="B662" s="662" t="s">
        <v>576</v>
      </c>
      <c r="C662" s="662" t="s">
        <v>2790</v>
      </c>
      <c r="D662" s="743" t="s">
        <v>3998</v>
      </c>
      <c r="E662" s="744" t="s">
        <v>2799</v>
      </c>
      <c r="F662" s="662" t="s">
        <v>2787</v>
      </c>
      <c r="G662" s="662" t="s">
        <v>2850</v>
      </c>
      <c r="H662" s="662" t="s">
        <v>577</v>
      </c>
      <c r="I662" s="662" t="s">
        <v>3260</v>
      </c>
      <c r="J662" s="662" t="s">
        <v>2852</v>
      </c>
      <c r="K662" s="662" t="s">
        <v>3261</v>
      </c>
      <c r="L662" s="663">
        <v>24.77</v>
      </c>
      <c r="M662" s="663">
        <v>49.54</v>
      </c>
      <c r="N662" s="662">
        <v>2</v>
      </c>
      <c r="O662" s="745">
        <v>2</v>
      </c>
      <c r="P662" s="663">
        <v>49.54</v>
      </c>
      <c r="Q662" s="678">
        <v>1</v>
      </c>
      <c r="R662" s="662">
        <v>2</v>
      </c>
      <c r="S662" s="678">
        <v>1</v>
      </c>
      <c r="T662" s="745">
        <v>2</v>
      </c>
      <c r="U662" s="701">
        <v>1</v>
      </c>
    </row>
    <row r="663" spans="1:21" ht="14.4" customHeight="1" x14ac:dyDescent="0.3">
      <c r="A663" s="661">
        <v>31</v>
      </c>
      <c r="B663" s="662" t="s">
        <v>576</v>
      </c>
      <c r="C663" s="662" t="s">
        <v>2790</v>
      </c>
      <c r="D663" s="743" t="s">
        <v>3998</v>
      </c>
      <c r="E663" s="744" t="s">
        <v>2799</v>
      </c>
      <c r="F663" s="662" t="s">
        <v>2787</v>
      </c>
      <c r="G663" s="662" t="s">
        <v>2850</v>
      </c>
      <c r="H663" s="662" t="s">
        <v>577</v>
      </c>
      <c r="I663" s="662" t="s">
        <v>3349</v>
      </c>
      <c r="J663" s="662" t="s">
        <v>3350</v>
      </c>
      <c r="K663" s="662" t="s">
        <v>3351</v>
      </c>
      <c r="L663" s="663">
        <v>589.69000000000005</v>
      </c>
      <c r="M663" s="663">
        <v>1179.3800000000001</v>
      </c>
      <c r="N663" s="662">
        <v>2</v>
      </c>
      <c r="O663" s="745">
        <v>1</v>
      </c>
      <c r="P663" s="663">
        <v>1179.3800000000001</v>
      </c>
      <c r="Q663" s="678">
        <v>1</v>
      </c>
      <c r="R663" s="662">
        <v>2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31</v>
      </c>
      <c r="B664" s="662" t="s">
        <v>576</v>
      </c>
      <c r="C664" s="662" t="s">
        <v>2790</v>
      </c>
      <c r="D664" s="743" t="s">
        <v>3998</v>
      </c>
      <c r="E664" s="744" t="s">
        <v>2799</v>
      </c>
      <c r="F664" s="662" t="s">
        <v>2787</v>
      </c>
      <c r="G664" s="662" t="s">
        <v>2854</v>
      </c>
      <c r="H664" s="662" t="s">
        <v>577</v>
      </c>
      <c r="I664" s="662" t="s">
        <v>3352</v>
      </c>
      <c r="J664" s="662" t="s">
        <v>2856</v>
      </c>
      <c r="K664" s="662" t="s">
        <v>3353</v>
      </c>
      <c r="L664" s="663">
        <v>410</v>
      </c>
      <c r="M664" s="663">
        <v>410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31</v>
      </c>
      <c r="B665" s="662" t="s">
        <v>576</v>
      </c>
      <c r="C665" s="662" t="s">
        <v>2790</v>
      </c>
      <c r="D665" s="743" t="s">
        <v>3998</v>
      </c>
      <c r="E665" s="744" t="s">
        <v>2799</v>
      </c>
      <c r="F665" s="662" t="s">
        <v>2787</v>
      </c>
      <c r="G665" s="662" t="s">
        <v>2858</v>
      </c>
      <c r="H665" s="662" t="s">
        <v>577</v>
      </c>
      <c r="I665" s="662" t="s">
        <v>2859</v>
      </c>
      <c r="J665" s="662" t="s">
        <v>2860</v>
      </c>
      <c r="K665" s="662" t="s">
        <v>2861</v>
      </c>
      <c r="L665" s="663">
        <v>199.5</v>
      </c>
      <c r="M665" s="663">
        <v>199.5</v>
      </c>
      <c r="N665" s="662">
        <v>1</v>
      </c>
      <c r="O665" s="745">
        <v>1</v>
      </c>
      <c r="P665" s="663">
        <v>199.5</v>
      </c>
      <c r="Q665" s="678">
        <v>1</v>
      </c>
      <c r="R665" s="662">
        <v>1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31</v>
      </c>
      <c r="B666" s="662" t="s">
        <v>576</v>
      </c>
      <c r="C666" s="662" t="s">
        <v>2790</v>
      </c>
      <c r="D666" s="743" t="s">
        <v>3998</v>
      </c>
      <c r="E666" s="744" t="s">
        <v>2799</v>
      </c>
      <c r="F666" s="662" t="s">
        <v>2787</v>
      </c>
      <c r="G666" s="662" t="s">
        <v>2858</v>
      </c>
      <c r="H666" s="662" t="s">
        <v>577</v>
      </c>
      <c r="I666" s="662" t="s">
        <v>2862</v>
      </c>
      <c r="J666" s="662" t="s">
        <v>2863</v>
      </c>
      <c r="K666" s="662" t="s">
        <v>2864</v>
      </c>
      <c r="L666" s="663">
        <v>492.18</v>
      </c>
      <c r="M666" s="663">
        <v>984.36</v>
      </c>
      <c r="N666" s="662">
        <v>2</v>
      </c>
      <c r="O666" s="745">
        <v>2</v>
      </c>
      <c r="P666" s="663">
        <v>984.36</v>
      </c>
      <c r="Q666" s="678">
        <v>1</v>
      </c>
      <c r="R666" s="662">
        <v>2</v>
      </c>
      <c r="S666" s="678">
        <v>1</v>
      </c>
      <c r="T666" s="745">
        <v>2</v>
      </c>
      <c r="U666" s="701">
        <v>1</v>
      </c>
    </row>
    <row r="667" spans="1:21" ht="14.4" customHeight="1" x14ac:dyDescent="0.3">
      <c r="A667" s="661">
        <v>31</v>
      </c>
      <c r="B667" s="662" t="s">
        <v>576</v>
      </c>
      <c r="C667" s="662" t="s">
        <v>2790</v>
      </c>
      <c r="D667" s="743" t="s">
        <v>3998</v>
      </c>
      <c r="E667" s="744" t="s">
        <v>2799</v>
      </c>
      <c r="F667" s="662" t="s">
        <v>2787</v>
      </c>
      <c r="G667" s="662" t="s">
        <v>2858</v>
      </c>
      <c r="H667" s="662" t="s">
        <v>577</v>
      </c>
      <c r="I667" s="662" t="s">
        <v>3354</v>
      </c>
      <c r="J667" s="662" t="s">
        <v>3355</v>
      </c>
      <c r="K667" s="662" t="s">
        <v>3356</v>
      </c>
      <c r="L667" s="663">
        <v>1575</v>
      </c>
      <c r="M667" s="663">
        <v>7875</v>
      </c>
      <c r="N667" s="662">
        <v>5</v>
      </c>
      <c r="O667" s="745">
        <v>5</v>
      </c>
      <c r="P667" s="663">
        <v>7875</v>
      </c>
      <c r="Q667" s="678">
        <v>1</v>
      </c>
      <c r="R667" s="662">
        <v>5</v>
      </c>
      <c r="S667" s="678">
        <v>1</v>
      </c>
      <c r="T667" s="745">
        <v>5</v>
      </c>
      <c r="U667" s="701">
        <v>1</v>
      </c>
    </row>
    <row r="668" spans="1:21" ht="14.4" customHeight="1" x14ac:dyDescent="0.3">
      <c r="A668" s="661">
        <v>31</v>
      </c>
      <c r="B668" s="662" t="s">
        <v>576</v>
      </c>
      <c r="C668" s="662" t="s">
        <v>2790</v>
      </c>
      <c r="D668" s="743" t="s">
        <v>3998</v>
      </c>
      <c r="E668" s="744" t="s">
        <v>2799</v>
      </c>
      <c r="F668" s="662" t="s">
        <v>2787</v>
      </c>
      <c r="G668" s="662" t="s">
        <v>2858</v>
      </c>
      <c r="H668" s="662" t="s">
        <v>577</v>
      </c>
      <c r="I668" s="662" t="s">
        <v>2974</v>
      </c>
      <c r="J668" s="662" t="s">
        <v>2975</v>
      </c>
      <c r="K668" s="662" t="s">
        <v>2976</v>
      </c>
      <c r="L668" s="663">
        <v>750</v>
      </c>
      <c r="M668" s="663">
        <v>1500</v>
      </c>
      <c r="N668" s="662">
        <v>2</v>
      </c>
      <c r="O668" s="745">
        <v>2</v>
      </c>
      <c r="P668" s="663">
        <v>750</v>
      </c>
      <c r="Q668" s="678">
        <v>0.5</v>
      </c>
      <c r="R668" s="662">
        <v>1</v>
      </c>
      <c r="S668" s="678">
        <v>0.5</v>
      </c>
      <c r="T668" s="745">
        <v>1</v>
      </c>
      <c r="U668" s="701">
        <v>0.5</v>
      </c>
    </row>
    <row r="669" spans="1:21" ht="14.4" customHeight="1" x14ac:dyDescent="0.3">
      <c r="A669" s="661">
        <v>31</v>
      </c>
      <c r="B669" s="662" t="s">
        <v>576</v>
      </c>
      <c r="C669" s="662" t="s">
        <v>2790</v>
      </c>
      <c r="D669" s="743" t="s">
        <v>3998</v>
      </c>
      <c r="E669" s="744" t="s">
        <v>2799</v>
      </c>
      <c r="F669" s="662" t="s">
        <v>2787</v>
      </c>
      <c r="G669" s="662" t="s">
        <v>2858</v>
      </c>
      <c r="H669" s="662" t="s">
        <v>577</v>
      </c>
      <c r="I669" s="662" t="s">
        <v>1802</v>
      </c>
      <c r="J669" s="662" t="s">
        <v>2977</v>
      </c>
      <c r="K669" s="662" t="s">
        <v>2978</v>
      </c>
      <c r="L669" s="663">
        <v>2202.1999999999998</v>
      </c>
      <c r="M669" s="663">
        <v>2202.1999999999998</v>
      </c>
      <c r="N669" s="662">
        <v>1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31</v>
      </c>
      <c r="B670" s="662" t="s">
        <v>576</v>
      </c>
      <c r="C670" s="662" t="s">
        <v>2790</v>
      </c>
      <c r="D670" s="743" t="s">
        <v>3998</v>
      </c>
      <c r="E670" s="744" t="s">
        <v>2799</v>
      </c>
      <c r="F670" s="662" t="s">
        <v>2787</v>
      </c>
      <c r="G670" s="662" t="s">
        <v>2858</v>
      </c>
      <c r="H670" s="662" t="s">
        <v>577</v>
      </c>
      <c r="I670" s="662" t="s">
        <v>3270</v>
      </c>
      <c r="J670" s="662" t="s">
        <v>2980</v>
      </c>
      <c r="K670" s="662" t="s">
        <v>3271</v>
      </c>
      <c r="L670" s="663">
        <v>50.5</v>
      </c>
      <c r="M670" s="663">
        <v>151.5</v>
      </c>
      <c r="N670" s="662">
        <v>3</v>
      </c>
      <c r="O670" s="745">
        <v>3</v>
      </c>
      <c r="P670" s="663">
        <v>151.5</v>
      </c>
      <c r="Q670" s="678">
        <v>1</v>
      </c>
      <c r="R670" s="662">
        <v>3</v>
      </c>
      <c r="S670" s="678">
        <v>1</v>
      </c>
      <c r="T670" s="745">
        <v>3</v>
      </c>
      <c r="U670" s="701">
        <v>1</v>
      </c>
    </row>
    <row r="671" spans="1:21" ht="14.4" customHeight="1" x14ac:dyDescent="0.3">
      <c r="A671" s="661">
        <v>31</v>
      </c>
      <c r="B671" s="662" t="s">
        <v>576</v>
      </c>
      <c r="C671" s="662" t="s">
        <v>2790</v>
      </c>
      <c r="D671" s="743" t="s">
        <v>3998</v>
      </c>
      <c r="E671" s="744" t="s">
        <v>2799</v>
      </c>
      <c r="F671" s="662" t="s">
        <v>2787</v>
      </c>
      <c r="G671" s="662" t="s">
        <v>2858</v>
      </c>
      <c r="H671" s="662" t="s">
        <v>577</v>
      </c>
      <c r="I671" s="662" t="s">
        <v>3038</v>
      </c>
      <c r="J671" s="662" t="s">
        <v>2980</v>
      </c>
      <c r="K671" s="662" t="s">
        <v>3039</v>
      </c>
      <c r="L671" s="663">
        <v>58.5</v>
      </c>
      <c r="M671" s="663">
        <v>760.5</v>
      </c>
      <c r="N671" s="662">
        <v>13</v>
      </c>
      <c r="O671" s="745">
        <v>12</v>
      </c>
      <c r="P671" s="663">
        <v>760.5</v>
      </c>
      <c r="Q671" s="678">
        <v>1</v>
      </c>
      <c r="R671" s="662">
        <v>13</v>
      </c>
      <c r="S671" s="678">
        <v>1</v>
      </c>
      <c r="T671" s="745">
        <v>12</v>
      </c>
      <c r="U671" s="701">
        <v>1</v>
      </c>
    </row>
    <row r="672" spans="1:21" ht="14.4" customHeight="1" x14ac:dyDescent="0.3">
      <c r="A672" s="661">
        <v>31</v>
      </c>
      <c r="B672" s="662" t="s">
        <v>576</v>
      </c>
      <c r="C672" s="662" t="s">
        <v>2790</v>
      </c>
      <c r="D672" s="743" t="s">
        <v>3998</v>
      </c>
      <c r="E672" s="744" t="s">
        <v>2799</v>
      </c>
      <c r="F672" s="662" t="s">
        <v>2787</v>
      </c>
      <c r="G672" s="662" t="s">
        <v>2858</v>
      </c>
      <c r="H672" s="662" t="s">
        <v>577</v>
      </c>
      <c r="I672" s="662" t="s">
        <v>3357</v>
      </c>
      <c r="J672" s="662" t="s">
        <v>3358</v>
      </c>
      <c r="K672" s="662" t="s">
        <v>3359</v>
      </c>
      <c r="L672" s="663">
        <v>378.48</v>
      </c>
      <c r="M672" s="663">
        <v>378.48</v>
      </c>
      <c r="N672" s="662">
        <v>1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31</v>
      </c>
      <c r="B673" s="662" t="s">
        <v>576</v>
      </c>
      <c r="C673" s="662" t="s">
        <v>2790</v>
      </c>
      <c r="D673" s="743" t="s">
        <v>3998</v>
      </c>
      <c r="E673" s="744" t="s">
        <v>2799</v>
      </c>
      <c r="F673" s="662" t="s">
        <v>2787</v>
      </c>
      <c r="G673" s="662" t="s">
        <v>2858</v>
      </c>
      <c r="H673" s="662" t="s">
        <v>577</v>
      </c>
      <c r="I673" s="662" t="s">
        <v>2923</v>
      </c>
      <c r="J673" s="662" t="s">
        <v>2924</v>
      </c>
      <c r="K673" s="662" t="s">
        <v>2925</v>
      </c>
      <c r="L673" s="663">
        <v>971.25</v>
      </c>
      <c r="M673" s="663">
        <v>971.25</v>
      </c>
      <c r="N673" s="662">
        <v>1</v>
      </c>
      <c r="O673" s="745">
        <v>1</v>
      </c>
      <c r="P673" s="663">
        <v>971.25</v>
      </c>
      <c r="Q673" s="678">
        <v>1</v>
      </c>
      <c r="R673" s="662">
        <v>1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31</v>
      </c>
      <c r="B674" s="662" t="s">
        <v>576</v>
      </c>
      <c r="C674" s="662" t="s">
        <v>2790</v>
      </c>
      <c r="D674" s="743" t="s">
        <v>3998</v>
      </c>
      <c r="E674" s="744" t="s">
        <v>2799</v>
      </c>
      <c r="F674" s="662" t="s">
        <v>2787</v>
      </c>
      <c r="G674" s="662" t="s">
        <v>2858</v>
      </c>
      <c r="H674" s="662" t="s">
        <v>577</v>
      </c>
      <c r="I674" s="662" t="s">
        <v>3360</v>
      </c>
      <c r="J674" s="662" t="s">
        <v>3361</v>
      </c>
      <c r="K674" s="662"/>
      <c r="L674" s="663">
        <v>1000</v>
      </c>
      <c r="M674" s="663">
        <v>3000</v>
      </c>
      <c r="N674" s="662">
        <v>3</v>
      </c>
      <c r="O674" s="745">
        <v>3</v>
      </c>
      <c r="P674" s="663">
        <v>1000</v>
      </c>
      <c r="Q674" s="678">
        <v>0.33333333333333331</v>
      </c>
      <c r="R674" s="662">
        <v>1</v>
      </c>
      <c r="S674" s="678">
        <v>0.33333333333333331</v>
      </c>
      <c r="T674" s="745">
        <v>1</v>
      </c>
      <c r="U674" s="701">
        <v>0.33333333333333331</v>
      </c>
    </row>
    <row r="675" spans="1:21" ht="14.4" customHeight="1" x14ac:dyDescent="0.3">
      <c r="A675" s="661">
        <v>31</v>
      </c>
      <c r="B675" s="662" t="s">
        <v>576</v>
      </c>
      <c r="C675" s="662" t="s">
        <v>2790</v>
      </c>
      <c r="D675" s="743" t="s">
        <v>3998</v>
      </c>
      <c r="E675" s="744" t="s">
        <v>2799</v>
      </c>
      <c r="F675" s="662" t="s">
        <v>2787</v>
      </c>
      <c r="G675" s="662" t="s">
        <v>2858</v>
      </c>
      <c r="H675" s="662" t="s">
        <v>577</v>
      </c>
      <c r="I675" s="662" t="s">
        <v>3102</v>
      </c>
      <c r="J675" s="662" t="s">
        <v>3103</v>
      </c>
      <c r="K675" s="662" t="s">
        <v>3104</v>
      </c>
      <c r="L675" s="663">
        <v>1000</v>
      </c>
      <c r="M675" s="663">
        <v>3000</v>
      </c>
      <c r="N675" s="662">
        <v>3</v>
      </c>
      <c r="O675" s="745">
        <v>3</v>
      </c>
      <c r="P675" s="663">
        <v>2000</v>
      </c>
      <c r="Q675" s="678">
        <v>0.66666666666666663</v>
      </c>
      <c r="R675" s="662">
        <v>2</v>
      </c>
      <c r="S675" s="678">
        <v>0.66666666666666663</v>
      </c>
      <c r="T675" s="745">
        <v>2</v>
      </c>
      <c r="U675" s="701">
        <v>0.66666666666666663</v>
      </c>
    </row>
    <row r="676" spans="1:21" ht="14.4" customHeight="1" x14ac:dyDescent="0.3">
      <c r="A676" s="661">
        <v>31</v>
      </c>
      <c r="B676" s="662" t="s">
        <v>576</v>
      </c>
      <c r="C676" s="662" t="s">
        <v>2790</v>
      </c>
      <c r="D676" s="743" t="s">
        <v>3998</v>
      </c>
      <c r="E676" s="744" t="s">
        <v>2799</v>
      </c>
      <c r="F676" s="662" t="s">
        <v>2787</v>
      </c>
      <c r="G676" s="662" t="s">
        <v>2858</v>
      </c>
      <c r="H676" s="662" t="s">
        <v>577</v>
      </c>
      <c r="I676" s="662" t="s">
        <v>3362</v>
      </c>
      <c r="J676" s="662" t="s">
        <v>3363</v>
      </c>
      <c r="K676" s="662" t="s">
        <v>3364</v>
      </c>
      <c r="L676" s="663">
        <v>600</v>
      </c>
      <c r="M676" s="663">
        <v>600</v>
      </c>
      <c r="N676" s="662">
        <v>1</v>
      </c>
      <c r="O676" s="745">
        <v>1</v>
      </c>
      <c r="P676" s="663">
        <v>600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31</v>
      </c>
      <c r="B677" s="662" t="s">
        <v>576</v>
      </c>
      <c r="C677" s="662" t="s">
        <v>2790</v>
      </c>
      <c r="D677" s="743" t="s">
        <v>3998</v>
      </c>
      <c r="E677" s="744" t="s">
        <v>2799</v>
      </c>
      <c r="F677" s="662" t="s">
        <v>2787</v>
      </c>
      <c r="G677" s="662" t="s">
        <v>2858</v>
      </c>
      <c r="H677" s="662" t="s">
        <v>577</v>
      </c>
      <c r="I677" s="662" t="s">
        <v>3365</v>
      </c>
      <c r="J677" s="662" t="s">
        <v>3366</v>
      </c>
      <c r="K677" s="662" t="s">
        <v>3367</v>
      </c>
      <c r="L677" s="663">
        <v>750</v>
      </c>
      <c r="M677" s="663">
        <v>3000</v>
      </c>
      <c r="N677" s="662">
        <v>4</v>
      </c>
      <c r="O677" s="745">
        <v>4</v>
      </c>
      <c r="P677" s="663">
        <v>2250</v>
      </c>
      <c r="Q677" s="678">
        <v>0.75</v>
      </c>
      <c r="R677" s="662">
        <v>3</v>
      </c>
      <c r="S677" s="678">
        <v>0.75</v>
      </c>
      <c r="T677" s="745">
        <v>3</v>
      </c>
      <c r="U677" s="701">
        <v>0.75</v>
      </c>
    </row>
    <row r="678" spans="1:21" ht="14.4" customHeight="1" x14ac:dyDescent="0.3">
      <c r="A678" s="661">
        <v>31</v>
      </c>
      <c r="B678" s="662" t="s">
        <v>576</v>
      </c>
      <c r="C678" s="662" t="s">
        <v>2790</v>
      </c>
      <c r="D678" s="743" t="s">
        <v>3998</v>
      </c>
      <c r="E678" s="744" t="s">
        <v>2799</v>
      </c>
      <c r="F678" s="662" t="s">
        <v>2787</v>
      </c>
      <c r="G678" s="662" t="s">
        <v>2858</v>
      </c>
      <c r="H678" s="662" t="s">
        <v>577</v>
      </c>
      <c r="I678" s="662" t="s">
        <v>3368</v>
      </c>
      <c r="J678" s="662" t="s">
        <v>3369</v>
      </c>
      <c r="K678" s="662" t="s">
        <v>3370</v>
      </c>
      <c r="L678" s="663">
        <v>180</v>
      </c>
      <c r="M678" s="663">
        <v>180</v>
      </c>
      <c r="N678" s="662">
        <v>1</v>
      </c>
      <c r="O678" s="745">
        <v>1</v>
      </c>
      <c r="P678" s="663">
        <v>180</v>
      </c>
      <c r="Q678" s="678">
        <v>1</v>
      </c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31</v>
      </c>
      <c r="B679" s="662" t="s">
        <v>576</v>
      </c>
      <c r="C679" s="662" t="s">
        <v>2790</v>
      </c>
      <c r="D679" s="743" t="s">
        <v>3998</v>
      </c>
      <c r="E679" s="744" t="s">
        <v>2799</v>
      </c>
      <c r="F679" s="662" t="s">
        <v>2787</v>
      </c>
      <c r="G679" s="662" t="s">
        <v>2858</v>
      </c>
      <c r="H679" s="662" t="s">
        <v>577</v>
      </c>
      <c r="I679" s="662" t="s">
        <v>3177</v>
      </c>
      <c r="J679" s="662" t="s">
        <v>3178</v>
      </c>
      <c r="K679" s="662" t="s">
        <v>3179</v>
      </c>
      <c r="L679" s="663">
        <v>600</v>
      </c>
      <c r="M679" s="663">
        <v>600</v>
      </c>
      <c r="N679" s="662">
        <v>1</v>
      </c>
      <c r="O679" s="745">
        <v>1</v>
      </c>
      <c r="P679" s="663">
        <v>600</v>
      </c>
      <c r="Q679" s="678">
        <v>1</v>
      </c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31</v>
      </c>
      <c r="B680" s="662" t="s">
        <v>576</v>
      </c>
      <c r="C680" s="662" t="s">
        <v>2790</v>
      </c>
      <c r="D680" s="743" t="s">
        <v>3998</v>
      </c>
      <c r="E680" s="744" t="s">
        <v>2799</v>
      </c>
      <c r="F680" s="662" t="s">
        <v>2787</v>
      </c>
      <c r="G680" s="662" t="s">
        <v>2858</v>
      </c>
      <c r="H680" s="662" t="s">
        <v>577</v>
      </c>
      <c r="I680" s="662" t="s">
        <v>2926</v>
      </c>
      <c r="J680" s="662" t="s">
        <v>2927</v>
      </c>
      <c r="K680" s="662" t="s">
        <v>2928</v>
      </c>
      <c r="L680" s="663">
        <v>349.12</v>
      </c>
      <c r="M680" s="663">
        <v>349.12</v>
      </c>
      <c r="N680" s="662">
        <v>1</v>
      </c>
      <c r="O680" s="745">
        <v>1</v>
      </c>
      <c r="P680" s="663">
        <v>349.12</v>
      </c>
      <c r="Q680" s="678">
        <v>1</v>
      </c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31</v>
      </c>
      <c r="B681" s="662" t="s">
        <v>576</v>
      </c>
      <c r="C681" s="662" t="s">
        <v>2790</v>
      </c>
      <c r="D681" s="743" t="s">
        <v>3998</v>
      </c>
      <c r="E681" s="744" t="s">
        <v>2799</v>
      </c>
      <c r="F681" s="662" t="s">
        <v>2787</v>
      </c>
      <c r="G681" s="662" t="s">
        <v>2858</v>
      </c>
      <c r="H681" s="662" t="s">
        <v>577</v>
      </c>
      <c r="I681" s="662" t="s">
        <v>2932</v>
      </c>
      <c r="J681" s="662" t="s">
        <v>2933</v>
      </c>
      <c r="K681" s="662" t="s">
        <v>2934</v>
      </c>
      <c r="L681" s="663">
        <v>350</v>
      </c>
      <c r="M681" s="663">
        <v>10500</v>
      </c>
      <c r="N681" s="662">
        <v>30</v>
      </c>
      <c r="O681" s="745">
        <v>30</v>
      </c>
      <c r="P681" s="663">
        <v>10500</v>
      </c>
      <c r="Q681" s="678">
        <v>1</v>
      </c>
      <c r="R681" s="662">
        <v>30</v>
      </c>
      <c r="S681" s="678">
        <v>1</v>
      </c>
      <c r="T681" s="745">
        <v>30</v>
      </c>
      <c r="U681" s="701">
        <v>1</v>
      </c>
    </row>
    <row r="682" spans="1:21" ht="14.4" customHeight="1" x14ac:dyDescent="0.3">
      <c r="A682" s="661">
        <v>31</v>
      </c>
      <c r="B682" s="662" t="s">
        <v>576</v>
      </c>
      <c r="C682" s="662" t="s">
        <v>2790</v>
      </c>
      <c r="D682" s="743" t="s">
        <v>3998</v>
      </c>
      <c r="E682" s="744" t="s">
        <v>2799</v>
      </c>
      <c r="F682" s="662" t="s">
        <v>2787</v>
      </c>
      <c r="G682" s="662" t="s">
        <v>2858</v>
      </c>
      <c r="H682" s="662" t="s">
        <v>577</v>
      </c>
      <c r="I682" s="662" t="s">
        <v>2979</v>
      </c>
      <c r="J682" s="662" t="s">
        <v>2980</v>
      </c>
      <c r="K682" s="662" t="s">
        <v>2981</v>
      </c>
      <c r="L682" s="663">
        <v>58.5</v>
      </c>
      <c r="M682" s="663">
        <v>468</v>
      </c>
      <c r="N682" s="662">
        <v>8</v>
      </c>
      <c r="O682" s="745">
        <v>8</v>
      </c>
      <c r="P682" s="663">
        <v>409.5</v>
      </c>
      <c r="Q682" s="678">
        <v>0.875</v>
      </c>
      <c r="R682" s="662">
        <v>7</v>
      </c>
      <c r="S682" s="678">
        <v>0.875</v>
      </c>
      <c r="T682" s="745">
        <v>7</v>
      </c>
      <c r="U682" s="701">
        <v>0.875</v>
      </c>
    </row>
    <row r="683" spans="1:21" ht="14.4" customHeight="1" x14ac:dyDescent="0.3">
      <c r="A683" s="661">
        <v>31</v>
      </c>
      <c r="B683" s="662" t="s">
        <v>576</v>
      </c>
      <c r="C683" s="662" t="s">
        <v>2790</v>
      </c>
      <c r="D683" s="743" t="s">
        <v>3998</v>
      </c>
      <c r="E683" s="744" t="s">
        <v>2799</v>
      </c>
      <c r="F683" s="662" t="s">
        <v>2787</v>
      </c>
      <c r="G683" s="662" t="s">
        <v>2858</v>
      </c>
      <c r="H683" s="662" t="s">
        <v>577</v>
      </c>
      <c r="I683" s="662" t="s">
        <v>3371</v>
      </c>
      <c r="J683" s="662" t="s">
        <v>3372</v>
      </c>
      <c r="K683" s="662" t="s">
        <v>3373</v>
      </c>
      <c r="L683" s="663">
        <v>600</v>
      </c>
      <c r="M683" s="663">
        <v>600</v>
      </c>
      <c r="N683" s="662">
        <v>1</v>
      </c>
      <c r="O683" s="745">
        <v>1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31</v>
      </c>
      <c r="B684" s="662" t="s">
        <v>576</v>
      </c>
      <c r="C684" s="662" t="s">
        <v>2790</v>
      </c>
      <c r="D684" s="743" t="s">
        <v>3998</v>
      </c>
      <c r="E684" s="744" t="s">
        <v>2799</v>
      </c>
      <c r="F684" s="662" t="s">
        <v>2787</v>
      </c>
      <c r="G684" s="662" t="s">
        <v>2858</v>
      </c>
      <c r="H684" s="662" t="s">
        <v>577</v>
      </c>
      <c r="I684" s="662" t="s">
        <v>3374</v>
      </c>
      <c r="J684" s="662" t="s">
        <v>3375</v>
      </c>
      <c r="K684" s="662"/>
      <c r="L684" s="663">
        <v>180</v>
      </c>
      <c r="M684" s="663">
        <v>180</v>
      </c>
      <c r="N684" s="662">
        <v>1</v>
      </c>
      <c r="O684" s="745">
        <v>1</v>
      </c>
      <c r="P684" s="663">
        <v>180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31</v>
      </c>
      <c r="B685" s="662" t="s">
        <v>576</v>
      </c>
      <c r="C685" s="662" t="s">
        <v>2790</v>
      </c>
      <c r="D685" s="743" t="s">
        <v>3998</v>
      </c>
      <c r="E685" s="744" t="s">
        <v>2799</v>
      </c>
      <c r="F685" s="662" t="s">
        <v>2787</v>
      </c>
      <c r="G685" s="662" t="s">
        <v>2858</v>
      </c>
      <c r="H685" s="662" t="s">
        <v>577</v>
      </c>
      <c r="I685" s="662" t="s">
        <v>3376</v>
      </c>
      <c r="J685" s="662" t="s">
        <v>3377</v>
      </c>
      <c r="K685" s="662" t="s">
        <v>3378</v>
      </c>
      <c r="L685" s="663">
        <v>1600</v>
      </c>
      <c r="M685" s="663">
        <v>1600</v>
      </c>
      <c r="N685" s="662">
        <v>1</v>
      </c>
      <c r="O685" s="745">
        <v>1</v>
      </c>
      <c r="P685" s="663">
        <v>1600</v>
      </c>
      <c r="Q685" s="678">
        <v>1</v>
      </c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31</v>
      </c>
      <c r="B686" s="662" t="s">
        <v>576</v>
      </c>
      <c r="C686" s="662" t="s">
        <v>2790</v>
      </c>
      <c r="D686" s="743" t="s">
        <v>3998</v>
      </c>
      <c r="E686" s="744" t="s">
        <v>2799</v>
      </c>
      <c r="F686" s="662" t="s">
        <v>2787</v>
      </c>
      <c r="G686" s="662" t="s">
        <v>2858</v>
      </c>
      <c r="H686" s="662" t="s">
        <v>577</v>
      </c>
      <c r="I686" s="662" t="s">
        <v>3379</v>
      </c>
      <c r="J686" s="662" t="s">
        <v>3380</v>
      </c>
      <c r="K686" s="662"/>
      <c r="L686" s="663">
        <v>2200</v>
      </c>
      <c r="M686" s="663">
        <v>2200</v>
      </c>
      <c r="N686" s="662">
        <v>1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31</v>
      </c>
      <c r="B687" s="662" t="s">
        <v>576</v>
      </c>
      <c r="C687" s="662" t="s">
        <v>2790</v>
      </c>
      <c r="D687" s="743" t="s">
        <v>3998</v>
      </c>
      <c r="E687" s="744" t="s">
        <v>2799</v>
      </c>
      <c r="F687" s="662" t="s">
        <v>2787</v>
      </c>
      <c r="G687" s="662" t="s">
        <v>2858</v>
      </c>
      <c r="H687" s="662" t="s">
        <v>577</v>
      </c>
      <c r="I687" s="662" t="s">
        <v>3381</v>
      </c>
      <c r="J687" s="662" t="s">
        <v>3382</v>
      </c>
      <c r="K687" s="662" t="s">
        <v>3383</v>
      </c>
      <c r="L687" s="663">
        <v>750</v>
      </c>
      <c r="M687" s="663">
        <v>750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31</v>
      </c>
      <c r="B688" s="662" t="s">
        <v>576</v>
      </c>
      <c r="C688" s="662" t="s">
        <v>2790</v>
      </c>
      <c r="D688" s="743" t="s">
        <v>3998</v>
      </c>
      <c r="E688" s="744" t="s">
        <v>2799</v>
      </c>
      <c r="F688" s="662" t="s">
        <v>2787</v>
      </c>
      <c r="G688" s="662" t="s">
        <v>2858</v>
      </c>
      <c r="H688" s="662" t="s">
        <v>577</v>
      </c>
      <c r="I688" s="662" t="s">
        <v>2999</v>
      </c>
      <c r="J688" s="662" t="s">
        <v>3000</v>
      </c>
      <c r="K688" s="662" t="s">
        <v>3001</v>
      </c>
      <c r="L688" s="663">
        <v>1000</v>
      </c>
      <c r="M688" s="663">
        <v>2000</v>
      </c>
      <c r="N688" s="662">
        <v>2</v>
      </c>
      <c r="O688" s="745">
        <v>2</v>
      </c>
      <c r="P688" s="663">
        <v>2000</v>
      </c>
      <c r="Q688" s="678">
        <v>1</v>
      </c>
      <c r="R688" s="662">
        <v>2</v>
      </c>
      <c r="S688" s="678">
        <v>1</v>
      </c>
      <c r="T688" s="745">
        <v>2</v>
      </c>
      <c r="U688" s="701">
        <v>1</v>
      </c>
    </row>
    <row r="689" spans="1:21" ht="14.4" customHeight="1" x14ac:dyDescent="0.3">
      <c r="A689" s="661">
        <v>31</v>
      </c>
      <c r="B689" s="662" t="s">
        <v>576</v>
      </c>
      <c r="C689" s="662" t="s">
        <v>2790</v>
      </c>
      <c r="D689" s="743" t="s">
        <v>3998</v>
      </c>
      <c r="E689" s="744" t="s">
        <v>2799</v>
      </c>
      <c r="F689" s="662" t="s">
        <v>2787</v>
      </c>
      <c r="G689" s="662" t="s">
        <v>2858</v>
      </c>
      <c r="H689" s="662" t="s">
        <v>577</v>
      </c>
      <c r="I689" s="662" t="s">
        <v>3277</v>
      </c>
      <c r="J689" s="662" t="s">
        <v>3278</v>
      </c>
      <c r="K689" s="662" t="s">
        <v>3279</v>
      </c>
      <c r="L689" s="663">
        <v>1545.22</v>
      </c>
      <c r="M689" s="663">
        <v>1545.22</v>
      </c>
      <c r="N689" s="662">
        <v>1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31</v>
      </c>
      <c r="B690" s="662" t="s">
        <v>576</v>
      </c>
      <c r="C690" s="662" t="s">
        <v>2790</v>
      </c>
      <c r="D690" s="743" t="s">
        <v>3998</v>
      </c>
      <c r="E690" s="744" t="s">
        <v>2799</v>
      </c>
      <c r="F690" s="662" t="s">
        <v>2787</v>
      </c>
      <c r="G690" s="662" t="s">
        <v>2858</v>
      </c>
      <c r="H690" s="662" t="s">
        <v>577</v>
      </c>
      <c r="I690" s="662" t="s">
        <v>3384</v>
      </c>
      <c r="J690" s="662" t="s">
        <v>3385</v>
      </c>
      <c r="K690" s="662" t="s">
        <v>3386</v>
      </c>
      <c r="L690" s="663">
        <v>750</v>
      </c>
      <c r="M690" s="663">
        <v>750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31</v>
      </c>
      <c r="B691" s="662" t="s">
        <v>576</v>
      </c>
      <c r="C691" s="662" t="s">
        <v>2790</v>
      </c>
      <c r="D691" s="743" t="s">
        <v>3998</v>
      </c>
      <c r="E691" s="744" t="s">
        <v>2799</v>
      </c>
      <c r="F691" s="662" t="s">
        <v>2787</v>
      </c>
      <c r="G691" s="662" t="s">
        <v>2858</v>
      </c>
      <c r="H691" s="662" t="s">
        <v>577</v>
      </c>
      <c r="I691" s="662" t="s">
        <v>3387</v>
      </c>
      <c r="J691" s="662" t="s">
        <v>3388</v>
      </c>
      <c r="K691" s="662" t="s">
        <v>3389</v>
      </c>
      <c r="L691" s="663">
        <v>457.8</v>
      </c>
      <c r="M691" s="663">
        <v>457.8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31</v>
      </c>
      <c r="B692" s="662" t="s">
        <v>576</v>
      </c>
      <c r="C692" s="662" t="s">
        <v>2790</v>
      </c>
      <c r="D692" s="743" t="s">
        <v>3998</v>
      </c>
      <c r="E692" s="744" t="s">
        <v>2799</v>
      </c>
      <c r="F692" s="662" t="s">
        <v>2787</v>
      </c>
      <c r="G692" s="662" t="s">
        <v>2868</v>
      </c>
      <c r="H692" s="662" t="s">
        <v>577</v>
      </c>
      <c r="I692" s="662" t="s">
        <v>2869</v>
      </c>
      <c r="J692" s="662" t="s">
        <v>2870</v>
      </c>
      <c r="K692" s="662" t="s">
        <v>2871</v>
      </c>
      <c r="L692" s="663">
        <v>260</v>
      </c>
      <c r="M692" s="663">
        <v>3640</v>
      </c>
      <c r="N692" s="662">
        <v>14</v>
      </c>
      <c r="O692" s="745">
        <v>7</v>
      </c>
      <c r="P692" s="663">
        <v>3640</v>
      </c>
      <c r="Q692" s="678">
        <v>1</v>
      </c>
      <c r="R692" s="662">
        <v>14</v>
      </c>
      <c r="S692" s="678">
        <v>1</v>
      </c>
      <c r="T692" s="745">
        <v>7</v>
      </c>
      <c r="U692" s="701">
        <v>1</v>
      </c>
    </row>
    <row r="693" spans="1:21" ht="14.4" customHeight="1" x14ac:dyDescent="0.3">
      <c r="A693" s="661">
        <v>31</v>
      </c>
      <c r="B693" s="662" t="s">
        <v>576</v>
      </c>
      <c r="C693" s="662" t="s">
        <v>2790</v>
      </c>
      <c r="D693" s="743" t="s">
        <v>3998</v>
      </c>
      <c r="E693" s="744" t="s">
        <v>2799</v>
      </c>
      <c r="F693" s="662" t="s">
        <v>2787</v>
      </c>
      <c r="G693" s="662" t="s">
        <v>2868</v>
      </c>
      <c r="H693" s="662" t="s">
        <v>577</v>
      </c>
      <c r="I693" s="662" t="s">
        <v>2872</v>
      </c>
      <c r="J693" s="662" t="s">
        <v>2873</v>
      </c>
      <c r="K693" s="662" t="s">
        <v>2874</v>
      </c>
      <c r="L693" s="663">
        <v>200</v>
      </c>
      <c r="M693" s="663">
        <v>800</v>
      </c>
      <c r="N693" s="662">
        <v>4</v>
      </c>
      <c r="O693" s="745">
        <v>2</v>
      </c>
      <c r="P693" s="663">
        <v>800</v>
      </c>
      <c r="Q693" s="678">
        <v>1</v>
      </c>
      <c r="R693" s="662">
        <v>4</v>
      </c>
      <c r="S693" s="678">
        <v>1</v>
      </c>
      <c r="T693" s="745">
        <v>2</v>
      </c>
      <c r="U693" s="701">
        <v>1</v>
      </c>
    </row>
    <row r="694" spans="1:21" ht="14.4" customHeight="1" x14ac:dyDescent="0.3">
      <c r="A694" s="661">
        <v>31</v>
      </c>
      <c r="B694" s="662" t="s">
        <v>576</v>
      </c>
      <c r="C694" s="662" t="s">
        <v>2790</v>
      </c>
      <c r="D694" s="743" t="s">
        <v>3998</v>
      </c>
      <c r="E694" s="744" t="s">
        <v>2799</v>
      </c>
      <c r="F694" s="662" t="s">
        <v>2787</v>
      </c>
      <c r="G694" s="662" t="s">
        <v>2868</v>
      </c>
      <c r="H694" s="662" t="s">
        <v>577</v>
      </c>
      <c r="I694" s="662" t="s">
        <v>3390</v>
      </c>
      <c r="J694" s="662" t="s">
        <v>3391</v>
      </c>
      <c r="K694" s="662" t="s">
        <v>3392</v>
      </c>
      <c r="L694" s="663">
        <v>300</v>
      </c>
      <c r="M694" s="663">
        <v>600</v>
      </c>
      <c r="N694" s="662">
        <v>2</v>
      </c>
      <c r="O694" s="745">
        <v>1</v>
      </c>
      <c r="P694" s="663">
        <v>600</v>
      </c>
      <c r="Q694" s="678">
        <v>1</v>
      </c>
      <c r="R694" s="662">
        <v>2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31</v>
      </c>
      <c r="B695" s="662" t="s">
        <v>576</v>
      </c>
      <c r="C695" s="662" t="s">
        <v>2790</v>
      </c>
      <c r="D695" s="743" t="s">
        <v>3998</v>
      </c>
      <c r="E695" s="744" t="s">
        <v>2799</v>
      </c>
      <c r="F695" s="662" t="s">
        <v>2787</v>
      </c>
      <c r="G695" s="662" t="s">
        <v>3055</v>
      </c>
      <c r="H695" s="662" t="s">
        <v>577</v>
      </c>
      <c r="I695" s="662" t="s">
        <v>3198</v>
      </c>
      <c r="J695" s="662" t="s">
        <v>3199</v>
      </c>
      <c r="K695" s="662" t="s">
        <v>3200</v>
      </c>
      <c r="L695" s="663">
        <v>0</v>
      </c>
      <c r="M695" s="663">
        <v>0</v>
      </c>
      <c r="N695" s="662">
        <v>2</v>
      </c>
      <c r="O695" s="745">
        <v>2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31</v>
      </c>
      <c r="B696" s="662" t="s">
        <v>576</v>
      </c>
      <c r="C696" s="662" t="s">
        <v>2790</v>
      </c>
      <c r="D696" s="743" t="s">
        <v>3998</v>
      </c>
      <c r="E696" s="744" t="s">
        <v>2799</v>
      </c>
      <c r="F696" s="662" t="s">
        <v>2787</v>
      </c>
      <c r="G696" s="662" t="s">
        <v>3393</v>
      </c>
      <c r="H696" s="662" t="s">
        <v>577</v>
      </c>
      <c r="I696" s="662" t="s">
        <v>3394</v>
      </c>
      <c r="J696" s="662" t="s">
        <v>3395</v>
      </c>
      <c r="K696" s="662" t="s">
        <v>3396</v>
      </c>
      <c r="L696" s="663">
        <v>553.15</v>
      </c>
      <c r="M696" s="663">
        <v>1659.4499999999998</v>
      </c>
      <c r="N696" s="662">
        <v>3</v>
      </c>
      <c r="O696" s="745">
        <v>1</v>
      </c>
      <c r="P696" s="663">
        <v>1659.4499999999998</v>
      </c>
      <c r="Q696" s="678">
        <v>1</v>
      </c>
      <c r="R696" s="662">
        <v>3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31</v>
      </c>
      <c r="B697" s="662" t="s">
        <v>576</v>
      </c>
      <c r="C697" s="662" t="s">
        <v>2790</v>
      </c>
      <c r="D697" s="743" t="s">
        <v>3998</v>
      </c>
      <c r="E697" s="744" t="s">
        <v>2800</v>
      </c>
      <c r="F697" s="662" t="s">
        <v>2785</v>
      </c>
      <c r="G697" s="662" t="s">
        <v>2813</v>
      </c>
      <c r="H697" s="662" t="s">
        <v>577</v>
      </c>
      <c r="I697" s="662" t="s">
        <v>3397</v>
      </c>
      <c r="J697" s="662" t="s">
        <v>1454</v>
      </c>
      <c r="K697" s="662" t="s">
        <v>2660</v>
      </c>
      <c r="L697" s="663">
        <v>0</v>
      </c>
      <c r="M697" s="663">
        <v>0</v>
      </c>
      <c r="N697" s="662">
        <v>1</v>
      </c>
      <c r="O697" s="745">
        <v>1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31</v>
      </c>
      <c r="B698" s="662" t="s">
        <v>576</v>
      </c>
      <c r="C698" s="662" t="s">
        <v>2790</v>
      </c>
      <c r="D698" s="743" t="s">
        <v>3998</v>
      </c>
      <c r="E698" s="744" t="s">
        <v>2800</v>
      </c>
      <c r="F698" s="662" t="s">
        <v>2785</v>
      </c>
      <c r="G698" s="662" t="s">
        <v>2990</v>
      </c>
      <c r="H698" s="662" t="s">
        <v>577</v>
      </c>
      <c r="I698" s="662" t="s">
        <v>3138</v>
      </c>
      <c r="J698" s="662" t="s">
        <v>3139</v>
      </c>
      <c r="K698" s="662" t="s">
        <v>3140</v>
      </c>
      <c r="L698" s="663">
        <v>72.64</v>
      </c>
      <c r="M698" s="663">
        <v>145.28</v>
      </c>
      <c r="N698" s="662">
        <v>2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31</v>
      </c>
      <c r="B699" s="662" t="s">
        <v>576</v>
      </c>
      <c r="C699" s="662" t="s">
        <v>2790</v>
      </c>
      <c r="D699" s="743" t="s">
        <v>3998</v>
      </c>
      <c r="E699" s="744" t="s">
        <v>2800</v>
      </c>
      <c r="F699" s="662" t="s">
        <v>2785</v>
      </c>
      <c r="G699" s="662" t="s">
        <v>2990</v>
      </c>
      <c r="H699" s="662" t="s">
        <v>577</v>
      </c>
      <c r="I699" s="662" t="s">
        <v>3214</v>
      </c>
      <c r="J699" s="662" t="s">
        <v>1394</v>
      </c>
      <c r="K699" s="662" t="s">
        <v>1372</v>
      </c>
      <c r="L699" s="663">
        <v>0</v>
      </c>
      <c r="M699" s="663">
        <v>0</v>
      </c>
      <c r="N699" s="662">
        <v>1</v>
      </c>
      <c r="O699" s="745">
        <v>1</v>
      </c>
      <c r="P699" s="663">
        <v>0</v>
      </c>
      <c r="Q699" s="678"/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31</v>
      </c>
      <c r="B700" s="662" t="s">
        <v>576</v>
      </c>
      <c r="C700" s="662" t="s">
        <v>2790</v>
      </c>
      <c r="D700" s="743" t="s">
        <v>3998</v>
      </c>
      <c r="E700" s="744" t="s">
        <v>2800</v>
      </c>
      <c r="F700" s="662" t="s">
        <v>2785</v>
      </c>
      <c r="G700" s="662" t="s">
        <v>2990</v>
      </c>
      <c r="H700" s="662" t="s">
        <v>577</v>
      </c>
      <c r="I700" s="662" t="s">
        <v>3398</v>
      </c>
      <c r="J700" s="662" t="s">
        <v>1394</v>
      </c>
      <c r="K700" s="662" t="s">
        <v>3399</v>
      </c>
      <c r="L700" s="663">
        <v>161.4</v>
      </c>
      <c r="M700" s="663">
        <v>161.4</v>
      </c>
      <c r="N700" s="662">
        <v>1</v>
      </c>
      <c r="O700" s="745">
        <v>1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31</v>
      </c>
      <c r="B701" s="662" t="s">
        <v>576</v>
      </c>
      <c r="C701" s="662" t="s">
        <v>2790</v>
      </c>
      <c r="D701" s="743" t="s">
        <v>3998</v>
      </c>
      <c r="E701" s="744" t="s">
        <v>2800</v>
      </c>
      <c r="F701" s="662" t="s">
        <v>2785</v>
      </c>
      <c r="G701" s="662" t="s">
        <v>2990</v>
      </c>
      <c r="H701" s="662" t="s">
        <v>577</v>
      </c>
      <c r="I701" s="662" t="s">
        <v>3400</v>
      </c>
      <c r="J701" s="662" t="s">
        <v>3142</v>
      </c>
      <c r="K701" s="662" t="s">
        <v>3401</v>
      </c>
      <c r="L701" s="663">
        <v>80.7</v>
      </c>
      <c r="M701" s="663">
        <v>322.8</v>
      </c>
      <c r="N701" s="662">
        <v>4</v>
      </c>
      <c r="O701" s="745">
        <v>2</v>
      </c>
      <c r="P701" s="663">
        <v>161.4</v>
      </c>
      <c r="Q701" s="678">
        <v>0.5</v>
      </c>
      <c r="R701" s="662">
        <v>2</v>
      </c>
      <c r="S701" s="678">
        <v>0.5</v>
      </c>
      <c r="T701" s="745">
        <v>1</v>
      </c>
      <c r="U701" s="701">
        <v>0.5</v>
      </c>
    </row>
    <row r="702" spans="1:21" ht="14.4" customHeight="1" x14ac:dyDescent="0.3">
      <c r="A702" s="661">
        <v>31</v>
      </c>
      <c r="B702" s="662" t="s">
        <v>576</v>
      </c>
      <c r="C702" s="662" t="s">
        <v>2790</v>
      </c>
      <c r="D702" s="743" t="s">
        <v>3998</v>
      </c>
      <c r="E702" s="744" t="s">
        <v>2800</v>
      </c>
      <c r="F702" s="662" t="s">
        <v>2785</v>
      </c>
      <c r="G702" s="662" t="s">
        <v>2990</v>
      </c>
      <c r="H702" s="662" t="s">
        <v>577</v>
      </c>
      <c r="I702" s="662" t="s">
        <v>3402</v>
      </c>
      <c r="J702" s="662" t="s">
        <v>3142</v>
      </c>
      <c r="K702" s="662" t="s">
        <v>3403</v>
      </c>
      <c r="L702" s="663">
        <v>161.4</v>
      </c>
      <c r="M702" s="663">
        <v>161.4</v>
      </c>
      <c r="N702" s="662">
        <v>1</v>
      </c>
      <c r="O702" s="745">
        <v>1</v>
      </c>
      <c r="P702" s="663">
        <v>161.4</v>
      </c>
      <c r="Q702" s="678">
        <v>1</v>
      </c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31</v>
      </c>
      <c r="B703" s="662" t="s">
        <v>576</v>
      </c>
      <c r="C703" s="662" t="s">
        <v>2790</v>
      </c>
      <c r="D703" s="743" t="s">
        <v>3998</v>
      </c>
      <c r="E703" s="744" t="s">
        <v>2800</v>
      </c>
      <c r="F703" s="662" t="s">
        <v>2785</v>
      </c>
      <c r="G703" s="662" t="s">
        <v>3186</v>
      </c>
      <c r="H703" s="662" t="s">
        <v>577</v>
      </c>
      <c r="I703" s="662" t="s">
        <v>817</v>
      </c>
      <c r="J703" s="662" t="s">
        <v>3188</v>
      </c>
      <c r="K703" s="662" t="s">
        <v>3404</v>
      </c>
      <c r="L703" s="663">
        <v>123.3</v>
      </c>
      <c r="M703" s="663">
        <v>123.3</v>
      </c>
      <c r="N703" s="662">
        <v>1</v>
      </c>
      <c r="O703" s="745">
        <v>1</v>
      </c>
      <c r="P703" s="663">
        <v>123.3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31</v>
      </c>
      <c r="B704" s="662" t="s">
        <v>576</v>
      </c>
      <c r="C704" s="662" t="s">
        <v>2790</v>
      </c>
      <c r="D704" s="743" t="s">
        <v>3998</v>
      </c>
      <c r="E704" s="744" t="s">
        <v>2800</v>
      </c>
      <c r="F704" s="662" t="s">
        <v>2785</v>
      </c>
      <c r="G704" s="662" t="s">
        <v>2895</v>
      </c>
      <c r="H704" s="662" t="s">
        <v>577</v>
      </c>
      <c r="I704" s="662" t="s">
        <v>903</v>
      </c>
      <c r="J704" s="662" t="s">
        <v>904</v>
      </c>
      <c r="K704" s="662" t="s">
        <v>2896</v>
      </c>
      <c r="L704" s="663">
        <v>0</v>
      </c>
      <c r="M704" s="663">
        <v>0</v>
      </c>
      <c r="N704" s="662">
        <v>2</v>
      </c>
      <c r="O704" s="745">
        <v>1</v>
      </c>
      <c r="P704" s="663">
        <v>0</v>
      </c>
      <c r="Q704" s="678"/>
      <c r="R704" s="662">
        <v>2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31</v>
      </c>
      <c r="B705" s="662" t="s">
        <v>576</v>
      </c>
      <c r="C705" s="662" t="s">
        <v>2790</v>
      </c>
      <c r="D705" s="743" t="s">
        <v>3998</v>
      </c>
      <c r="E705" s="744" t="s">
        <v>2800</v>
      </c>
      <c r="F705" s="662" t="s">
        <v>2785</v>
      </c>
      <c r="G705" s="662" t="s">
        <v>2895</v>
      </c>
      <c r="H705" s="662" t="s">
        <v>577</v>
      </c>
      <c r="I705" s="662" t="s">
        <v>2952</v>
      </c>
      <c r="J705" s="662" t="s">
        <v>904</v>
      </c>
      <c r="K705" s="662" t="s">
        <v>2953</v>
      </c>
      <c r="L705" s="663">
        <v>0</v>
      </c>
      <c r="M705" s="663">
        <v>0</v>
      </c>
      <c r="N705" s="662">
        <v>2</v>
      </c>
      <c r="O705" s="745">
        <v>0.5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31</v>
      </c>
      <c r="B706" s="662" t="s">
        <v>576</v>
      </c>
      <c r="C706" s="662" t="s">
        <v>2790</v>
      </c>
      <c r="D706" s="743" t="s">
        <v>3998</v>
      </c>
      <c r="E706" s="744" t="s">
        <v>2800</v>
      </c>
      <c r="F706" s="662" t="s">
        <v>2785</v>
      </c>
      <c r="G706" s="662" t="s">
        <v>2831</v>
      </c>
      <c r="H706" s="662" t="s">
        <v>1456</v>
      </c>
      <c r="I706" s="662" t="s">
        <v>3024</v>
      </c>
      <c r="J706" s="662" t="s">
        <v>2833</v>
      </c>
      <c r="K706" s="662" t="s">
        <v>3025</v>
      </c>
      <c r="L706" s="663">
        <v>407.55</v>
      </c>
      <c r="M706" s="663">
        <v>815.1</v>
      </c>
      <c r="N706" s="662">
        <v>2</v>
      </c>
      <c r="O706" s="745">
        <v>1</v>
      </c>
      <c r="P706" s="663">
        <v>815.1</v>
      </c>
      <c r="Q706" s="678">
        <v>1</v>
      </c>
      <c r="R706" s="662">
        <v>2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31</v>
      </c>
      <c r="B707" s="662" t="s">
        <v>576</v>
      </c>
      <c r="C707" s="662" t="s">
        <v>2790</v>
      </c>
      <c r="D707" s="743" t="s">
        <v>3998</v>
      </c>
      <c r="E707" s="744" t="s">
        <v>2800</v>
      </c>
      <c r="F707" s="662" t="s">
        <v>2785</v>
      </c>
      <c r="G707" s="662" t="s">
        <v>2831</v>
      </c>
      <c r="H707" s="662" t="s">
        <v>1456</v>
      </c>
      <c r="I707" s="662" t="s">
        <v>2832</v>
      </c>
      <c r="J707" s="662" t="s">
        <v>2833</v>
      </c>
      <c r="K707" s="662" t="s">
        <v>2834</v>
      </c>
      <c r="L707" s="663">
        <v>543.39</v>
      </c>
      <c r="M707" s="663">
        <v>7064.07</v>
      </c>
      <c r="N707" s="662">
        <v>13</v>
      </c>
      <c r="O707" s="745">
        <v>7</v>
      </c>
      <c r="P707" s="663">
        <v>7064.07</v>
      </c>
      <c r="Q707" s="678">
        <v>1</v>
      </c>
      <c r="R707" s="662">
        <v>13</v>
      </c>
      <c r="S707" s="678">
        <v>1</v>
      </c>
      <c r="T707" s="745">
        <v>7</v>
      </c>
      <c r="U707" s="701">
        <v>1</v>
      </c>
    </row>
    <row r="708" spans="1:21" ht="14.4" customHeight="1" x14ac:dyDescent="0.3">
      <c r="A708" s="661">
        <v>31</v>
      </c>
      <c r="B708" s="662" t="s">
        <v>576</v>
      </c>
      <c r="C708" s="662" t="s">
        <v>2790</v>
      </c>
      <c r="D708" s="743" t="s">
        <v>3998</v>
      </c>
      <c r="E708" s="744" t="s">
        <v>2800</v>
      </c>
      <c r="F708" s="662" t="s">
        <v>2785</v>
      </c>
      <c r="G708" s="662" t="s">
        <v>2831</v>
      </c>
      <c r="H708" s="662" t="s">
        <v>1456</v>
      </c>
      <c r="I708" s="662" t="s">
        <v>3405</v>
      </c>
      <c r="J708" s="662" t="s">
        <v>2833</v>
      </c>
      <c r="K708" s="662" t="s">
        <v>3406</v>
      </c>
      <c r="L708" s="663">
        <v>163.01</v>
      </c>
      <c r="M708" s="663">
        <v>163.01</v>
      </c>
      <c r="N708" s="662">
        <v>1</v>
      </c>
      <c r="O708" s="745">
        <v>1</v>
      </c>
      <c r="P708" s="663">
        <v>163.01</v>
      </c>
      <c r="Q708" s="678">
        <v>1</v>
      </c>
      <c r="R708" s="662">
        <v>1</v>
      </c>
      <c r="S708" s="678">
        <v>1</v>
      </c>
      <c r="T708" s="745">
        <v>1</v>
      </c>
      <c r="U708" s="701">
        <v>1</v>
      </c>
    </row>
    <row r="709" spans="1:21" ht="14.4" customHeight="1" x14ac:dyDescent="0.3">
      <c r="A709" s="661">
        <v>31</v>
      </c>
      <c r="B709" s="662" t="s">
        <v>576</v>
      </c>
      <c r="C709" s="662" t="s">
        <v>2790</v>
      </c>
      <c r="D709" s="743" t="s">
        <v>3998</v>
      </c>
      <c r="E709" s="744" t="s">
        <v>2800</v>
      </c>
      <c r="F709" s="662" t="s">
        <v>2785</v>
      </c>
      <c r="G709" s="662" t="s">
        <v>2831</v>
      </c>
      <c r="H709" s="662" t="s">
        <v>1456</v>
      </c>
      <c r="I709" s="662" t="s">
        <v>2835</v>
      </c>
      <c r="J709" s="662" t="s">
        <v>2833</v>
      </c>
      <c r="K709" s="662" t="s">
        <v>2836</v>
      </c>
      <c r="L709" s="663">
        <v>815.1</v>
      </c>
      <c r="M709" s="663">
        <v>4075.5</v>
      </c>
      <c r="N709" s="662">
        <v>5</v>
      </c>
      <c r="O709" s="745">
        <v>2</v>
      </c>
      <c r="P709" s="663">
        <v>4075.5</v>
      </c>
      <c r="Q709" s="678">
        <v>1</v>
      </c>
      <c r="R709" s="662">
        <v>5</v>
      </c>
      <c r="S709" s="678">
        <v>1</v>
      </c>
      <c r="T709" s="745">
        <v>2</v>
      </c>
      <c r="U709" s="701">
        <v>1</v>
      </c>
    </row>
    <row r="710" spans="1:21" ht="14.4" customHeight="1" x14ac:dyDescent="0.3">
      <c r="A710" s="661">
        <v>31</v>
      </c>
      <c r="B710" s="662" t="s">
        <v>576</v>
      </c>
      <c r="C710" s="662" t="s">
        <v>2790</v>
      </c>
      <c r="D710" s="743" t="s">
        <v>3998</v>
      </c>
      <c r="E710" s="744" t="s">
        <v>2800</v>
      </c>
      <c r="F710" s="662" t="s">
        <v>2785</v>
      </c>
      <c r="G710" s="662" t="s">
        <v>2839</v>
      </c>
      <c r="H710" s="662" t="s">
        <v>577</v>
      </c>
      <c r="I710" s="662" t="s">
        <v>2840</v>
      </c>
      <c r="J710" s="662" t="s">
        <v>607</v>
      </c>
      <c r="K710" s="662" t="s">
        <v>2841</v>
      </c>
      <c r="L710" s="663">
        <v>48.42</v>
      </c>
      <c r="M710" s="663">
        <v>96.84</v>
      </c>
      <c r="N710" s="662">
        <v>2</v>
      </c>
      <c r="O710" s="745">
        <v>1</v>
      </c>
      <c r="P710" s="663">
        <v>96.84</v>
      </c>
      <c r="Q710" s="678">
        <v>1</v>
      </c>
      <c r="R710" s="662">
        <v>2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31</v>
      </c>
      <c r="B711" s="662" t="s">
        <v>576</v>
      </c>
      <c r="C711" s="662" t="s">
        <v>2790</v>
      </c>
      <c r="D711" s="743" t="s">
        <v>3998</v>
      </c>
      <c r="E711" s="744" t="s">
        <v>2800</v>
      </c>
      <c r="F711" s="662" t="s">
        <v>2785</v>
      </c>
      <c r="G711" s="662" t="s">
        <v>2839</v>
      </c>
      <c r="H711" s="662" t="s">
        <v>577</v>
      </c>
      <c r="I711" s="662" t="s">
        <v>3026</v>
      </c>
      <c r="J711" s="662" t="s">
        <v>3027</v>
      </c>
      <c r="K711" s="662" t="s">
        <v>3028</v>
      </c>
      <c r="L711" s="663">
        <v>48.42</v>
      </c>
      <c r="M711" s="663">
        <v>96.84</v>
      </c>
      <c r="N711" s="662">
        <v>2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31</v>
      </c>
      <c r="B712" s="662" t="s">
        <v>576</v>
      </c>
      <c r="C712" s="662" t="s">
        <v>2790</v>
      </c>
      <c r="D712" s="743" t="s">
        <v>3998</v>
      </c>
      <c r="E712" s="744" t="s">
        <v>2800</v>
      </c>
      <c r="F712" s="662" t="s">
        <v>2785</v>
      </c>
      <c r="G712" s="662" t="s">
        <v>2839</v>
      </c>
      <c r="H712" s="662" t="s">
        <v>577</v>
      </c>
      <c r="I712" s="662" t="s">
        <v>606</v>
      </c>
      <c r="J712" s="662" t="s">
        <v>607</v>
      </c>
      <c r="K712" s="662" t="s">
        <v>608</v>
      </c>
      <c r="L712" s="663">
        <v>48.42</v>
      </c>
      <c r="M712" s="663">
        <v>48.42</v>
      </c>
      <c r="N712" s="662">
        <v>1</v>
      </c>
      <c r="O712" s="745">
        <v>1</v>
      </c>
      <c r="P712" s="663">
        <v>48.42</v>
      </c>
      <c r="Q712" s="678">
        <v>1</v>
      </c>
      <c r="R712" s="662">
        <v>1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31</v>
      </c>
      <c r="B713" s="662" t="s">
        <v>576</v>
      </c>
      <c r="C713" s="662" t="s">
        <v>2790</v>
      </c>
      <c r="D713" s="743" t="s">
        <v>3998</v>
      </c>
      <c r="E713" s="744" t="s">
        <v>2800</v>
      </c>
      <c r="F713" s="662" t="s">
        <v>2785</v>
      </c>
      <c r="G713" s="662" t="s">
        <v>2842</v>
      </c>
      <c r="H713" s="662" t="s">
        <v>577</v>
      </c>
      <c r="I713" s="662" t="s">
        <v>763</v>
      </c>
      <c r="J713" s="662" t="s">
        <v>2843</v>
      </c>
      <c r="K713" s="662" t="s">
        <v>2844</v>
      </c>
      <c r="L713" s="663">
        <v>0</v>
      </c>
      <c r="M713" s="663">
        <v>0</v>
      </c>
      <c r="N713" s="662">
        <v>8</v>
      </c>
      <c r="O713" s="745">
        <v>3.5</v>
      </c>
      <c r="P713" s="663">
        <v>0</v>
      </c>
      <c r="Q713" s="678"/>
      <c r="R713" s="662">
        <v>7</v>
      </c>
      <c r="S713" s="678">
        <v>0.875</v>
      </c>
      <c r="T713" s="745">
        <v>2.5</v>
      </c>
      <c r="U713" s="701">
        <v>0.7142857142857143</v>
      </c>
    </row>
    <row r="714" spans="1:21" ht="14.4" customHeight="1" x14ac:dyDescent="0.3">
      <c r="A714" s="661">
        <v>31</v>
      </c>
      <c r="B714" s="662" t="s">
        <v>576</v>
      </c>
      <c r="C714" s="662" t="s">
        <v>2790</v>
      </c>
      <c r="D714" s="743" t="s">
        <v>3998</v>
      </c>
      <c r="E714" s="744" t="s">
        <v>2800</v>
      </c>
      <c r="F714" s="662" t="s">
        <v>2785</v>
      </c>
      <c r="G714" s="662" t="s">
        <v>2903</v>
      </c>
      <c r="H714" s="662" t="s">
        <v>577</v>
      </c>
      <c r="I714" s="662" t="s">
        <v>2904</v>
      </c>
      <c r="J714" s="662" t="s">
        <v>2905</v>
      </c>
      <c r="K714" s="662" t="s">
        <v>2906</v>
      </c>
      <c r="L714" s="663">
        <v>657.67</v>
      </c>
      <c r="M714" s="663">
        <v>657.67</v>
      </c>
      <c r="N714" s="662">
        <v>1</v>
      </c>
      <c r="O714" s="745">
        <v>1</v>
      </c>
      <c r="P714" s="663">
        <v>657.67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31</v>
      </c>
      <c r="B715" s="662" t="s">
        <v>576</v>
      </c>
      <c r="C715" s="662" t="s">
        <v>2790</v>
      </c>
      <c r="D715" s="743" t="s">
        <v>3998</v>
      </c>
      <c r="E715" s="744" t="s">
        <v>2800</v>
      </c>
      <c r="F715" s="662" t="s">
        <v>2785</v>
      </c>
      <c r="G715" s="662" t="s">
        <v>2847</v>
      </c>
      <c r="H715" s="662" t="s">
        <v>577</v>
      </c>
      <c r="I715" s="662" t="s">
        <v>2848</v>
      </c>
      <c r="J715" s="662" t="s">
        <v>2849</v>
      </c>
      <c r="K715" s="662" t="s">
        <v>2715</v>
      </c>
      <c r="L715" s="663">
        <v>93.96</v>
      </c>
      <c r="M715" s="663">
        <v>93.96</v>
      </c>
      <c r="N715" s="662">
        <v>1</v>
      </c>
      <c r="O715" s="745">
        <v>0.5</v>
      </c>
      <c r="P715" s="663">
        <v>93.96</v>
      </c>
      <c r="Q715" s="678">
        <v>1</v>
      </c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31</v>
      </c>
      <c r="B716" s="662" t="s">
        <v>576</v>
      </c>
      <c r="C716" s="662" t="s">
        <v>2790</v>
      </c>
      <c r="D716" s="743" t="s">
        <v>3998</v>
      </c>
      <c r="E716" s="744" t="s">
        <v>2800</v>
      </c>
      <c r="F716" s="662" t="s">
        <v>2785</v>
      </c>
      <c r="G716" s="662" t="s">
        <v>2847</v>
      </c>
      <c r="H716" s="662" t="s">
        <v>577</v>
      </c>
      <c r="I716" s="662" t="s">
        <v>3407</v>
      </c>
      <c r="J716" s="662" t="s">
        <v>3408</v>
      </c>
      <c r="K716" s="662" t="s">
        <v>3409</v>
      </c>
      <c r="L716" s="663">
        <v>0</v>
      </c>
      <c r="M716" s="663">
        <v>0</v>
      </c>
      <c r="N716" s="662">
        <v>1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31</v>
      </c>
      <c r="B717" s="662" t="s">
        <v>576</v>
      </c>
      <c r="C717" s="662" t="s">
        <v>2790</v>
      </c>
      <c r="D717" s="743" t="s">
        <v>3998</v>
      </c>
      <c r="E717" s="744" t="s">
        <v>2800</v>
      </c>
      <c r="F717" s="662" t="s">
        <v>2787</v>
      </c>
      <c r="G717" s="662" t="s">
        <v>2850</v>
      </c>
      <c r="H717" s="662" t="s">
        <v>577</v>
      </c>
      <c r="I717" s="662" t="s">
        <v>2917</v>
      </c>
      <c r="J717" s="662" t="s">
        <v>2918</v>
      </c>
      <c r="K717" s="662" t="s">
        <v>2919</v>
      </c>
      <c r="L717" s="663">
        <v>35.75</v>
      </c>
      <c r="M717" s="663">
        <v>35.75</v>
      </c>
      <c r="N717" s="662">
        <v>1</v>
      </c>
      <c r="O717" s="745">
        <v>1</v>
      </c>
      <c r="P717" s="663">
        <v>35.75</v>
      </c>
      <c r="Q717" s="678">
        <v>1</v>
      </c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31</v>
      </c>
      <c r="B718" s="662" t="s">
        <v>576</v>
      </c>
      <c r="C718" s="662" t="s">
        <v>2790</v>
      </c>
      <c r="D718" s="743" t="s">
        <v>3998</v>
      </c>
      <c r="E718" s="744" t="s">
        <v>2800</v>
      </c>
      <c r="F718" s="662" t="s">
        <v>2787</v>
      </c>
      <c r="G718" s="662" t="s">
        <v>2850</v>
      </c>
      <c r="H718" s="662" t="s">
        <v>577</v>
      </c>
      <c r="I718" s="662" t="s">
        <v>3258</v>
      </c>
      <c r="J718" s="662" t="s">
        <v>2852</v>
      </c>
      <c r="K718" s="662" t="s">
        <v>3259</v>
      </c>
      <c r="L718" s="663">
        <v>30.99</v>
      </c>
      <c r="M718" s="663">
        <v>30.99</v>
      </c>
      <c r="N718" s="662">
        <v>1</v>
      </c>
      <c r="O718" s="745">
        <v>1</v>
      </c>
      <c r="P718" s="663">
        <v>30.99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31</v>
      </c>
      <c r="B719" s="662" t="s">
        <v>576</v>
      </c>
      <c r="C719" s="662" t="s">
        <v>2790</v>
      </c>
      <c r="D719" s="743" t="s">
        <v>3998</v>
      </c>
      <c r="E719" s="744" t="s">
        <v>2800</v>
      </c>
      <c r="F719" s="662" t="s">
        <v>2787</v>
      </c>
      <c r="G719" s="662" t="s">
        <v>2850</v>
      </c>
      <c r="H719" s="662" t="s">
        <v>577</v>
      </c>
      <c r="I719" s="662" t="s">
        <v>3260</v>
      </c>
      <c r="J719" s="662" t="s">
        <v>2852</v>
      </c>
      <c r="K719" s="662" t="s">
        <v>3261</v>
      </c>
      <c r="L719" s="663">
        <v>24.77</v>
      </c>
      <c r="M719" s="663">
        <v>123.85</v>
      </c>
      <c r="N719" s="662">
        <v>5</v>
      </c>
      <c r="O719" s="745">
        <v>5</v>
      </c>
      <c r="P719" s="663">
        <v>123.85</v>
      </c>
      <c r="Q719" s="678">
        <v>1</v>
      </c>
      <c r="R719" s="662">
        <v>5</v>
      </c>
      <c r="S719" s="678">
        <v>1</v>
      </c>
      <c r="T719" s="745">
        <v>5</v>
      </c>
      <c r="U719" s="701">
        <v>1</v>
      </c>
    </row>
    <row r="720" spans="1:21" ht="14.4" customHeight="1" x14ac:dyDescent="0.3">
      <c r="A720" s="661">
        <v>31</v>
      </c>
      <c r="B720" s="662" t="s">
        <v>576</v>
      </c>
      <c r="C720" s="662" t="s">
        <v>2790</v>
      </c>
      <c r="D720" s="743" t="s">
        <v>3998</v>
      </c>
      <c r="E720" s="744" t="s">
        <v>2800</v>
      </c>
      <c r="F720" s="662" t="s">
        <v>2787</v>
      </c>
      <c r="G720" s="662" t="s">
        <v>2854</v>
      </c>
      <c r="H720" s="662" t="s">
        <v>577</v>
      </c>
      <c r="I720" s="662" t="s">
        <v>3410</v>
      </c>
      <c r="J720" s="662" t="s">
        <v>3411</v>
      </c>
      <c r="K720" s="662" t="s">
        <v>3412</v>
      </c>
      <c r="L720" s="663">
        <v>566</v>
      </c>
      <c r="M720" s="663">
        <v>566</v>
      </c>
      <c r="N720" s="662">
        <v>1</v>
      </c>
      <c r="O720" s="745">
        <v>1</v>
      </c>
      <c r="P720" s="663">
        <v>566</v>
      </c>
      <c r="Q720" s="678">
        <v>1</v>
      </c>
      <c r="R720" s="662">
        <v>1</v>
      </c>
      <c r="S720" s="678">
        <v>1</v>
      </c>
      <c r="T720" s="745">
        <v>1</v>
      </c>
      <c r="U720" s="701">
        <v>1</v>
      </c>
    </row>
    <row r="721" spans="1:21" ht="14.4" customHeight="1" x14ac:dyDescent="0.3">
      <c r="A721" s="661">
        <v>31</v>
      </c>
      <c r="B721" s="662" t="s">
        <v>576</v>
      </c>
      <c r="C721" s="662" t="s">
        <v>2790</v>
      </c>
      <c r="D721" s="743" t="s">
        <v>3998</v>
      </c>
      <c r="E721" s="744" t="s">
        <v>2800</v>
      </c>
      <c r="F721" s="662" t="s">
        <v>2787</v>
      </c>
      <c r="G721" s="662" t="s">
        <v>2858</v>
      </c>
      <c r="H721" s="662" t="s">
        <v>577</v>
      </c>
      <c r="I721" s="662" t="s">
        <v>2862</v>
      </c>
      <c r="J721" s="662" t="s">
        <v>2863</v>
      </c>
      <c r="K721" s="662" t="s">
        <v>2864</v>
      </c>
      <c r="L721" s="663">
        <v>492.18</v>
      </c>
      <c r="M721" s="663">
        <v>984.36</v>
      </c>
      <c r="N721" s="662">
        <v>2</v>
      </c>
      <c r="O721" s="745">
        <v>2</v>
      </c>
      <c r="P721" s="663">
        <v>984.36</v>
      </c>
      <c r="Q721" s="678">
        <v>1</v>
      </c>
      <c r="R721" s="662">
        <v>2</v>
      </c>
      <c r="S721" s="678">
        <v>1</v>
      </c>
      <c r="T721" s="745">
        <v>2</v>
      </c>
      <c r="U721" s="701">
        <v>1</v>
      </c>
    </row>
    <row r="722" spans="1:21" ht="14.4" customHeight="1" x14ac:dyDescent="0.3">
      <c r="A722" s="661">
        <v>31</v>
      </c>
      <c r="B722" s="662" t="s">
        <v>576</v>
      </c>
      <c r="C722" s="662" t="s">
        <v>2790</v>
      </c>
      <c r="D722" s="743" t="s">
        <v>3998</v>
      </c>
      <c r="E722" s="744" t="s">
        <v>2800</v>
      </c>
      <c r="F722" s="662" t="s">
        <v>2787</v>
      </c>
      <c r="G722" s="662" t="s">
        <v>2858</v>
      </c>
      <c r="H722" s="662" t="s">
        <v>577</v>
      </c>
      <c r="I722" s="662" t="s">
        <v>3079</v>
      </c>
      <c r="J722" s="662" t="s">
        <v>3080</v>
      </c>
      <c r="K722" s="662" t="s">
        <v>3081</v>
      </c>
      <c r="L722" s="663">
        <v>320.25</v>
      </c>
      <c r="M722" s="663">
        <v>320.25</v>
      </c>
      <c r="N722" s="662">
        <v>1</v>
      </c>
      <c r="O722" s="745">
        <v>1</v>
      </c>
      <c r="P722" s="663">
        <v>320.25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31</v>
      </c>
      <c r="B723" s="662" t="s">
        <v>576</v>
      </c>
      <c r="C723" s="662" t="s">
        <v>2790</v>
      </c>
      <c r="D723" s="743" t="s">
        <v>3998</v>
      </c>
      <c r="E723" s="744" t="s">
        <v>2800</v>
      </c>
      <c r="F723" s="662" t="s">
        <v>2787</v>
      </c>
      <c r="G723" s="662" t="s">
        <v>2858</v>
      </c>
      <c r="H723" s="662" t="s">
        <v>577</v>
      </c>
      <c r="I723" s="662" t="s">
        <v>3049</v>
      </c>
      <c r="J723" s="662" t="s">
        <v>3050</v>
      </c>
      <c r="K723" s="662" t="s">
        <v>3051</v>
      </c>
      <c r="L723" s="663">
        <v>245.43</v>
      </c>
      <c r="M723" s="663">
        <v>736.29</v>
      </c>
      <c r="N723" s="662">
        <v>3</v>
      </c>
      <c r="O723" s="745">
        <v>3</v>
      </c>
      <c r="P723" s="663">
        <v>736.29</v>
      </c>
      <c r="Q723" s="678">
        <v>1</v>
      </c>
      <c r="R723" s="662">
        <v>3</v>
      </c>
      <c r="S723" s="678">
        <v>1</v>
      </c>
      <c r="T723" s="745">
        <v>3</v>
      </c>
      <c r="U723" s="701">
        <v>1</v>
      </c>
    </row>
    <row r="724" spans="1:21" ht="14.4" customHeight="1" x14ac:dyDescent="0.3">
      <c r="A724" s="661">
        <v>31</v>
      </c>
      <c r="B724" s="662" t="s">
        <v>576</v>
      </c>
      <c r="C724" s="662" t="s">
        <v>2790</v>
      </c>
      <c r="D724" s="743" t="s">
        <v>3998</v>
      </c>
      <c r="E724" s="744" t="s">
        <v>2800</v>
      </c>
      <c r="F724" s="662" t="s">
        <v>2787</v>
      </c>
      <c r="G724" s="662" t="s">
        <v>2858</v>
      </c>
      <c r="H724" s="662" t="s">
        <v>577</v>
      </c>
      <c r="I724" s="662" t="s">
        <v>3354</v>
      </c>
      <c r="J724" s="662" t="s">
        <v>3355</v>
      </c>
      <c r="K724" s="662" t="s">
        <v>3356</v>
      </c>
      <c r="L724" s="663">
        <v>1575</v>
      </c>
      <c r="M724" s="663">
        <v>1575</v>
      </c>
      <c r="N724" s="662">
        <v>1</v>
      </c>
      <c r="O724" s="745">
        <v>1</v>
      </c>
      <c r="P724" s="663">
        <v>1575</v>
      </c>
      <c r="Q724" s="678">
        <v>1</v>
      </c>
      <c r="R724" s="662">
        <v>1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31</v>
      </c>
      <c r="B725" s="662" t="s">
        <v>576</v>
      </c>
      <c r="C725" s="662" t="s">
        <v>2790</v>
      </c>
      <c r="D725" s="743" t="s">
        <v>3998</v>
      </c>
      <c r="E725" s="744" t="s">
        <v>2800</v>
      </c>
      <c r="F725" s="662" t="s">
        <v>2787</v>
      </c>
      <c r="G725" s="662" t="s">
        <v>2858</v>
      </c>
      <c r="H725" s="662" t="s">
        <v>577</v>
      </c>
      <c r="I725" s="662" t="s">
        <v>3413</v>
      </c>
      <c r="J725" s="662" t="s">
        <v>3414</v>
      </c>
      <c r="K725" s="662"/>
      <c r="L725" s="663">
        <v>350</v>
      </c>
      <c r="M725" s="663">
        <v>350</v>
      </c>
      <c r="N725" s="662">
        <v>1</v>
      </c>
      <c r="O725" s="745">
        <v>1</v>
      </c>
      <c r="P725" s="663">
        <v>350</v>
      </c>
      <c r="Q725" s="678">
        <v>1</v>
      </c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31</v>
      </c>
      <c r="B726" s="662" t="s">
        <v>576</v>
      </c>
      <c r="C726" s="662" t="s">
        <v>2790</v>
      </c>
      <c r="D726" s="743" t="s">
        <v>3998</v>
      </c>
      <c r="E726" s="744" t="s">
        <v>2800</v>
      </c>
      <c r="F726" s="662" t="s">
        <v>2787</v>
      </c>
      <c r="G726" s="662" t="s">
        <v>2858</v>
      </c>
      <c r="H726" s="662" t="s">
        <v>577</v>
      </c>
      <c r="I726" s="662" t="s">
        <v>3052</v>
      </c>
      <c r="J726" s="662" t="s">
        <v>3053</v>
      </c>
      <c r="K726" s="662" t="s">
        <v>3054</v>
      </c>
      <c r="L726" s="663">
        <v>250</v>
      </c>
      <c r="M726" s="663">
        <v>250</v>
      </c>
      <c r="N726" s="662">
        <v>1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31</v>
      </c>
      <c r="B727" s="662" t="s">
        <v>576</v>
      </c>
      <c r="C727" s="662" t="s">
        <v>2790</v>
      </c>
      <c r="D727" s="743" t="s">
        <v>3998</v>
      </c>
      <c r="E727" s="744" t="s">
        <v>2800</v>
      </c>
      <c r="F727" s="662" t="s">
        <v>2787</v>
      </c>
      <c r="G727" s="662" t="s">
        <v>2858</v>
      </c>
      <c r="H727" s="662" t="s">
        <v>577</v>
      </c>
      <c r="I727" s="662" t="s">
        <v>3270</v>
      </c>
      <c r="J727" s="662" t="s">
        <v>2980</v>
      </c>
      <c r="K727" s="662" t="s">
        <v>3271</v>
      </c>
      <c r="L727" s="663">
        <v>50.5</v>
      </c>
      <c r="M727" s="663">
        <v>101</v>
      </c>
      <c r="N727" s="662">
        <v>2</v>
      </c>
      <c r="O727" s="745">
        <v>2</v>
      </c>
      <c r="P727" s="663">
        <v>101</v>
      </c>
      <c r="Q727" s="678">
        <v>1</v>
      </c>
      <c r="R727" s="662">
        <v>2</v>
      </c>
      <c r="S727" s="678">
        <v>1</v>
      </c>
      <c r="T727" s="745">
        <v>2</v>
      </c>
      <c r="U727" s="701">
        <v>1</v>
      </c>
    </row>
    <row r="728" spans="1:21" ht="14.4" customHeight="1" x14ac:dyDescent="0.3">
      <c r="A728" s="661">
        <v>31</v>
      </c>
      <c r="B728" s="662" t="s">
        <v>576</v>
      </c>
      <c r="C728" s="662" t="s">
        <v>2790</v>
      </c>
      <c r="D728" s="743" t="s">
        <v>3998</v>
      </c>
      <c r="E728" s="744" t="s">
        <v>2800</v>
      </c>
      <c r="F728" s="662" t="s">
        <v>2787</v>
      </c>
      <c r="G728" s="662" t="s">
        <v>2858</v>
      </c>
      <c r="H728" s="662" t="s">
        <v>577</v>
      </c>
      <c r="I728" s="662" t="s">
        <v>3038</v>
      </c>
      <c r="J728" s="662" t="s">
        <v>2980</v>
      </c>
      <c r="K728" s="662" t="s">
        <v>3039</v>
      </c>
      <c r="L728" s="663">
        <v>58.5</v>
      </c>
      <c r="M728" s="663">
        <v>117</v>
      </c>
      <c r="N728" s="662">
        <v>2</v>
      </c>
      <c r="O728" s="745">
        <v>2</v>
      </c>
      <c r="P728" s="663">
        <v>117</v>
      </c>
      <c r="Q728" s="678">
        <v>1</v>
      </c>
      <c r="R728" s="662">
        <v>2</v>
      </c>
      <c r="S728" s="678">
        <v>1</v>
      </c>
      <c r="T728" s="745">
        <v>2</v>
      </c>
      <c r="U728" s="701">
        <v>1</v>
      </c>
    </row>
    <row r="729" spans="1:21" ht="14.4" customHeight="1" x14ac:dyDescent="0.3">
      <c r="A729" s="661">
        <v>31</v>
      </c>
      <c r="B729" s="662" t="s">
        <v>576</v>
      </c>
      <c r="C729" s="662" t="s">
        <v>2790</v>
      </c>
      <c r="D729" s="743" t="s">
        <v>3998</v>
      </c>
      <c r="E729" s="744" t="s">
        <v>2800</v>
      </c>
      <c r="F729" s="662" t="s">
        <v>2787</v>
      </c>
      <c r="G729" s="662" t="s">
        <v>2858</v>
      </c>
      <c r="H729" s="662" t="s">
        <v>577</v>
      </c>
      <c r="I729" s="662" t="s">
        <v>2923</v>
      </c>
      <c r="J729" s="662" t="s">
        <v>2924</v>
      </c>
      <c r="K729" s="662" t="s">
        <v>2925</v>
      </c>
      <c r="L729" s="663">
        <v>971.25</v>
      </c>
      <c r="M729" s="663">
        <v>971.25</v>
      </c>
      <c r="N729" s="662">
        <v>1</v>
      </c>
      <c r="O729" s="745">
        <v>1</v>
      </c>
      <c r="P729" s="663">
        <v>971.25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31</v>
      </c>
      <c r="B730" s="662" t="s">
        <v>576</v>
      </c>
      <c r="C730" s="662" t="s">
        <v>2790</v>
      </c>
      <c r="D730" s="743" t="s">
        <v>3998</v>
      </c>
      <c r="E730" s="744" t="s">
        <v>2800</v>
      </c>
      <c r="F730" s="662" t="s">
        <v>2787</v>
      </c>
      <c r="G730" s="662" t="s">
        <v>2858</v>
      </c>
      <c r="H730" s="662" t="s">
        <v>577</v>
      </c>
      <c r="I730" s="662" t="s">
        <v>3415</v>
      </c>
      <c r="J730" s="662" t="s">
        <v>3416</v>
      </c>
      <c r="K730" s="662"/>
      <c r="L730" s="663">
        <v>100</v>
      </c>
      <c r="M730" s="663">
        <v>100</v>
      </c>
      <c r="N730" s="662">
        <v>1</v>
      </c>
      <c r="O730" s="745">
        <v>1</v>
      </c>
      <c r="P730" s="663">
        <v>100</v>
      </c>
      <c r="Q730" s="678">
        <v>1</v>
      </c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31</v>
      </c>
      <c r="B731" s="662" t="s">
        <v>576</v>
      </c>
      <c r="C731" s="662" t="s">
        <v>2790</v>
      </c>
      <c r="D731" s="743" t="s">
        <v>3998</v>
      </c>
      <c r="E731" s="744" t="s">
        <v>2800</v>
      </c>
      <c r="F731" s="662" t="s">
        <v>2787</v>
      </c>
      <c r="G731" s="662" t="s">
        <v>2858</v>
      </c>
      <c r="H731" s="662" t="s">
        <v>577</v>
      </c>
      <c r="I731" s="662" t="s">
        <v>2996</v>
      </c>
      <c r="J731" s="662" t="s">
        <v>2997</v>
      </c>
      <c r="K731" s="662" t="s">
        <v>2998</v>
      </c>
      <c r="L731" s="663">
        <v>2010.55</v>
      </c>
      <c r="M731" s="663">
        <v>2010.55</v>
      </c>
      <c r="N731" s="662">
        <v>1</v>
      </c>
      <c r="O731" s="745">
        <v>1</v>
      </c>
      <c r="P731" s="663">
        <v>2010.55</v>
      </c>
      <c r="Q731" s="678">
        <v>1</v>
      </c>
      <c r="R731" s="662">
        <v>1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31</v>
      </c>
      <c r="B732" s="662" t="s">
        <v>576</v>
      </c>
      <c r="C732" s="662" t="s">
        <v>2790</v>
      </c>
      <c r="D732" s="743" t="s">
        <v>3998</v>
      </c>
      <c r="E732" s="744" t="s">
        <v>2800</v>
      </c>
      <c r="F732" s="662" t="s">
        <v>2787</v>
      </c>
      <c r="G732" s="662" t="s">
        <v>2858</v>
      </c>
      <c r="H732" s="662" t="s">
        <v>577</v>
      </c>
      <c r="I732" s="662" t="s">
        <v>3417</v>
      </c>
      <c r="J732" s="662" t="s">
        <v>2997</v>
      </c>
      <c r="K732" s="662" t="s">
        <v>3418</v>
      </c>
      <c r="L732" s="663">
        <v>818.72</v>
      </c>
      <c r="M732" s="663">
        <v>818.72</v>
      </c>
      <c r="N732" s="662">
        <v>1</v>
      </c>
      <c r="O732" s="745">
        <v>1</v>
      </c>
      <c r="P732" s="663">
        <v>818.72</v>
      </c>
      <c r="Q732" s="678">
        <v>1</v>
      </c>
      <c r="R732" s="662">
        <v>1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31</v>
      </c>
      <c r="B733" s="662" t="s">
        <v>576</v>
      </c>
      <c r="C733" s="662" t="s">
        <v>2790</v>
      </c>
      <c r="D733" s="743" t="s">
        <v>3998</v>
      </c>
      <c r="E733" s="744" t="s">
        <v>2800</v>
      </c>
      <c r="F733" s="662" t="s">
        <v>2787</v>
      </c>
      <c r="G733" s="662" t="s">
        <v>2858</v>
      </c>
      <c r="H733" s="662" t="s">
        <v>577</v>
      </c>
      <c r="I733" s="662" t="s">
        <v>3102</v>
      </c>
      <c r="J733" s="662" t="s">
        <v>3103</v>
      </c>
      <c r="K733" s="662" t="s">
        <v>3104</v>
      </c>
      <c r="L733" s="663">
        <v>1000</v>
      </c>
      <c r="M733" s="663">
        <v>1000</v>
      </c>
      <c r="N733" s="662">
        <v>1</v>
      </c>
      <c r="O733" s="745">
        <v>1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31</v>
      </c>
      <c r="B734" s="662" t="s">
        <v>576</v>
      </c>
      <c r="C734" s="662" t="s">
        <v>2790</v>
      </c>
      <c r="D734" s="743" t="s">
        <v>3998</v>
      </c>
      <c r="E734" s="744" t="s">
        <v>2800</v>
      </c>
      <c r="F734" s="662" t="s">
        <v>2787</v>
      </c>
      <c r="G734" s="662" t="s">
        <v>2858</v>
      </c>
      <c r="H734" s="662" t="s">
        <v>577</v>
      </c>
      <c r="I734" s="662" t="s">
        <v>3105</v>
      </c>
      <c r="J734" s="662" t="s">
        <v>3106</v>
      </c>
      <c r="K734" s="662" t="s">
        <v>3107</v>
      </c>
      <c r="L734" s="663">
        <v>250</v>
      </c>
      <c r="M734" s="663">
        <v>750</v>
      </c>
      <c r="N734" s="662">
        <v>3</v>
      </c>
      <c r="O734" s="745">
        <v>3</v>
      </c>
      <c r="P734" s="663">
        <v>750</v>
      </c>
      <c r="Q734" s="678">
        <v>1</v>
      </c>
      <c r="R734" s="662">
        <v>3</v>
      </c>
      <c r="S734" s="678">
        <v>1</v>
      </c>
      <c r="T734" s="745">
        <v>3</v>
      </c>
      <c r="U734" s="701">
        <v>1</v>
      </c>
    </row>
    <row r="735" spans="1:21" ht="14.4" customHeight="1" x14ac:dyDescent="0.3">
      <c r="A735" s="661">
        <v>31</v>
      </c>
      <c r="B735" s="662" t="s">
        <v>576</v>
      </c>
      <c r="C735" s="662" t="s">
        <v>2790</v>
      </c>
      <c r="D735" s="743" t="s">
        <v>3998</v>
      </c>
      <c r="E735" s="744" t="s">
        <v>2800</v>
      </c>
      <c r="F735" s="662" t="s">
        <v>2787</v>
      </c>
      <c r="G735" s="662" t="s">
        <v>2858</v>
      </c>
      <c r="H735" s="662" t="s">
        <v>577</v>
      </c>
      <c r="I735" s="662" t="s">
        <v>3362</v>
      </c>
      <c r="J735" s="662" t="s">
        <v>3363</v>
      </c>
      <c r="K735" s="662" t="s">
        <v>3364</v>
      </c>
      <c r="L735" s="663">
        <v>600</v>
      </c>
      <c r="M735" s="663">
        <v>600</v>
      </c>
      <c r="N735" s="662">
        <v>1</v>
      </c>
      <c r="O735" s="745">
        <v>1</v>
      </c>
      <c r="P735" s="663">
        <v>600</v>
      </c>
      <c r="Q735" s="678">
        <v>1</v>
      </c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31</v>
      </c>
      <c r="B736" s="662" t="s">
        <v>576</v>
      </c>
      <c r="C736" s="662" t="s">
        <v>2790</v>
      </c>
      <c r="D736" s="743" t="s">
        <v>3998</v>
      </c>
      <c r="E736" s="744" t="s">
        <v>2800</v>
      </c>
      <c r="F736" s="662" t="s">
        <v>2787</v>
      </c>
      <c r="G736" s="662" t="s">
        <v>2858</v>
      </c>
      <c r="H736" s="662" t="s">
        <v>577</v>
      </c>
      <c r="I736" s="662" t="s">
        <v>3177</v>
      </c>
      <c r="J736" s="662" t="s">
        <v>3178</v>
      </c>
      <c r="K736" s="662" t="s">
        <v>3179</v>
      </c>
      <c r="L736" s="663">
        <v>600</v>
      </c>
      <c r="M736" s="663">
        <v>600</v>
      </c>
      <c r="N736" s="662">
        <v>1</v>
      </c>
      <c r="O736" s="745">
        <v>1</v>
      </c>
      <c r="P736" s="663">
        <v>600</v>
      </c>
      <c r="Q736" s="678">
        <v>1</v>
      </c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31</v>
      </c>
      <c r="B737" s="662" t="s">
        <v>576</v>
      </c>
      <c r="C737" s="662" t="s">
        <v>2790</v>
      </c>
      <c r="D737" s="743" t="s">
        <v>3998</v>
      </c>
      <c r="E737" s="744" t="s">
        <v>2800</v>
      </c>
      <c r="F737" s="662" t="s">
        <v>2787</v>
      </c>
      <c r="G737" s="662" t="s">
        <v>2858</v>
      </c>
      <c r="H737" s="662" t="s">
        <v>577</v>
      </c>
      <c r="I737" s="662" t="s">
        <v>2926</v>
      </c>
      <c r="J737" s="662" t="s">
        <v>2927</v>
      </c>
      <c r="K737" s="662" t="s">
        <v>2928</v>
      </c>
      <c r="L737" s="663">
        <v>349.12</v>
      </c>
      <c r="M737" s="663">
        <v>1047.3600000000001</v>
      </c>
      <c r="N737" s="662">
        <v>3</v>
      </c>
      <c r="O737" s="745">
        <v>3</v>
      </c>
      <c r="P737" s="663">
        <v>1047.3600000000001</v>
      </c>
      <c r="Q737" s="678">
        <v>1</v>
      </c>
      <c r="R737" s="662">
        <v>3</v>
      </c>
      <c r="S737" s="678">
        <v>1</v>
      </c>
      <c r="T737" s="745">
        <v>3</v>
      </c>
      <c r="U737" s="701">
        <v>1</v>
      </c>
    </row>
    <row r="738" spans="1:21" ht="14.4" customHeight="1" x14ac:dyDescent="0.3">
      <c r="A738" s="661">
        <v>31</v>
      </c>
      <c r="B738" s="662" t="s">
        <v>576</v>
      </c>
      <c r="C738" s="662" t="s">
        <v>2790</v>
      </c>
      <c r="D738" s="743" t="s">
        <v>3998</v>
      </c>
      <c r="E738" s="744" t="s">
        <v>2800</v>
      </c>
      <c r="F738" s="662" t="s">
        <v>2787</v>
      </c>
      <c r="G738" s="662" t="s">
        <v>2858</v>
      </c>
      <c r="H738" s="662" t="s">
        <v>577</v>
      </c>
      <c r="I738" s="662" t="s">
        <v>2932</v>
      </c>
      <c r="J738" s="662" t="s">
        <v>2933</v>
      </c>
      <c r="K738" s="662" t="s">
        <v>2934</v>
      </c>
      <c r="L738" s="663">
        <v>350</v>
      </c>
      <c r="M738" s="663">
        <v>5950</v>
      </c>
      <c r="N738" s="662">
        <v>17</v>
      </c>
      <c r="O738" s="745">
        <v>17</v>
      </c>
      <c r="P738" s="663">
        <v>5600</v>
      </c>
      <c r="Q738" s="678">
        <v>0.94117647058823528</v>
      </c>
      <c r="R738" s="662">
        <v>16</v>
      </c>
      <c r="S738" s="678">
        <v>0.94117647058823528</v>
      </c>
      <c r="T738" s="745">
        <v>16</v>
      </c>
      <c r="U738" s="701">
        <v>0.94117647058823528</v>
      </c>
    </row>
    <row r="739" spans="1:21" ht="14.4" customHeight="1" x14ac:dyDescent="0.3">
      <c r="A739" s="661">
        <v>31</v>
      </c>
      <c r="B739" s="662" t="s">
        <v>576</v>
      </c>
      <c r="C739" s="662" t="s">
        <v>2790</v>
      </c>
      <c r="D739" s="743" t="s">
        <v>3998</v>
      </c>
      <c r="E739" s="744" t="s">
        <v>2800</v>
      </c>
      <c r="F739" s="662" t="s">
        <v>2787</v>
      </c>
      <c r="G739" s="662" t="s">
        <v>2858</v>
      </c>
      <c r="H739" s="662" t="s">
        <v>577</v>
      </c>
      <c r="I739" s="662" t="s">
        <v>2979</v>
      </c>
      <c r="J739" s="662" t="s">
        <v>2980</v>
      </c>
      <c r="K739" s="662" t="s">
        <v>2981</v>
      </c>
      <c r="L739" s="663">
        <v>58.5</v>
      </c>
      <c r="M739" s="663">
        <v>117</v>
      </c>
      <c r="N739" s="662">
        <v>2</v>
      </c>
      <c r="O739" s="745">
        <v>2</v>
      </c>
      <c r="P739" s="663">
        <v>117</v>
      </c>
      <c r="Q739" s="678">
        <v>1</v>
      </c>
      <c r="R739" s="662">
        <v>2</v>
      </c>
      <c r="S739" s="678">
        <v>1</v>
      </c>
      <c r="T739" s="745">
        <v>2</v>
      </c>
      <c r="U739" s="701">
        <v>1</v>
      </c>
    </row>
    <row r="740" spans="1:21" ht="14.4" customHeight="1" x14ac:dyDescent="0.3">
      <c r="A740" s="661">
        <v>31</v>
      </c>
      <c r="B740" s="662" t="s">
        <v>576</v>
      </c>
      <c r="C740" s="662" t="s">
        <v>2790</v>
      </c>
      <c r="D740" s="743" t="s">
        <v>3998</v>
      </c>
      <c r="E740" s="744" t="s">
        <v>2800</v>
      </c>
      <c r="F740" s="662" t="s">
        <v>2787</v>
      </c>
      <c r="G740" s="662" t="s">
        <v>2858</v>
      </c>
      <c r="H740" s="662" t="s">
        <v>577</v>
      </c>
      <c r="I740" s="662" t="s">
        <v>3419</v>
      </c>
      <c r="J740" s="662" t="s">
        <v>3420</v>
      </c>
      <c r="K740" s="662" t="s">
        <v>3421</v>
      </c>
      <c r="L740" s="663">
        <v>543.55999999999995</v>
      </c>
      <c r="M740" s="663">
        <v>543.55999999999995</v>
      </c>
      <c r="N740" s="662">
        <v>1</v>
      </c>
      <c r="O740" s="745">
        <v>1</v>
      </c>
      <c r="P740" s="663">
        <v>543.55999999999995</v>
      </c>
      <c r="Q740" s="678">
        <v>1</v>
      </c>
      <c r="R740" s="662">
        <v>1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31</v>
      </c>
      <c r="B741" s="662" t="s">
        <v>576</v>
      </c>
      <c r="C741" s="662" t="s">
        <v>2790</v>
      </c>
      <c r="D741" s="743" t="s">
        <v>3998</v>
      </c>
      <c r="E741" s="744" t="s">
        <v>2800</v>
      </c>
      <c r="F741" s="662" t="s">
        <v>2787</v>
      </c>
      <c r="G741" s="662" t="s">
        <v>2868</v>
      </c>
      <c r="H741" s="662" t="s">
        <v>577</v>
      </c>
      <c r="I741" s="662" t="s">
        <v>2872</v>
      </c>
      <c r="J741" s="662" t="s">
        <v>2873</v>
      </c>
      <c r="K741" s="662" t="s">
        <v>2874</v>
      </c>
      <c r="L741" s="663">
        <v>200</v>
      </c>
      <c r="M741" s="663">
        <v>400</v>
      </c>
      <c r="N741" s="662">
        <v>2</v>
      </c>
      <c r="O741" s="745">
        <v>1</v>
      </c>
      <c r="P741" s="663">
        <v>400</v>
      </c>
      <c r="Q741" s="678">
        <v>1</v>
      </c>
      <c r="R741" s="662">
        <v>2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31</v>
      </c>
      <c r="B742" s="662" t="s">
        <v>576</v>
      </c>
      <c r="C742" s="662" t="s">
        <v>2790</v>
      </c>
      <c r="D742" s="743" t="s">
        <v>3998</v>
      </c>
      <c r="E742" s="744" t="s">
        <v>2801</v>
      </c>
      <c r="F742" s="662" t="s">
        <v>2785</v>
      </c>
      <c r="G742" s="662" t="s">
        <v>3422</v>
      </c>
      <c r="H742" s="662" t="s">
        <v>577</v>
      </c>
      <c r="I742" s="662" t="s">
        <v>3423</v>
      </c>
      <c r="J742" s="662" t="s">
        <v>3424</v>
      </c>
      <c r="K742" s="662" t="s">
        <v>3425</v>
      </c>
      <c r="L742" s="663">
        <v>263.26</v>
      </c>
      <c r="M742" s="663">
        <v>263.26</v>
      </c>
      <c r="N742" s="662">
        <v>1</v>
      </c>
      <c r="O742" s="745">
        <v>1</v>
      </c>
      <c r="P742" s="663">
        <v>263.26</v>
      </c>
      <c r="Q742" s="678">
        <v>1</v>
      </c>
      <c r="R742" s="662">
        <v>1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31</v>
      </c>
      <c r="B743" s="662" t="s">
        <v>576</v>
      </c>
      <c r="C743" s="662" t="s">
        <v>2790</v>
      </c>
      <c r="D743" s="743" t="s">
        <v>3998</v>
      </c>
      <c r="E743" s="744" t="s">
        <v>2801</v>
      </c>
      <c r="F743" s="662" t="s">
        <v>2785</v>
      </c>
      <c r="G743" s="662" t="s">
        <v>3422</v>
      </c>
      <c r="H743" s="662" t="s">
        <v>577</v>
      </c>
      <c r="I743" s="662" t="s">
        <v>3426</v>
      </c>
      <c r="J743" s="662" t="s">
        <v>3424</v>
      </c>
      <c r="K743" s="662" t="s">
        <v>3425</v>
      </c>
      <c r="L743" s="663">
        <v>263.26</v>
      </c>
      <c r="M743" s="663">
        <v>263.26</v>
      </c>
      <c r="N743" s="662">
        <v>1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31</v>
      </c>
      <c r="B744" s="662" t="s">
        <v>576</v>
      </c>
      <c r="C744" s="662" t="s">
        <v>2790</v>
      </c>
      <c r="D744" s="743" t="s">
        <v>3998</v>
      </c>
      <c r="E744" s="744" t="s">
        <v>2801</v>
      </c>
      <c r="F744" s="662" t="s">
        <v>2785</v>
      </c>
      <c r="G744" s="662" t="s">
        <v>3422</v>
      </c>
      <c r="H744" s="662" t="s">
        <v>577</v>
      </c>
      <c r="I744" s="662" t="s">
        <v>3427</v>
      </c>
      <c r="J744" s="662" t="s">
        <v>1136</v>
      </c>
      <c r="K744" s="662" t="s">
        <v>3428</v>
      </c>
      <c r="L744" s="663">
        <v>0</v>
      </c>
      <c r="M744" s="663">
        <v>0</v>
      </c>
      <c r="N744" s="662">
        <v>1</v>
      </c>
      <c r="O744" s="745">
        <v>1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31</v>
      </c>
      <c r="B745" s="662" t="s">
        <v>576</v>
      </c>
      <c r="C745" s="662" t="s">
        <v>2790</v>
      </c>
      <c r="D745" s="743" t="s">
        <v>3998</v>
      </c>
      <c r="E745" s="744" t="s">
        <v>2801</v>
      </c>
      <c r="F745" s="662" t="s">
        <v>2785</v>
      </c>
      <c r="G745" s="662" t="s">
        <v>3422</v>
      </c>
      <c r="H745" s="662" t="s">
        <v>577</v>
      </c>
      <c r="I745" s="662" t="s">
        <v>3429</v>
      </c>
      <c r="J745" s="662" t="s">
        <v>1136</v>
      </c>
      <c r="K745" s="662" t="s">
        <v>3428</v>
      </c>
      <c r="L745" s="663">
        <v>0</v>
      </c>
      <c r="M745" s="663">
        <v>0</v>
      </c>
      <c r="N745" s="662">
        <v>2</v>
      </c>
      <c r="O745" s="745">
        <v>0.5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31</v>
      </c>
      <c r="B746" s="662" t="s">
        <v>576</v>
      </c>
      <c r="C746" s="662" t="s">
        <v>2790</v>
      </c>
      <c r="D746" s="743" t="s">
        <v>3998</v>
      </c>
      <c r="E746" s="744" t="s">
        <v>2801</v>
      </c>
      <c r="F746" s="662" t="s">
        <v>2785</v>
      </c>
      <c r="G746" s="662" t="s">
        <v>3430</v>
      </c>
      <c r="H746" s="662" t="s">
        <v>577</v>
      </c>
      <c r="I746" s="662" t="s">
        <v>3431</v>
      </c>
      <c r="J746" s="662" t="s">
        <v>3432</v>
      </c>
      <c r="K746" s="662" t="s">
        <v>3433</v>
      </c>
      <c r="L746" s="663">
        <v>0</v>
      </c>
      <c r="M746" s="663">
        <v>0</v>
      </c>
      <c r="N746" s="662">
        <v>1</v>
      </c>
      <c r="O746" s="745">
        <v>0.5</v>
      </c>
      <c r="P746" s="663">
        <v>0</v>
      </c>
      <c r="Q746" s="678"/>
      <c r="R746" s="662">
        <v>1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31</v>
      </c>
      <c r="B747" s="662" t="s">
        <v>576</v>
      </c>
      <c r="C747" s="662" t="s">
        <v>2790</v>
      </c>
      <c r="D747" s="743" t="s">
        <v>3998</v>
      </c>
      <c r="E747" s="744" t="s">
        <v>2801</v>
      </c>
      <c r="F747" s="662" t="s">
        <v>2785</v>
      </c>
      <c r="G747" s="662" t="s">
        <v>3201</v>
      </c>
      <c r="H747" s="662" t="s">
        <v>577</v>
      </c>
      <c r="I747" s="662" t="s">
        <v>3434</v>
      </c>
      <c r="J747" s="662" t="s">
        <v>3435</v>
      </c>
      <c r="K747" s="662" t="s">
        <v>3204</v>
      </c>
      <c r="L747" s="663">
        <v>10.26</v>
      </c>
      <c r="M747" s="663">
        <v>20.52</v>
      </c>
      <c r="N747" s="662">
        <v>2</v>
      </c>
      <c r="O747" s="745">
        <v>1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31</v>
      </c>
      <c r="B748" s="662" t="s">
        <v>576</v>
      </c>
      <c r="C748" s="662" t="s">
        <v>2790</v>
      </c>
      <c r="D748" s="743" t="s">
        <v>3998</v>
      </c>
      <c r="E748" s="744" t="s">
        <v>2801</v>
      </c>
      <c r="F748" s="662" t="s">
        <v>2785</v>
      </c>
      <c r="G748" s="662" t="s">
        <v>3201</v>
      </c>
      <c r="H748" s="662" t="s">
        <v>577</v>
      </c>
      <c r="I748" s="662" t="s">
        <v>3434</v>
      </c>
      <c r="J748" s="662" t="s">
        <v>3435</v>
      </c>
      <c r="K748" s="662" t="s">
        <v>3204</v>
      </c>
      <c r="L748" s="663">
        <v>9.4</v>
      </c>
      <c r="M748" s="663">
        <v>18.8</v>
      </c>
      <c r="N748" s="662">
        <v>2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31</v>
      </c>
      <c r="B749" s="662" t="s">
        <v>576</v>
      </c>
      <c r="C749" s="662" t="s">
        <v>2790</v>
      </c>
      <c r="D749" s="743" t="s">
        <v>3998</v>
      </c>
      <c r="E749" s="744" t="s">
        <v>2801</v>
      </c>
      <c r="F749" s="662" t="s">
        <v>2785</v>
      </c>
      <c r="G749" s="662" t="s">
        <v>3201</v>
      </c>
      <c r="H749" s="662" t="s">
        <v>1456</v>
      </c>
      <c r="I749" s="662" t="s">
        <v>3436</v>
      </c>
      <c r="J749" s="662" t="s">
        <v>3437</v>
      </c>
      <c r="K749" s="662" t="s">
        <v>3438</v>
      </c>
      <c r="L749" s="663">
        <v>14.11</v>
      </c>
      <c r="M749" s="663">
        <v>14.11</v>
      </c>
      <c r="N749" s="662">
        <v>1</v>
      </c>
      <c r="O749" s="745">
        <v>0.5</v>
      </c>
      <c r="P749" s="663">
        <v>14.11</v>
      </c>
      <c r="Q749" s="678">
        <v>1</v>
      </c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31</v>
      </c>
      <c r="B750" s="662" t="s">
        <v>576</v>
      </c>
      <c r="C750" s="662" t="s">
        <v>2790</v>
      </c>
      <c r="D750" s="743" t="s">
        <v>3998</v>
      </c>
      <c r="E750" s="744" t="s">
        <v>2801</v>
      </c>
      <c r="F750" s="662" t="s">
        <v>2785</v>
      </c>
      <c r="G750" s="662" t="s">
        <v>2938</v>
      </c>
      <c r="H750" s="662" t="s">
        <v>577</v>
      </c>
      <c r="I750" s="662" t="s">
        <v>3439</v>
      </c>
      <c r="J750" s="662" t="s">
        <v>2940</v>
      </c>
      <c r="K750" s="662" t="s">
        <v>3440</v>
      </c>
      <c r="L750" s="663">
        <v>93.27</v>
      </c>
      <c r="M750" s="663">
        <v>93.27</v>
      </c>
      <c r="N750" s="662">
        <v>1</v>
      </c>
      <c r="O750" s="745">
        <v>0.5</v>
      </c>
      <c r="P750" s="663">
        <v>93.27</v>
      </c>
      <c r="Q750" s="678">
        <v>1</v>
      </c>
      <c r="R750" s="662">
        <v>1</v>
      </c>
      <c r="S750" s="678">
        <v>1</v>
      </c>
      <c r="T750" s="745">
        <v>0.5</v>
      </c>
      <c r="U750" s="701">
        <v>1</v>
      </c>
    </row>
    <row r="751" spans="1:21" ht="14.4" customHeight="1" x14ac:dyDescent="0.3">
      <c r="A751" s="661">
        <v>31</v>
      </c>
      <c r="B751" s="662" t="s">
        <v>576</v>
      </c>
      <c r="C751" s="662" t="s">
        <v>2790</v>
      </c>
      <c r="D751" s="743" t="s">
        <v>3998</v>
      </c>
      <c r="E751" s="744" t="s">
        <v>2801</v>
      </c>
      <c r="F751" s="662" t="s">
        <v>2785</v>
      </c>
      <c r="G751" s="662" t="s">
        <v>2813</v>
      </c>
      <c r="H751" s="662" t="s">
        <v>1456</v>
      </c>
      <c r="I751" s="662" t="s">
        <v>1759</v>
      </c>
      <c r="J751" s="662" t="s">
        <v>1641</v>
      </c>
      <c r="K751" s="662" t="s">
        <v>2660</v>
      </c>
      <c r="L751" s="663">
        <v>154.36000000000001</v>
      </c>
      <c r="M751" s="663">
        <v>463.08000000000004</v>
      </c>
      <c r="N751" s="662">
        <v>3</v>
      </c>
      <c r="O751" s="745">
        <v>2</v>
      </c>
      <c r="P751" s="663">
        <v>463.08000000000004</v>
      </c>
      <c r="Q751" s="678">
        <v>1</v>
      </c>
      <c r="R751" s="662">
        <v>3</v>
      </c>
      <c r="S751" s="678">
        <v>1</v>
      </c>
      <c r="T751" s="745">
        <v>2</v>
      </c>
      <c r="U751" s="701">
        <v>1</v>
      </c>
    </row>
    <row r="752" spans="1:21" ht="14.4" customHeight="1" x14ac:dyDescent="0.3">
      <c r="A752" s="661">
        <v>31</v>
      </c>
      <c r="B752" s="662" t="s">
        <v>576</v>
      </c>
      <c r="C752" s="662" t="s">
        <v>2790</v>
      </c>
      <c r="D752" s="743" t="s">
        <v>3998</v>
      </c>
      <c r="E752" s="744" t="s">
        <v>2801</v>
      </c>
      <c r="F752" s="662" t="s">
        <v>2785</v>
      </c>
      <c r="G752" s="662" t="s">
        <v>2813</v>
      </c>
      <c r="H752" s="662" t="s">
        <v>1456</v>
      </c>
      <c r="I752" s="662" t="s">
        <v>1780</v>
      </c>
      <c r="J752" s="662" t="s">
        <v>2663</v>
      </c>
      <c r="K752" s="662" t="s">
        <v>2659</v>
      </c>
      <c r="L752" s="663">
        <v>149.52000000000001</v>
      </c>
      <c r="M752" s="663">
        <v>149.52000000000001</v>
      </c>
      <c r="N752" s="662">
        <v>1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31</v>
      </c>
      <c r="B753" s="662" t="s">
        <v>576</v>
      </c>
      <c r="C753" s="662" t="s">
        <v>2790</v>
      </c>
      <c r="D753" s="743" t="s">
        <v>3998</v>
      </c>
      <c r="E753" s="744" t="s">
        <v>2801</v>
      </c>
      <c r="F753" s="662" t="s">
        <v>2785</v>
      </c>
      <c r="G753" s="662" t="s">
        <v>3441</v>
      </c>
      <c r="H753" s="662" t="s">
        <v>1456</v>
      </c>
      <c r="I753" s="662" t="s">
        <v>3442</v>
      </c>
      <c r="J753" s="662" t="s">
        <v>3443</v>
      </c>
      <c r="K753" s="662" t="s">
        <v>3444</v>
      </c>
      <c r="L753" s="663">
        <v>353.18</v>
      </c>
      <c r="M753" s="663">
        <v>353.18</v>
      </c>
      <c r="N753" s="662">
        <v>1</v>
      </c>
      <c r="O753" s="745">
        <v>0.5</v>
      </c>
      <c r="P753" s="663">
        <v>353.18</v>
      </c>
      <c r="Q753" s="678">
        <v>1</v>
      </c>
      <c r="R753" s="662">
        <v>1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31</v>
      </c>
      <c r="B754" s="662" t="s">
        <v>576</v>
      </c>
      <c r="C754" s="662" t="s">
        <v>2790</v>
      </c>
      <c r="D754" s="743" t="s">
        <v>3998</v>
      </c>
      <c r="E754" s="744" t="s">
        <v>2801</v>
      </c>
      <c r="F754" s="662" t="s">
        <v>2785</v>
      </c>
      <c r="G754" s="662" t="s">
        <v>3292</v>
      </c>
      <c r="H754" s="662" t="s">
        <v>1456</v>
      </c>
      <c r="I754" s="662" t="s">
        <v>1795</v>
      </c>
      <c r="J754" s="662" t="s">
        <v>1796</v>
      </c>
      <c r="K754" s="662" t="s">
        <v>1797</v>
      </c>
      <c r="L754" s="663">
        <v>119.7</v>
      </c>
      <c r="M754" s="663">
        <v>239.4</v>
      </c>
      <c r="N754" s="662">
        <v>2</v>
      </c>
      <c r="O754" s="745">
        <v>0.5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31</v>
      </c>
      <c r="B755" s="662" t="s">
        <v>576</v>
      </c>
      <c r="C755" s="662" t="s">
        <v>2790</v>
      </c>
      <c r="D755" s="743" t="s">
        <v>3998</v>
      </c>
      <c r="E755" s="744" t="s">
        <v>2801</v>
      </c>
      <c r="F755" s="662" t="s">
        <v>2785</v>
      </c>
      <c r="G755" s="662" t="s">
        <v>3445</v>
      </c>
      <c r="H755" s="662" t="s">
        <v>1456</v>
      </c>
      <c r="I755" s="662" t="s">
        <v>1597</v>
      </c>
      <c r="J755" s="662" t="s">
        <v>1598</v>
      </c>
      <c r="K755" s="662" t="s">
        <v>1599</v>
      </c>
      <c r="L755" s="663">
        <v>103.8</v>
      </c>
      <c r="M755" s="663">
        <v>103.8</v>
      </c>
      <c r="N755" s="662">
        <v>1</v>
      </c>
      <c r="O755" s="745">
        <v>1</v>
      </c>
      <c r="P755" s="663">
        <v>103.8</v>
      </c>
      <c r="Q755" s="678">
        <v>1</v>
      </c>
      <c r="R755" s="662">
        <v>1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31</v>
      </c>
      <c r="B756" s="662" t="s">
        <v>576</v>
      </c>
      <c r="C756" s="662" t="s">
        <v>2790</v>
      </c>
      <c r="D756" s="743" t="s">
        <v>3998</v>
      </c>
      <c r="E756" s="744" t="s">
        <v>2801</v>
      </c>
      <c r="F756" s="662" t="s">
        <v>2785</v>
      </c>
      <c r="G756" s="662" t="s">
        <v>2882</v>
      </c>
      <c r="H756" s="662" t="s">
        <v>577</v>
      </c>
      <c r="I756" s="662" t="s">
        <v>825</v>
      </c>
      <c r="J756" s="662" t="s">
        <v>3446</v>
      </c>
      <c r="K756" s="662" t="s">
        <v>2426</v>
      </c>
      <c r="L756" s="663">
        <v>0</v>
      </c>
      <c r="M756" s="663">
        <v>0</v>
      </c>
      <c r="N756" s="662">
        <v>4</v>
      </c>
      <c r="O756" s="745">
        <v>1.5</v>
      </c>
      <c r="P756" s="663">
        <v>0</v>
      </c>
      <c r="Q756" s="678"/>
      <c r="R756" s="662">
        <v>2</v>
      </c>
      <c r="S756" s="678">
        <v>0.5</v>
      </c>
      <c r="T756" s="745">
        <v>1</v>
      </c>
      <c r="U756" s="701">
        <v>0.66666666666666663</v>
      </c>
    </row>
    <row r="757" spans="1:21" ht="14.4" customHeight="1" x14ac:dyDescent="0.3">
      <c r="A757" s="661">
        <v>31</v>
      </c>
      <c r="B757" s="662" t="s">
        <v>576</v>
      </c>
      <c r="C757" s="662" t="s">
        <v>2790</v>
      </c>
      <c r="D757" s="743" t="s">
        <v>3998</v>
      </c>
      <c r="E757" s="744" t="s">
        <v>2801</v>
      </c>
      <c r="F757" s="662" t="s">
        <v>2785</v>
      </c>
      <c r="G757" s="662" t="s">
        <v>2882</v>
      </c>
      <c r="H757" s="662" t="s">
        <v>577</v>
      </c>
      <c r="I757" s="662" t="s">
        <v>3447</v>
      </c>
      <c r="J757" s="662" t="s">
        <v>3446</v>
      </c>
      <c r="K757" s="662" t="s">
        <v>2426</v>
      </c>
      <c r="L757" s="663">
        <v>0</v>
      </c>
      <c r="M757" s="663">
        <v>0</v>
      </c>
      <c r="N757" s="662">
        <v>2</v>
      </c>
      <c r="O757" s="745">
        <v>0.5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31</v>
      </c>
      <c r="B758" s="662" t="s">
        <v>576</v>
      </c>
      <c r="C758" s="662" t="s">
        <v>2790</v>
      </c>
      <c r="D758" s="743" t="s">
        <v>3998</v>
      </c>
      <c r="E758" s="744" t="s">
        <v>2801</v>
      </c>
      <c r="F758" s="662" t="s">
        <v>2785</v>
      </c>
      <c r="G758" s="662" t="s">
        <v>2948</v>
      </c>
      <c r="H758" s="662" t="s">
        <v>577</v>
      </c>
      <c r="I758" s="662" t="s">
        <v>3157</v>
      </c>
      <c r="J758" s="662" t="s">
        <v>1696</v>
      </c>
      <c r="K758" s="662" t="s">
        <v>2670</v>
      </c>
      <c r="L758" s="663">
        <v>170.52</v>
      </c>
      <c r="M758" s="663">
        <v>341.04</v>
      </c>
      <c r="N758" s="662">
        <v>2</v>
      </c>
      <c r="O758" s="745">
        <v>0.5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31</v>
      </c>
      <c r="B759" s="662" t="s">
        <v>576</v>
      </c>
      <c r="C759" s="662" t="s">
        <v>2790</v>
      </c>
      <c r="D759" s="743" t="s">
        <v>3998</v>
      </c>
      <c r="E759" s="744" t="s">
        <v>2801</v>
      </c>
      <c r="F759" s="662" t="s">
        <v>2785</v>
      </c>
      <c r="G759" s="662" t="s">
        <v>2816</v>
      </c>
      <c r="H759" s="662" t="s">
        <v>577</v>
      </c>
      <c r="I759" s="662" t="s">
        <v>1699</v>
      </c>
      <c r="J759" s="662" t="s">
        <v>1700</v>
      </c>
      <c r="K759" s="662" t="s">
        <v>2670</v>
      </c>
      <c r="L759" s="663">
        <v>78.33</v>
      </c>
      <c r="M759" s="663">
        <v>234.99</v>
      </c>
      <c r="N759" s="662">
        <v>3</v>
      </c>
      <c r="O759" s="745">
        <v>2</v>
      </c>
      <c r="P759" s="663">
        <v>234.99</v>
      </c>
      <c r="Q759" s="678">
        <v>1</v>
      </c>
      <c r="R759" s="662">
        <v>3</v>
      </c>
      <c r="S759" s="678">
        <v>1</v>
      </c>
      <c r="T759" s="745">
        <v>2</v>
      </c>
      <c r="U759" s="701">
        <v>1</v>
      </c>
    </row>
    <row r="760" spans="1:21" ht="14.4" customHeight="1" x14ac:dyDescent="0.3">
      <c r="A760" s="661">
        <v>31</v>
      </c>
      <c r="B760" s="662" t="s">
        <v>576</v>
      </c>
      <c r="C760" s="662" t="s">
        <v>2790</v>
      </c>
      <c r="D760" s="743" t="s">
        <v>3998</v>
      </c>
      <c r="E760" s="744" t="s">
        <v>2801</v>
      </c>
      <c r="F760" s="662" t="s">
        <v>2785</v>
      </c>
      <c r="G760" s="662" t="s">
        <v>3158</v>
      </c>
      <c r="H760" s="662" t="s">
        <v>1456</v>
      </c>
      <c r="I760" s="662" t="s">
        <v>3448</v>
      </c>
      <c r="J760" s="662" t="s">
        <v>1620</v>
      </c>
      <c r="K760" s="662" t="s">
        <v>3449</v>
      </c>
      <c r="L760" s="663">
        <v>264</v>
      </c>
      <c r="M760" s="663">
        <v>264</v>
      </c>
      <c r="N760" s="662">
        <v>1</v>
      </c>
      <c r="O760" s="745">
        <v>1</v>
      </c>
      <c r="P760" s="663">
        <v>264</v>
      </c>
      <c r="Q760" s="678">
        <v>1</v>
      </c>
      <c r="R760" s="662">
        <v>1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31</v>
      </c>
      <c r="B761" s="662" t="s">
        <v>576</v>
      </c>
      <c r="C761" s="662" t="s">
        <v>2790</v>
      </c>
      <c r="D761" s="743" t="s">
        <v>3998</v>
      </c>
      <c r="E761" s="744" t="s">
        <v>2801</v>
      </c>
      <c r="F761" s="662" t="s">
        <v>2785</v>
      </c>
      <c r="G761" s="662" t="s">
        <v>2990</v>
      </c>
      <c r="H761" s="662" t="s">
        <v>577</v>
      </c>
      <c r="I761" s="662" t="s">
        <v>3141</v>
      </c>
      <c r="J761" s="662" t="s">
        <v>3142</v>
      </c>
      <c r="K761" s="662" t="s">
        <v>1558</v>
      </c>
      <c r="L761" s="663">
        <v>0</v>
      </c>
      <c r="M761" s="663">
        <v>0</v>
      </c>
      <c r="N761" s="662">
        <v>2</v>
      </c>
      <c r="O761" s="745">
        <v>1</v>
      </c>
      <c r="P761" s="663">
        <v>0</v>
      </c>
      <c r="Q761" s="678"/>
      <c r="R761" s="662">
        <v>2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31</v>
      </c>
      <c r="B762" s="662" t="s">
        <v>576</v>
      </c>
      <c r="C762" s="662" t="s">
        <v>2790</v>
      </c>
      <c r="D762" s="743" t="s">
        <v>3998</v>
      </c>
      <c r="E762" s="744" t="s">
        <v>2801</v>
      </c>
      <c r="F762" s="662" t="s">
        <v>2785</v>
      </c>
      <c r="G762" s="662" t="s">
        <v>3299</v>
      </c>
      <c r="H762" s="662" t="s">
        <v>577</v>
      </c>
      <c r="I762" s="662" t="s">
        <v>721</v>
      </c>
      <c r="J762" s="662" t="s">
        <v>722</v>
      </c>
      <c r="K762" s="662" t="s">
        <v>2742</v>
      </c>
      <c r="L762" s="663">
        <v>110.28</v>
      </c>
      <c r="M762" s="663">
        <v>661.68000000000006</v>
      </c>
      <c r="N762" s="662">
        <v>6</v>
      </c>
      <c r="O762" s="745">
        <v>2</v>
      </c>
      <c r="P762" s="663">
        <v>661.68000000000006</v>
      </c>
      <c r="Q762" s="678">
        <v>1</v>
      </c>
      <c r="R762" s="662">
        <v>6</v>
      </c>
      <c r="S762" s="678">
        <v>1</v>
      </c>
      <c r="T762" s="745">
        <v>2</v>
      </c>
      <c r="U762" s="701">
        <v>1</v>
      </c>
    </row>
    <row r="763" spans="1:21" ht="14.4" customHeight="1" x14ac:dyDescent="0.3">
      <c r="A763" s="661">
        <v>31</v>
      </c>
      <c r="B763" s="662" t="s">
        <v>576</v>
      </c>
      <c r="C763" s="662" t="s">
        <v>2790</v>
      </c>
      <c r="D763" s="743" t="s">
        <v>3998</v>
      </c>
      <c r="E763" s="744" t="s">
        <v>2801</v>
      </c>
      <c r="F763" s="662" t="s">
        <v>2785</v>
      </c>
      <c r="G763" s="662" t="s">
        <v>3299</v>
      </c>
      <c r="H763" s="662" t="s">
        <v>577</v>
      </c>
      <c r="I763" s="662" t="s">
        <v>3450</v>
      </c>
      <c r="J763" s="662" t="s">
        <v>722</v>
      </c>
      <c r="K763" s="662" t="s">
        <v>3451</v>
      </c>
      <c r="L763" s="663">
        <v>220.56</v>
      </c>
      <c r="M763" s="663">
        <v>220.56</v>
      </c>
      <c r="N763" s="662">
        <v>1</v>
      </c>
      <c r="O763" s="745">
        <v>0.5</v>
      </c>
      <c r="P763" s="663">
        <v>220.56</v>
      </c>
      <c r="Q763" s="678">
        <v>1</v>
      </c>
      <c r="R763" s="662">
        <v>1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31</v>
      </c>
      <c r="B764" s="662" t="s">
        <v>576</v>
      </c>
      <c r="C764" s="662" t="s">
        <v>2790</v>
      </c>
      <c r="D764" s="743" t="s">
        <v>3998</v>
      </c>
      <c r="E764" s="744" t="s">
        <v>2801</v>
      </c>
      <c r="F764" s="662" t="s">
        <v>2785</v>
      </c>
      <c r="G764" s="662" t="s">
        <v>3083</v>
      </c>
      <c r="H764" s="662" t="s">
        <v>577</v>
      </c>
      <c r="I764" s="662" t="s">
        <v>3452</v>
      </c>
      <c r="J764" s="662" t="s">
        <v>3453</v>
      </c>
      <c r="K764" s="662" t="s">
        <v>3454</v>
      </c>
      <c r="L764" s="663">
        <v>79.48</v>
      </c>
      <c r="M764" s="663">
        <v>158.96</v>
      </c>
      <c r="N764" s="662">
        <v>2</v>
      </c>
      <c r="O764" s="745">
        <v>1</v>
      </c>
      <c r="P764" s="663">
        <v>158.96</v>
      </c>
      <c r="Q764" s="678">
        <v>1</v>
      </c>
      <c r="R764" s="662">
        <v>2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31</v>
      </c>
      <c r="B765" s="662" t="s">
        <v>576</v>
      </c>
      <c r="C765" s="662" t="s">
        <v>2790</v>
      </c>
      <c r="D765" s="743" t="s">
        <v>3998</v>
      </c>
      <c r="E765" s="744" t="s">
        <v>2801</v>
      </c>
      <c r="F765" s="662" t="s">
        <v>2785</v>
      </c>
      <c r="G765" s="662" t="s">
        <v>3455</v>
      </c>
      <c r="H765" s="662" t="s">
        <v>577</v>
      </c>
      <c r="I765" s="662" t="s">
        <v>3456</v>
      </c>
      <c r="J765" s="662" t="s">
        <v>3457</v>
      </c>
      <c r="K765" s="662" t="s">
        <v>3458</v>
      </c>
      <c r="L765" s="663">
        <v>0</v>
      </c>
      <c r="M765" s="663">
        <v>0</v>
      </c>
      <c r="N765" s="662">
        <v>7</v>
      </c>
      <c r="O765" s="745">
        <v>5</v>
      </c>
      <c r="P765" s="663"/>
      <c r="Q765" s="678"/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31</v>
      </c>
      <c r="B766" s="662" t="s">
        <v>576</v>
      </c>
      <c r="C766" s="662" t="s">
        <v>2790</v>
      </c>
      <c r="D766" s="743" t="s">
        <v>3998</v>
      </c>
      <c r="E766" s="744" t="s">
        <v>2801</v>
      </c>
      <c r="F766" s="662" t="s">
        <v>2785</v>
      </c>
      <c r="G766" s="662" t="s">
        <v>3459</v>
      </c>
      <c r="H766" s="662" t="s">
        <v>577</v>
      </c>
      <c r="I766" s="662" t="s">
        <v>3460</v>
      </c>
      <c r="J766" s="662" t="s">
        <v>3461</v>
      </c>
      <c r="K766" s="662" t="s">
        <v>1368</v>
      </c>
      <c r="L766" s="663">
        <v>0</v>
      </c>
      <c r="M766" s="663">
        <v>0</v>
      </c>
      <c r="N766" s="662">
        <v>2</v>
      </c>
      <c r="O766" s="745">
        <v>1</v>
      </c>
      <c r="P766" s="663">
        <v>0</v>
      </c>
      <c r="Q766" s="678"/>
      <c r="R766" s="662">
        <v>2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31</v>
      </c>
      <c r="B767" s="662" t="s">
        <v>576</v>
      </c>
      <c r="C767" s="662" t="s">
        <v>2790</v>
      </c>
      <c r="D767" s="743" t="s">
        <v>3998</v>
      </c>
      <c r="E767" s="744" t="s">
        <v>2801</v>
      </c>
      <c r="F767" s="662" t="s">
        <v>2785</v>
      </c>
      <c r="G767" s="662" t="s">
        <v>2890</v>
      </c>
      <c r="H767" s="662" t="s">
        <v>577</v>
      </c>
      <c r="I767" s="662" t="s">
        <v>797</v>
      </c>
      <c r="J767" s="662" t="s">
        <v>798</v>
      </c>
      <c r="K767" s="662" t="s">
        <v>2891</v>
      </c>
      <c r="L767" s="663">
        <v>156.77000000000001</v>
      </c>
      <c r="M767" s="663">
        <v>1254.1600000000003</v>
      </c>
      <c r="N767" s="662">
        <v>8</v>
      </c>
      <c r="O767" s="745">
        <v>3</v>
      </c>
      <c r="P767" s="663">
        <v>470.31000000000006</v>
      </c>
      <c r="Q767" s="678">
        <v>0.37499999999999994</v>
      </c>
      <c r="R767" s="662">
        <v>3</v>
      </c>
      <c r="S767" s="678">
        <v>0.375</v>
      </c>
      <c r="T767" s="745">
        <v>1</v>
      </c>
      <c r="U767" s="701">
        <v>0.33333333333333331</v>
      </c>
    </row>
    <row r="768" spans="1:21" ht="14.4" customHeight="1" x14ac:dyDescent="0.3">
      <c r="A768" s="661">
        <v>31</v>
      </c>
      <c r="B768" s="662" t="s">
        <v>576</v>
      </c>
      <c r="C768" s="662" t="s">
        <v>2790</v>
      </c>
      <c r="D768" s="743" t="s">
        <v>3998</v>
      </c>
      <c r="E768" s="744" t="s">
        <v>2801</v>
      </c>
      <c r="F768" s="662" t="s">
        <v>2785</v>
      </c>
      <c r="G768" s="662" t="s">
        <v>2890</v>
      </c>
      <c r="H768" s="662" t="s">
        <v>577</v>
      </c>
      <c r="I768" s="662" t="s">
        <v>797</v>
      </c>
      <c r="J768" s="662" t="s">
        <v>798</v>
      </c>
      <c r="K768" s="662" t="s">
        <v>2891</v>
      </c>
      <c r="L768" s="663">
        <v>107.27</v>
      </c>
      <c r="M768" s="663">
        <v>321.81</v>
      </c>
      <c r="N768" s="662">
        <v>3</v>
      </c>
      <c r="O768" s="745">
        <v>0.5</v>
      </c>
      <c r="P768" s="663">
        <v>321.81</v>
      </c>
      <c r="Q768" s="678">
        <v>1</v>
      </c>
      <c r="R768" s="662">
        <v>3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31</v>
      </c>
      <c r="B769" s="662" t="s">
        <v>576</v>
      </c>
      <c r="C769" s="662" t="s">
        <v>2790</v>
      </c>
      <c r="D769" s="743" t="s">
        <v>3998</v>
      </c>
      <c r="E769" s="744" t="s">
        <v>2801</v>
      </c>
      <c r="F769" s="662" t="s">
        <v>2785</v>
      </c>
      <c r="G769" s="662" t="s">
        <v>3004</v>
      </c>
      <c r="H769" s="662" t="s">
        <v>577</v>
      </c>
      <c r="I769" s="662" t="s">
        <v>1228</v>
      </c>
      <c r="J769" s="662" t="s">
        <v>3005</v>
      </c>
      <c r="K769" s="662" t="s">
        <v>3006</v>
      </c>
      <c r="L769" s="663">
        <v>0</v>
      </c>
      <c r="M769" s="663">
        <v>0</v>
      </c>
      <c r="N769" s="662">
        <v>2</v>
      </c>
      <c r="O769" s="745">
        <v>1</v>
      </c>
      <c r="P769" s="663"/>
      <c r="Q769" s="678"/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31</v>
      </c>
      <c r="B770" s="662" t="s">
        <v>576</v>
      </c>
      <c r="C770" s="662" t="s">
        <v>2790</v>
      </c>
      <c r="D770" s="743" t="s">
        <v>3998</v>
      </c>
      <c r="E770" s="744" t="s">
        <v>2801</v>
      </c>
      <c r="F770" s="662" t="s">
        <v>2785</v>
      </c>
      <c r="G770" s="662" t="s">
        <v>3462</v>
      </c>
      <c r="H770" s="662" t="s">
        <v>577</v>
      </c>
      <c r="I770" s="662" t="s">
        <v>3463</v>
      </c>
      <c r="J770" s="662" t="s">
        <v>3464</v>
      </c>
      <c r="K770" s="662" t="s">
        <v>3465</v>
      </c>
      <c r="L770" s="663">
        <v>0</v>
      </c>
      <c r="M770" s="663">
        <v>0</v>
      </c>
      <c r="N770" s="662">
        <v>2</v>
      </c>
      <c r="O770" s="745">
        <v>0.5</v>
      </c>
      <c r="P770" s="663">
        <v>0</v>
      </c>
      <c r="Q770" s="678"/>
      <c r="R770" s="662">
        <v>2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31</v>
      </c>
      <c r="B771" s="662" t="s">
        <v>576</v>
      </c>
      <c r="C771" s="662" t="s">
        <v>2790</v>
      </c>
      <c r="D771" s="743" t="s">
        <v>3998</v>
      </c>
      <c r="E771" s="744" t="s">
        <v>2801</v>
      </c>
      <c r="F771" s="662" t="s">
        <v>2785</v>
      </c>
      <c r="G771" s="662" t="s">
        <v>3012</v>
      </c>
      <c r="H771" s="662" t="s">
        <v>577</v>
      </c>
      <c r="I771" s="662" t="s">
        <v>1677</v>
      </c>
      <c r="J771" s="662" t="s">
        <v>1678</v>
      </c>
      <c r="K771" s="662" t="s">
        <v>3013</v>
      </c>
      <c r="L771" s="663">
        <v>48.09</v>
      </c>
      <c r="M771" s="663">
        <v>96.18</v>
      </c>
      <c r="N771" s="662">
        <v>2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31</v>
      </c>
      <c r="B772" s="662" t="s">
        <v>576</v>
      </c>
      <c r="C772" s="662" t="s">
        <v>2790</v>
      </c>
      <c r="D772" s="743" t="s">
        <v>3998</v>
      </c>
      <c r="E772" s="744" t="s">
        <v>2801</v>
      </c>
      <c r="F772" s="662" t="s">
        <v>2785</v>
      </c>
      <c r="G772" s="662" t="s">
        <v>2819</v>
      </c>
      <c r="H772" s="662" t="s">
        <v>577</v>
      </c>
      <c r="I772" s="662" t="s">
        <v>789</v>
      </c>
      <c r="J772" s="662" t="s">
        <v>790</v>
      </c>
      <c r="K772" s="662" t="s">
        <v>3313</v>
      </c>
      <c r="L772" s="663">
        <v>0</v>
      </c>
      <c r="M772" s="663">
        <v>0</v>
      </c>
      <c r="N772" s="662">
        <v>2</v>
      </c>
      <c r="O772" s="745">
        <v>1</v>
      </c>
      <c r="P772" s="663">
        <v>0</v>
      </c>
      <c r="Q772" s="678"/>
      <c r="R772" s="662">
        <v>2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31</v>
      </c>
      <c r="B773" s="662" t="s">
        <v>576</v>
      </c>
      <c r="C773" s="662" t="s">
        <v>2790</v>
      </c>
      <c r="D773" s="743" t="s">
        <v>3998</v>
      </c>
      <c r="E773" s="744" t="s">
        <v>2801</v>
      </c>
      <c r="F773" s="662" t="s">
        <v>2785</v>
      </c>
      <c r="G773" s="662" t="s">
        <v>3225</v>
      </c>
      <c r="H773" s="662" t="s">
        <v>577</v>
      </c>
      <c r="I773" s="662" t="s">
        <v>3466</v>
      </c>
      <c r="J773" s="662" t="s">
        <v>3467</v>
      </c>
      <c r="K773" s="662" t="s">
        <v>3468</v>
      </c>
      <c r="L773" s="663">
        <v>20.3</v>
      </c>
      <c r="M773" s="663">
        <v>40.6</v>
      </c>
      <c r="N773" s="662">
        <v>2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31</v>
      </c>
      <c r="B774" s="662" t="s">
        <v>576</v>
      </c>
      <c r="C774" s="662" t="s">
        <v>2790</v>
      </c>
      <c r="D774" s="743" t="s">
        <v>3998</v>
      </c>
      <c r="E774" s="744" t="s">
        <v>2801</v>
      </c>
      <c r="F774" s="662" t="s">
        <v>2785</v>
      </c>
      <c r="G774" s="662" t="s">
        <v>3225</v>
      </c>
      <c r="H774" s="662" t="s">
        <v>577</v>
      </c>
      <c r="I774" s="662" t="s">
        <v>1354</v>
      </c>
      <c r="J774" s="662" t="s">
        <v>1355</v>
      </c>
      <c r="K774" s="662" t="s">
        <v>1187</v>
      </c>
      <c r="L774" s="663">
        <v>36.869999999999997</v>
      </c>
      <c r="M774" s="663">
        <v>36.869999999999997</v>
      </c>
      <c r="N774" s="662">
        <v>1</v>
      </c>
      <c r="O774" s="745">
        <v>1</v>
      </c>
      <c r="P774" s="663">
        <v>36.869999999999997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31</v>
      </c>
      <c r="B775" s="662" t="s">
        <v>576</v>
      </c>
      <c r="C775" s="662" t="s">
        <v>2790</v>
      </c>
      <c r="D775" s="743" t="s">
        <v>3998</v>
      </c>
      <c r="E775" s="744" t="s">
        <v>2801</v>
      </c>
      <c r="F775" s="662" t="s">
        <v>2785</v>
      </c>
      <c r="G775" s="662" t="s">
        <v>2823</v>
      </c>
      <c r="H775" s="662" t="s">
        <v>577</v>
      </c>
      <c r="I775" s="662" t="s">
        <v>1714</v>
      </c>
      <c r="J775" s="662" t="s">
        <v>1715</v>
      </c>
      <c r="K775" s="662" t="s">
        <v>1716</v>
      </c>
      <c r="L775" s="663">
        <v>147.31</v>
      </c>
      <c r="M775" s="663">
        <v>294.62</v>
      </c>
      <c r="N775" s="662">
        <v>2</v>
      </c>
      <c r="O775" s="745">
        <v>1</v>
      </c>
      <c r="P775" s="663">
        <v>294.62</v>
      </c>
      <c r="Q775" s="678">
        <v>1</v>
      </c>
      <c r="R775" s="662">
        <v>2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31</v>
      </c>
      <c r="B776" s="662" t="s">
        <v>576</v>
      </c>
      <c r="C776" s="662" t="s">
        <v>2790</v>
      </c>
      <c r="D776" s="743" t="s">
        <v>3998</v>
      </c>
      <c r="E776" s="744" t="s">
        <v>2801</v>
      </c>
      <c r="F776" s="662" t="s">
        <v>2785</v>
      </c>
      <c r="G776" s="662" t="s">
        <v>2823</v>
      </c>
      <c r="H776" s="662" t="s">
        <v>577</v>
      </c>
      <c r="I776" s="662" t="s">
        <v>3228</v>
      </c>
      <c r="J776" s="662" t="s">
        <v>3229</v>
      </c>
      <c r="K776" s="662" t="s">
        <v>3230</v>
      </c>
      <c r="L776" s="663">
        <v>73.66</v>
      </c>
      <c r="M776" s="663">
        <v>147.32</v>
      </c>
      <c r="N776" s="662">
        <v>2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31</v>
      </c>
      <c r="B777" s="662" t="s">
        <v>576</v>
      </c>
      <c r="C777" s="662" t="s">
        <v>2790</v>
      </c>
      <c r="D777" s="743" t="s">
        <v>3998</v>
      </c>
      <c r="E777" s="744" t="s">
        <v>2801</v>
      </c>
      <c r="F777" s="662" t="s">
        <v>2785</v>
      </c>
      <c r="G777" s="662" t="s">
        <v>2823</v>
      </c>
      <c r="H777" s="662" t="s">
        <v>577</v>
      </c>
      <c r="I777" s="662" t="s">
        <v>3231</v>
      </c>
      <c r="J777" s="662" t="s">
        <v>2683</v>
      </c>
      <c r="K777" s="662" t="s">
        <v>3232</v>
      </c>
      <c r="L777" s="663">
        <v>79.31</v>
      </c>
      <c r="M777" s="663">
        <v>158.62</v>
      </c>
      <c r="N777" s="662">
        <v>2</v>
      </c>
      <c r="O777" s="745">
        <v>0.5</v>
      </c>
      <c r="P777" s="663">
        <v>158.62</v>
      </c>
      <c r="Q777" s="678">
        <v>1</v>
      </c>
      <c r="R777" s="662">
        <v>2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31</v>
      </c>
      <c r="B778" s="662" t="s">
        <v>576</v>
      </c>
      <c r="C778" s="662" t="s">
        <v>2790</v>
      </c>
      <c r="D778" s="743" t="s">
        <v>3998</v>
      </c>
      <c r="E778" s="744" t="s">
        <v>2801</v>
      </c>
      <c r="F778" s="662" t="s">
        <v>2785</v>
      </c>
      <c r="G778" s="662" t="s">
        <v>3469</v>
      </c>
      <c r="H778" s="662" t="s">
        <v>577</v>
      </c>
      <c r="I778" s="662" t="s">
        <v>3470</v>
      </c>
      <c r="J778" s="662" t="s">
        <v>3471</v>
      </c>
      <c r="K778" s="662" t="s">
        <v>3472</v>
      </c>
      <c r="L778" s="663">
        <v>0</v>
      </c>
      <c r="M778" s="663">
        <v>0</v>
      </c>
      <c r="N778" s="662">
        <v>2</v>
      </c>
      <c r="O778" s="745">
        <v>0.5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31</v>
      </c>
      <c r="B779" s="662" t="s">
        <v>576</v>
      </c>
      <c r="C779" s="662" t="s">
        <v>2790</v>
      </c>
      <c r="D779" s="743" t="s">
        <v>3998</v>
      </c>
      <c r="E779" s="744" t="s">
        <v>2801</v>
      </c>
      <c r="F779" s="662" t="s">
        <v>2785</v>
      </c>
      <c r="G779" s="662" t="s">
        <v>3314</v>
      </c>
      <c r="H779" s="662" t="s">
        <v>577</v>
      </c>
      <c r="I779" s="662" t="s">
        <v>3315</v>
      </c>
      <c r="J779" s="662" t="s">
        <v>3316</v>
      </c>
      <c r="K779" s="662" t="s">
        <v>3317</v>
      </c>
      <c r="L779" s="663">
        <v>0</v>
      </c>
      <c r="M779" s="663">
        <v>0</v>
      </c>
      <c r="N779" s="662">
        <v>1</v>
      </c>
      <c r="O779" s="745">
        <v>1</v>
      </c>
      <c r="P779" s="663">
        <v>0</v>
      </c>
      <c r="Q779" s="678"/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31</v>
      </c>
      <c r="B780" s="662" t="s">
        <v>576</v>
      </c>
      <c r="C780" s="662" t="s">
        <v>2790</v>
      </c>
      <c r="D780" s="743" t="s">
        <v>3998</v>
      </c>
      <c r="E780" s="744" t="s">
        <v>2801</v>
      </c>
      <c r="F780" s="662" t="s">
        <v>2785</v>
      </c>
      <c r="G780" s="662" t="s">
        <v>3473</v>
      </c>
      <c r="H780" s="662" t="s">
        <v>577</v>
      </c>
      <c r="I780" s="662" t="s">
        <v>3474</v>
      </c>
      <c r="J780" s="662" t="s">
        <v>3475</v>
      </c>
      <c r="K780" s="662" t="s">
        <v>3476</v>
      </c>
      <c r="L780" s="663">
        <v>44.59</v>
      </c>
      <c r="M780" s="663">
        <v>89.18</v>
      </c>
      <c r="N780" s="662">
        <v>2</v>
      </c>
      <c r="O780" s="745">
        <v>1</v>
      </c>
      <c r="P780" s="663">
        <v>89.18</v>
      </c>
      <c r="Q780" s="678">
        <v>1</v>
      </c>
      <c r="R780" s="662">
        <v>2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31</v>
      </c>
      <c r="B781" s="662" t="s">
        <v>576</v>
      </c>
      <c r="C781" s="662" t="s">
        <v>2790</v>
      </c>
      <c r="D781" s="743" t="s">
        <v>3998</v>
      </c>
      <c r="E781" s="744" t="s">
        <v>2801</v>
      </c>
      <c r="F781" s="662" t="s">
        <v>2785</v>
      </c>
      <c r="G781" s="662" t="s">
        <v>3477</v>
      </c>
      <c r="H781" s="662" t="s">
        <v>1456</v>
      </c>
      <c r="I781" s="662" t="s">
        <v>3478</v>
      </c>
      <c r="J781" s="662" t="s">
        <v>3479</v>
      </c>
      <c r="K781" s="662" t="s">
        <v>3480</v>
      </c>
      <c r="L781" s="663">
        <v>619.6</v>
      </c>
      <c r="M781" s="663">
        <v>1858.8000000000002</v>
      </c>
      <c r="N781" s="662">
        <v>3</v>
      </c>
      <c r="O781" s="745">
        <v>2</v>
      </c>
      <c r="P781" s="663">
        <v>1858.8000000000002</v>
      </c>
      <c r="Q781" s="678">
        <v>1</v>
      </c>
      <c r="R781" s="662">
        <v>3</v>
      </c>
      <c r="S781" s="678">
        <v>1</v>
      </c>
      <c r="T781" s="745">
        <v>2</v>
      </c>
      <c r="U781" s="701">
        <v>1</v>
      </c>
    </row>
    <row r="782" spans="1:21" ht="14.4" customHeight="1" x14ac:dyDescent="0.3">
      <c r="A782" s="661">
        <v>31</v>
      </c>
      <c r="B782" s="662" t="s">
        <v>576</v>
      </c>
      <c r="C782" s="662" t="s">
        <v>2790</v>
      </c>
      <c r="D782" s="743" t="s">
        <v>3998</v>
      </c>
      <c r="E782" s="744" t="s">
        <v>2801</v>
      </c>
      <c r="F782" s="662" t="s">
        <v>2785</v>
      </c>
      <c r="G782" s="662" t="s">
        <v>3481</v>
      </c>
      <c r="H782" s="662" t="s">
        <v>577</v>
      </c>
      <c r="I782" s="662" t="s">
        <v>3482</v>
      </c>
      <c r="J782" s="662" t="s">
        <v>3483</v>
      </c>
      <c r="K782" s="662" t="s">
        <v>3484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31</v>
      </c>
      <c r="B783" s="662" t="s">
        <v>576</v>
      </c>
      <c r="C783" s="662" t="s">
        <v>2790</v>
      </c>
      <c r="D783" s="743" t="s">
        <v>3998</v>
      </c>
      <c r="E783" s="744" t="s">
        <v>2801</v>
      </c>
      <c r="F783" s="662" t="s">
        <v>2785</v>
      </c>
      <c r="G783" s="662" t="s">
        <v>3485</v>
      </c>
      <c r="H783" s="662" t="s">
        <v>1456</v>
      </c>
      <c r="I783" s="662" t="s">
        <v>3486</v>
      </c>
      <c r="J783" s="662" t="s">
        <v>3487</v>
      </c>
      <c r="K783" s="662" t="s">
        <v>3488</v>
      </c>
      <c r="L783" s="663">
        <v>37.89</v>
      </c>
      <c r="M783" s="663">
        <v>37.89</v>
      </c>
      <c r="N783" s="662">
        <v>1</v>
      </c>
      <c r="O783" s="745">
        <v>1</v>
      </c>
      <c r="P783" s="663">
        <v>37.89</v>
      </c>
      <c r="Q783" s="678">
        <v>1</v>
      </c>
      <c r="R783" s="662">
        <v>1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31</v>
      </c>
      <c r="B784" s="662" t="s">
        <v>576</v>
      </c>
      <c r="C784" s="662" t="s">
        <v>2790</v>
      </c>
      <c r="D784" s="743" t="s">
        <v>3998</v>
      </c>
      <c r="E784" s="744" t="s">
        <v>2801</v>
      </c>
      <c r="F784" s="662" t="s">
        <v>2785</v>
      </c>
      <c r="G784" s="662" t="s">
        <v>3489</v>
      </c>
      <c r="H784" s="662" t="s">
        <v>577</v>
      </c>
      <c r="I784" s="662" t="s">
        <v>3490</v>
      </c>
      <c r="J784" s="662" t="s">
        <v>3491</v>
      </c>
      <c r="K784" s="662" t="s">
        <v>3492</v>
      </c>
      <c r="L784" s="663">
        <v>98.11</v>
      </c>
      <c r="M784" s="663">
        <v>98.11</v>
      </c>
      <c r="N784" s="662">
        <v>1</v>
      </c>
      <c r="O784" s="745">
        <v>1</v>
      </c>
      <c r="P784" s="663">
        <v>98.11</v>
      </c>
      <c r="Q784" s="678">
        <v>1</v>
      </c>
      <c r="R784" s="662">
        <v>1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31</v>
      </c>
      <c r="B785" s="662" t="s">
        <v>576</v>
      </c>
      <c r="C785" s="662" t="s">
        <v>2790</v>
      </c>
      <c r="D785" s="743" t="s">
        <v>3998</v>
      </c>
      <c r="E785" s="744" t="s">
        <v>2801</v>
      </c>
      <c r="F785" s="662" t="s">
        <v>2785</v>
      </c>
      <c r="G785" s="662" t="s">
        <v>3493</v>
      </c>
      <c r="H785" s="662" t="s">
        <v>577</v>
      </c>
      <c r="I785" s="662" t="s">
        <v>3494</v>
      </c>
      <c r="J785" s="662" t="s">
        <v>3495</v>
      </c>
      <c r="K785" s="662" t="s">
        <v>3496</v>
      </c>
      <c r="L785" s="663">
        <v>1343.53</v>
      </c>
      <c r="M785" s="663">
        <v>2687.06</v>
      </c>
      <c r="N785" s="662">
        <v>2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31</v>
      </c>
      <c r="B786" s="662" t="s">
        <v>576</v>
      </c>
      <c r="C786" s="662" t="s">
        <v>2790</v>
      </c>
      <c r="D786" s="743" t="s">
        <v>3998</v>
      </c>
      <c r="E786" s="744" t="s">
        <v>2801</v>
      </c>
      <c r="F786" s="662" t="s">
        <v>2785</v>
      </c>
      <c r="G786" s="662" t="s">
        <v>3493</v>
      </c>
      <c r="H786" s="662" t="s">
        <v>577</v>
      </c>
      <c r="I786" s="662" t="s">
        <v>3497</v>
      </c>
      <c r="J786" s="662" t="s">
        <v>3495</v>
      </c>
      <c r="K786" s="662" t="s">
        <v>3498</v>
      </c>
      <c r="L786" s="663">
        <v>0</v>
      </c>
      <c r="M786" s="663">
        <v>0</v>
      </c>
      <c r="N786" s="662">
        <v>1</v>
      </c>
      <c r="O786" s="745">
        <v>0.5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31</v>
      </c>
      <c r="B787" s="662" t="s">
        <v>576</v>
      </c>
      <c r="C787" s="662" t="s">
        <v>2790</v>
      </c>
      <c r="D787" s="743" t="s">
        <v>3998</v>
      </c>
      <c r="E787" s="744" t="s">
        <v>2801</v>
      </c>
      <c r="F787" s="662" t="s">
        <v>2785</v>
      </c>
      <c r="G787" s="662" t="s">
        <v>3493</v>
      </c>
      <c r="H787" s="662" t="s">
        <v>577</v>
      </c>
      <c r="I787" s="662" t="s">
        <v>3499</v>
      </c>
      <c r="J787" s="662" t="s">
        <v>3495</v>
      </c>
      <c r="K787" s="662" t="s">
        <v>3500</v>
      </c>
      <c r="L787" s="663">
        <v>0</v>
      </c>
      <c r="M787" s="663">
        <v>0</v>
      </c>
      <c r="N787" s="662">
        <v>1</v>
      </c>
      <c r="O787" s="745">
        <v>1</v>
      </c>
      <c r="P787" s="663"/>
      <c r="Q787" s="678"/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31</v>
      </c>
      <c r="B788" s="662" t="s">
        <v>576</v>
      </c>
      <c r="C788" s="662" t="s">
        <v>2790</v>
      </c>
      <c r="D788" s="743" t="s">
        <v>3998</v>
      </c>
      <c r="E788" s="744" t="s">
        <v>2801</v>
      </c>
      <c r="F788" s="662" t="s">
        <v>2785</v>
      </c>
      <c r="G788" s="662" t="s">
        <v>3501</v>
      </c>
      <c r="H788" s="662" t="s">
        <v>577</v>
      </c>
      <c r="I788" s="662" t="s">
        <v>3502</v>
      </c>
      <c r="J788" s="662" t="s">
        <v>1225</v>
      </c>
      <c r="K788" s="662" t="s">
        <v>3503</v>
      </c>
      <c r="L788" s="663">
        <v>316.11</v>
      </c>
      <c r="M788" s="663">
        <v>1264.44</v>
      </c>
      <c r="N788" s="662">
        <v>4</v>
      </c>
      <c r="O788" s="745">
        <v>1.5</v>
      </c>
      <c r="P788" s="663">
        <v>632.22</v>
      </c>
      <c r="Q788" s="678">
        <v>0.5</v>
      </c>
      <c r="R788" s="662">
        <v>2</v>
      </c>
      <c r="S788" s="678">
        <v>0.5</v>
      </c>
      <c r="T788" s="745">
        <v>1</v>
      </c>
      <c r="U788" s="701">
        <v>0.66666666666666663</v>
      </c>
    </row>
    <row r="789" spans="1:21" ht="14.4" customHeight="1" x14ac:dyDescent="0.3">
      <c r="A789" s="661">
        <v>31</v>
      </c>
      <c r="B789" s="662" t="s">
        <v>576</v>
      </c>
      <c r="C789" s="662" t="s">
        <v>2790</v>
      </c>
      <c r="D789" s="743" t="s">
        <v>3998</v>
      </c>
      <c r="E789" s="744" t="s">
        <v>2801</v>
      </c>
      <c r="F789" s="662" t="s">
        <v>2785</v>
      </c>
      <c r="G789" s="662" t="s">
        <v>3504</v>
      </c>
      <c r="H789" s="662" t="s">
        <v>577</v>
      </c>
      <c r="I789" s="662" t="s">
        <v>1710</v>
      </c>
      <c r="J789" s="662" t="s">
        <v>1711</v>
      </c>
      <c r="K789" s="662" t="s">
        <v>1712</v>
      </c>
      <c r="L789" s="663">
        <v>115.13</v>
      </c>
      <c r="M789" s="663">
        <v>230.26</v>
      </c>
      <c r="N789" s="662">
        <v>2</v>
      </c>
      <c r="O789" s="745">
        <v>0.5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31</v>
      </c>
      <c r="B790" s="662" t="s">
        <v>576</v>
      </c>
      <c r="C790" s="662" t="s">
        <v>2790</v>
      </c>
      <c r="D790" s="743" t="s">
        <v>3998</v>
      </c>
      <c r="E790" s="744" t="s">
        <v>2801</v>
      </c>
      <c r="F790" s="662" t="s">
        <v>2785</v>
      </c>
      <c r="G790" s="662" t="s">
        <v>2831</v>
      </c>
      <c r="H790" s="662" t="s">
        <v>1456</v>
      </c>
      <c r="I790" s="662" t="s">
        <v>2832</v>
      </c>
      <c r="J790" s="662" t="s">
        <v>2833</v>
      </c>
      <c r="K790" s="662" t="s">
        <v>2834</v>
      </c>
      <c r="L790" s="663">
        <v>543.39</v>
      </c>
      <c r="M790" s="663">
        <v>28799.670000000002</v>
      </c>
      <c r="N790" s="662">
        <v>53</v>
      </c>
      <c r="O790" s="745">
        <v>25</v>
      </c>
      <c r="P790" s="663">
        <v>26082.720000000001</v>
      </c>
      <c r="Q790" s="678">
        <v>0.90566037735849059</v>
      </c>
      <c r="R790" s="662">
        <v>48</v>
      </c>
      <c r="S790" s="678">
        <v>0.90566037735849059</v>
      </c>
      <c r="T790" s="745">
        <v>22</v>
      </c>
      <c r="U790" s="701">
        <v>0.88</v>
      </c>
    </row>
    <row r="791" spans="1:21" ht="14.4" customHeight="1" x14ac:dyDescent="0.3">
      <c r="A791" s="661">
        <v>31</v>
      </c>
      <c r="B791" s="662" t="s">
        <v>576</v>
      </c>
      <c r="C791" s="662" t="s">
        <v>2790</v>
      </c>
      <c r="D791" s="743" t="s">
        <v>3998</v>
      </c>
      <c r="E791" s="744" t="s">
        <v>2801</v>
      </c>
      <c r="F791" s="662" t="s">
        <v>2785</v>
      </c>
      <c r="G791" s="662" t="s">
        <v>2831</v>
      </c>
      <c r="H791" s="662" t="s">
        <v>1456</v>
      </c>
      <c r="I791" s="662" t="s">
        <v>2835</v>
      </c>
      <c r="J791" s="662" t="s">
        <v>2833</v>
      </c>
      <c r="K791" s="662" t="s">
        <v>2836</v>
      </c>
      <c r="L791" s="663">
        <v>815.1</v>
      </c>
      <c r="M791" s="663">
        <v>13041.6</v>
      </c>
      <c r="N791" s="662">
        <v>16</v>
      </c>
      <c r="O791" s="745">
        <v>7</v>
      </c>
      <c r="P791" s="663">
        <v>8966.1</v>
      </c>
      <c r="Q791" s="678">
        <v>0.6875</v>
      </c>
      <c r="R791" s="662">
        <v>11</v>
      </c>
      <c r="S791" s="678">
        <v>0.6875</v>
      </c>
      <c r="T791" s="745">
        <v>5</v>
      </c>
      <c r="U791" s="701">
        <v>0.7142857142857143</v>
      </c>
    </row>
    <row r="792" spans="1:21" ht="14.4" customHeight="1" x14ac:dyDescent="0.3">
      <c r="A792" s="661">
        <v>31</v>
      </c>
      <c r="B792" s="662" t="s">
        <v>576</v>
      </c>
      <c r="C792" s="662" t="s">
        <v>2790</v>
      </c>
      <c r="D792" s="743" t="s">
        <v>3998</v>
      </c>
      <c r="E792" s="744" t="s">
        <v>2801</v>
      </c>
      <c r="F792" s="662" t="s">
        <v>2785</v>
      </c>
      <c r="G792" s="662" t="s">
        <v>2839</v>
      </c>
      <c r="H792" s="662" t="s">
        <v>1456</v>
      </c>
      <c r="I792" s="662" t="s">
        <v>1470</v>
      </c>
      <c r="J792" s="662" t="s">
        <v>607</v>
      </c>
      <c r="K792" s="662" t="s">
        <v>608</v>
      </c>
      <c r="L792" s="663">
        <v>48.42</v>
      </c>
      <c r="M792" s="663">
        <v>581.04</v>
      </c>
      <c r="N792" s="662">
        <v>12</v>
      </c>
      <c r="O792" s="745">
        <v>4.5</v>
      </c>
      <c r="P792" s="663">
        <v>338.94</v>
      </c>
      <c r="Q792" s="678">
        <v>0.58333333333333337</v>
      </c>
      <c r="R792" s="662">
        <v>7</v>
      </c>
      <c r="S792" s="678">
        <v>0.58333333333333337</v>
      </c>
      <c r="T792" s="745">
        <v>3</v>
      </c>
      <c r="U792" s="701">
        <v>0.66666666666666663</v>
      </c>
    </row>
    <row r="793" spans="1:21" ht="14.4" customHeight="1" x14ac:dyDescent="0.3">
      <c r="A793" s="661">
        <v>31</v>
      </c>
      <c r="B793" s="662" t="s">
        <v>576</v>
      </c>
      <c r="C793" s="662" t="s">
        <v>2790</v>
      </c>
      <c r="D793" s="743" t="s">
        <v>3998</v>
      </c>
      <c r="E793" s="744" t="s">
        <v>2801</v>
      </c>
      <c r="F793" s="662" t="s">
        <v>2785</v>
      </c>
      <c r="G793" s="662" t="s">
        <v>2839</v>
      </c>
      <c r="H793" s="662" t="s">
        <v>1456</v>
      </c>
      <c r="I793" s="662" t="s">
        <v>1470</v>
      </c>
      <c r="J793" s="662" t="s">
        <v>607</v>
      </c>
      <c r="K793" s="662" t="s">
        <v>608</v>
      </c>
      <c r="L793" s="663">
        <v>36.54</v>
      </c>
      <c r="M793" s="663">
        <v>146.16</v>
      </c>
      <c r="N793" s="662">
        <v>4</v>
      </c>
      <c r="O793" s="745">
        <v>2.5</v>
      </c>
      <c r="P793" s="663">
        <v>73.08</v>
      </c>
      <c r="Q793" s="678">
        <v>0.5</v>
      </c>
      <c r="R793" s="662">
        <v>2</v>
      </c>
      <c r="S793" s="678">
        <v>0.5</v>
      </c>
      <c r="T793" s="745">
        <v>0.5</v>
      </c>
      <c r="U793" s="701">
        <v>0.2</v>
      </c>
    </row>
    <row r="794" spans="1:21" ht="14.4" customHeight="1" x14ac:dyDescent="0.3">
      <c r="A794" s="661">
        <v>31</v>
      </c>
      <c r="B794" s="662" t="s">
        <v>576</v>
      </c>
      <c r="C794" s="662" t="s">
        <v>2790</v>
      </c>
      <c r="D794" s="743" t="s">
        <v>3998</v>
      </c>
      <c r="E794" s="744" t="s">
        <v>2801</v>
      </c>
      <c r="F794" s="662" t="s">
        <v>2785</v>
      </c>
      <c r="G794" s="662" t="s">
        <v>2839</v>
      </c>
      <c r="H794" s="662" t="s">
        <v>577</v>
      </c>
      <c r="I794" s="662" t="s">
        <v>2840</v>
      </c>
      <c r="J794" s="662" t="s">
        <v>607</v>
      </c>
      <c r="K794" s="662" t="s">
        <v>2841</v>
      </c>
      <c r="L794" s="663">
        <v>48.42</v>
      </c>
      <c r="M794" s="663">
        <v>193.68</v>
      </c>
      <c r="N794" s="662">
        <v>4</v>
      </c>
      <c r="O794" s="745">
        <v>1.5</v>
      </c>
      <c r="P794" s="663">
        <v>48.42</v>
      </c>
      <c r="Q794" s="678">
        <v>0.25</v>
      </c>
      <c r="R794" s="662">
        <v>1</v>
      </c>
      <c r="S794" s="678">
        <v>0.25</v>
      </c>
      <c r="T794" s="745">
        <v>0.5</v>
      </c>
      <c r="U794" s="701">
        <v>0.33333333333333331</v>
      </c>
    </row>
    <row r="795" spans="1:21" ht="14.4" customHeight="1" x14ac:dyDescent="0.3">
      <c r="A795" s="661">
        <v>31</v>
      </c>
      <c r="B795" s="662" t="s">
        <v>576</v>
      </c>
      <c r="C795" s="662" t="s">
        <v>2790</v>
      </c>
      <c r="D795" s="743" t="s">
        <v>3998</v>
      </c>
      <c r="E795" s="744" t="s">
        <v>2801</v>
      </c>
      <c r="F795" s="662" t="s">
        <v>2785</v>
      </c>
      <c r="G795" s="662" t="s">
        <v>2839</v>
      </c>
      <c r="H795" s="662" t="s">
        <v>577</v>
      </c>
      <c r="I795" s="662" t="s">
        <v>3026</v>
      </c>
      <c r="J795" s="662" t="s">
        <v>3027</v>
      </c>
      <c r="K795" s="662" t="s">
        <v>3028</v>
      </c>
      <c r="L795" s="663">
        <v>48.42</v>
      </c>
      <c r="M795" s="663">
        <v>242.1</v>
      </c>
      <c r="N795" s="662">
        <v>5</v>
      </c>
      <c r="O795" s="745">
        <v>2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31</v>
      </c>
      <c r="B796" s="662" t="s">
        <v>576</v>
      </c>
      <c r="C796" s="662" t="s">
        <v>2790</v>
      </c>
      <c r="D796" s="743" t="s">
        <v>3998</v>
      </c>
      <c r="E796" s="744" t="s">
        <v>2801</v>
      </c>
      <c r="F796" s="662" t="s">
        <v>2785</v>
      </c>
      <c r="G796" s="662" t="s">
        <v>2839</v>
      </c>
      <c r="H796" s="662" t="s">
        <v>577</v>
      </c>
      <c r="I796" s="662" t="s">
        <v>3026</v>
      </c>
      <c r="J796" s="662" t="s">
        <v>3027</v>
      </c>
      <c r="K796" s="662" t="s">
        <v>3028</v>
      </c>
      <c r="L796" s="663">
        <v>36.54</v>
      </c>
      <c r="M796" s="663">
        <v>219.24</v>
      </c>
      <c r="N796" s="662">
        <v>6</v>
      </c>
      <c r="O796" s="745">
        <v>2.5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31</v>
      </c>
      <c r="B797" s="662" t="s">
        <v>576</v>
      </c>
      <c r="C797" s="662" t="s">
        <v>2790</v>
      </c>
      <c r="D797" s="743" t="s">
        <v>3998</v>
      </c>
      <c r="E797" s="744" t="s">
        <v>2801</v>
      </c>
      <c r="F797" s="662" t="s">
        <v>2785</v>
      </c>
      <c r="G797" s="662" t="s">
        <v>3029</v>
      </c>
      <c r="H797" s="662" t="s">
        <v>577</v>
      </c>
      <c r="I797" s="662" t="s">
        <v>3112</v>
      </c>
      <c r="J797" s="662" t="s">
        <v>3113</v>
      </c>
      <c r="K797" s="662" t="s">
        <v>738</v>
      </c>
      <c r="L797" s="663">
        <v>93.71</v>
      </c>
      <c r="M797" s="663">
        <v>187.42</v>
      </c>
      <c r="N797" s="662">
        <v>2</v>
      </c>
      <c r="O797" s="745">
        <v>0.5</v>
      </c>
      <c r="P797" s="663">
        <v>187.42</v>
      </c>
      <c r="Q797" s="678">
        <v>1</v>
      </c>
      <c r="R797" s="662">
        <v>2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31</v>
      </c>
      <c r="B798" s="662" t="s">
        <v>576</v>
      </c>
      <c r="C798" s="662" t="s">
        <v>2790</v>
      </c>
      <c r="D798" s="743" t="s">
        <v>3998</v>
      </c>
      <c r="E798" s="744" t="s">
        <v>2801</v>
      </c>
      <c r="F798" s="662" t="s">
        <v>2785</v>
      </c>
      <c r="G798" s="662" t="s">
        <v>3029</v>
      </c>
      <c r="H798" s="662" t="s">
        <v>577</v>
      </c>
      <c r="I798" s="662" t="s">
        <v>1953</v>
      </c>
      <c r="J798" s="662" t="s">
        <v>737</v>
      </c>
      <c r="K798" s="662" t="s">
        <v>1954</v>
      </c>
      <c r="L798" s="663">
        <v>301.2</v>
      </c>
      <c r="M798" s="663">
        <v>602.4</v>
      </c>
      <c r="N798" s="662">
        <v>2</v>
      </c>
      <c r="O798" s="745">
        <v>1</v>
      </c>
      <c r="P798" s="663">
        <v>602.4</v>
      </c>
      <c r="Q798" s="678">
        <v>1</v>
      </c>
      <c r="R798" s="662">
        <v>2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31</v>
      </c>
      <c r="B799" s="662" t="s">
        <v>576</v>
      </c>
      <c r="C799" s="662" t="s">
        <v>2790</v>
      </c>
      <c r="D799" s="743" t="s">
        <v>3998</v>
      </c>
      <c r="E799" s="744" t="s">
        <v>2801</v>
      </c>
      <c r="F799" s="662" t="s">
        <v>2785</v>
      </c>
      <c r="G799" s="662" t="s">
        <v>3505</v>
      </c>
      <c r="H799" s="662" t="s">
        <v>577</v>
      </c>
      <c r="I799" s="662" t="s">
        <v>3506</v>
      </c>
      <c r="J799" s="662" t="s">
        <v>3507</v>
      </c>
      <c r="K799" s="662" t="s">
        <v>3326</v>
      </c>
      <c r="L799" s="663">
        <v>0</v>
      </c>
      <c r="M799" s="663">
        <v>0</v>
      </c>
      <c r="N799" s="662">
        <v>2</v>
      </c>
      <c r="O799" s="745">
        <v>1</v>
      </c>
      <c r="P799" s="663">
        <v>0</v>
      </c>
      <c r="Q799" s="678"/>
      <c r="R799" s="662">
        <v>2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31</v>
      </c>
      <c r="B800" s="662" t="s">
        <v>576</v>
      </c>
      <c r="C800" s="662" t="s">
        <v>2790</v>
      </c>
      <c r="D800" s="743" t="s">
        <v>3998</v>
      </c>
      <c r="E800" s="744" t="s">
        <v>2801</v>
      </c>
      <c r="F800" s="662" t="s">
        <v>2785</v>
      </c>
      <c r="G800" s="662" t="s">
        <v>3114</v>
      </c>
      <c r="H800" s="662" t="s">
        <v>1456</v>
      </c>
      <c r="I800" s="662" t="s">
        <v>3508</v>
      </c>
      <c r="J800" s="662" t="s">
        <v>3116</v>
      </c>
      <c r="K800" s="662" t="s">
        <v>3509</v>
      </c>
      <c r="L800" s="663">
        <v>0</v>
      </c>
      <c r="M800" s="663">
        <v>0</v>
      </c>
      <c r="N800" s="662">
        <v>1</v>
      </c>
      <c r="O800" s="745">
        <v>0.5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31</v>
      </c>
      <c r="B801" s="662" t="s">
        <v>576</v>
      </c>
      <c r="C801" s="662" t="s">
        <v>2790</v>
      </c>
      <c r="D801" s="743" t="s">
        <v>3998</v>
      </c>
      <c r="E801" s="744" t="s">
        <v>2801</v>
      </c>
      <c r="F801" s="662" t="s">
        <v>2785</v>
      </c>
      <c r="G801" s="662" t="s">
        <v>3065</v>
      </c>
      <c r="H801" s="662" t="s">
        <v>577</v>
      </c>
      <c r="I801" s="662" t="s">
        <v>3510</v>
      </c>
      <c r="J801" s="662" t="s">
        <v>3511</v>
      </c>
      <c r="K801" s="662" t="s">
        <v>2372</v>
      </c>
      <c r="L801" s="663">
        <v>161.66</v>
      </c>
      <c r="M801" s="663">
        <v>323.32</v>
      </c>
      <c r="N801" s="662">
        <v>2</v>
      </c>
      <c r="O801" s="745">
        <v>1</v>
      </c>
      <c r="P801" s="663">
        <v>323.32</v>
      </c>
      <c r="Q801" s="678">
        <v>1</v>
      </c>
      <c r="R801" s="662">
        <v>2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31</v>
      </c>
      <c r="B802" s="662" t="s">
        <v>576</v>
      </c>
      <c r="C802" s="662" t="s">
        <v>2790</v>
      </c>
      <c r="D802" s="743" t="s">
        <v>3998</v>
      </c>
      <c r="E802" s="744" t="s">
        <v>2801</v>
      </c>
      <c r="F802" s="662" t="s">
        <v>2785</v>
      </c>
      <c r="G802" s="662" t="s">
        <v>3512</v>
      </c>
      <c r="H802" s="662" t="s">
        <v>577</v>
      </c>
      <c r="I802" s="662" t="s">
        <v>3513</v>
      </c>
      <c r="J802" s="662" t="s">
        <v>1412</v>
      </c>
      <c r="K802" s="662" t="s">
        <v>3006</v>
      </c>
      <c r="L802" s="663">
        <v>54.23</v>
      </c>
      <c r="M802" s="663">
        <v>108.46</v>
      </c>
      <c r="N802" s="662">
        <v>2</v>
      </c>
      <c r="O802" s="745">
        <v>0.5</v>
      </c>
      <c r="P802" s="663">
        <v>108.46</v>
      </c>
      <c r="Q802" s="678">
        <v>1</v>
      </c>
      <c r="R802" s="662">
        <v>2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31</v>
      </c>
      <c r="B803" s="662" t="s">
        <v>576</v>
      </c>
      <c r="C803" s="662" t="s">
        <v>2790</v>
      </c>
      <c r="D803" s="743" t="s">
        <v>3998</v>
      </c>
      <c r="E803" s="744" t="s">
        <v>2801</v>
      </c>
      <c r="F803" s="662" t="s">
        <v>2785</v>
      </c>
      <c r="G803" s="662" t="s">
        <v>3514</v>
      </c>
      <c r="H803" s="662" t="s">
        <v>577</v>
      </c>
      <c r="I803" s="662" t="s">
        <v>3515</v>
      </c>
      <c r="J803" s="662" t="s">
        <v>3516</v>
      </c>
      <c r="K803" s="662" t="s">
        <v>3517</v>
      </c>
      <c r="L803" s="663">
        <v>0</v>
      </c>
      <c r="M803" s="663">
        <v>0</v>
      </c>
      <c r="N803" s="662">
        <v>1</v>
      </c>
      <c r="O803" s="745">
        <v>0.5</v>
      </c>
      <c r="P803" s="663"/>
      <c r="Q803" s="678"/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31</v>
      </c>
      <c r="B804" s="662" t="s">
        <v>576</v>
      </c>
      <c r="C804" s="662" t="s">
        <v>2790</v>
      </c>
      <c r="D804" s="743" t="s">
        <v>3998</v>
      </c>
      <c r="E804" s="744" t="s">
        <v>2801</v>
      </c>
      <c r="F804" s="662" t="s">
        <v>2785</v>
      </c>
      <c r="G804" s="662" t="s">
        <v>3518</v>
      </c>
      <c r="H804" s="662" t="s">
        <v>577</v>
      </c>
      <c r="I804" s="662" t="s">
        <v>3519</v>
      </c>
      <c r="J804" s="662" t="s">
        <v>3520</v>
      </c>
      <c r="K804" s="662" t="s">
        <v>3521</v>
      </c>
      <c r="L804" s="663">
        <v>653.78</v>
      </c>
      <c r="M804" s="663">
        <v>653.78</v>
      </c>
      <c r="N804" s="662">
        <v>1</v>
      </c>
      <c r="O804" s="745">
        <v>0.5</v>
      </c>
      <c r="P804" s="663">
        <v>653.78</v>
      </c>
      <c r="Q804" s="678">
        <v>1</v>
      </c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31</v>
      </c>
      <c r="B805" s="662" t="s">
        <v>576</v>
      </c>
      <c r="C805" s="662" t="s">
        <v>2790</v>
      </c>
      <c r="D805" s="743" t="s">
        <v>3998</v>
      </c>
      <c r="E805" s="744" t="s">
        <v>2801</v>
      </c>
      <c r="F805" s="662" t="s">
        <v>2785</v>
      </c>
      <c r="G805" s="662" t="s">
        <v>3522</v>
      </c>
      <c r="H805" s="662" t="s">
        <v>577</v>
      </c>
      <c r="I805" s="662" t="s">
        <v>631</v>
      </c>
      <c r="J805" s="662" t="s">
        <v>3523</v>
      </c>
      <c r="K805" s="662" t="s">
        <v>3524</v>
      </c>
      <c r="L805" s="663">
        <v>54.13</v>
      </c>
      <c r="M805" s="663">
        <v>162.39000000000001</v>
      </c>
      <c r="N805" s="662">
        <v>3</v>
      </c>
      <c r="O805" s="745">
        <v>0.5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31</v>
      </c>
      <c r="B806" s="662" t="s">
        <v>576</v>
      </c>
      <c r="C806" s="662" t="s">
        <v>2790</v>
      </c>
      <c r="D806" s="743" t="s">
        <v>3998</v>
      </c>
      <c r="E806" s="744" t="s">
        <v>2801</v>
      </c>
      <c r="F806" s="662" t="s">
        <v>2785</v>
      </c>
      <c r="G806" s="662" t="s">
        <v>2842</v>
      </c>
      <c r="H806" s="662" t="s">
        <v>577</v>
      </c>
      <c r="I806" s="662" t="s">
        <v>763</v>
      </c>
      <c r="J806" s="662" t="s">
        <v>2843</v>
      </c>
      <c r="K806" s="662" t="s">
        <v>2844</v>
      </c>
      <c r="L806" s="663">
        <v>0</v>
      </c>
      <c r="M806" s="663">
        <v>0</v>
      </c>
      <c r="N806" s="662">
        <v>12</v>
      </c>
      <c r="O806" s="745">
        <v>10</v>
      </c>
      <c r="P806" s="663">
        <v>0</v>
      </c>
      <c r="Q806" s="678"/>
      <c r="R806" s="662">
        <v>9</v>
      </c>
      <c r="S806" s="678">
        <v>0.75</v>
      </c>
      <c r="T806" s="745">
        <v>8</v>
      </c>
      <c r="U806" s="701">
        <v>0.8</v>
      </c>
    </row>
    <row r="807" spans="1:21" ht="14.4" customHeight="1" x14ac:dyDescent="0.3">
      <c r="A807" s="661">
        <v>31</v>
      </c>
      <c r="B807" s="662" t="s">
        <v>576</v>
      </c>
      <c r="C807" s="662" t="s">
        <v>2790</v>
      </c>
      <c r="D807" s="743" t="s">
        <v>3998</v>
      </c>
      <c r="E807" s="744" t="s">
        <v>2801</v>
      </c>
      <c r="F807" s="662" t="s">
        <v>2785</v>
      </c>
      <c r="G807" s="662" t="s">
        <v>2903</v>
      </c>
      <c r="H807" s="662" t="s">
        <v>577</v>
      </c>
      <c r="I807" s="662" t="s">
        <v>2904</v>
      </c>
      <c r="J807" s="662" t="s">
        <v>2905</v>
      </c>
      <c r="K807" s="662" t="s">
        <v>2906</v>
      </c>
      <c r="L807" s="663">
        <v>657.67</v>
      </c>
      <c r="M807" s="663">
        <v>1315.34</v>
      </c>
      <c r="N807" s="662">
        <v>2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31</v>
      </c>
      <c r="B808" s="662" t="s">
        <v>576</v>
      </c>
      <c r="C808" s="662" t="s">
        <v>2790</v>
      </c>
      <c r="D808" s="743" t="s">
        <v>3998</v>
      </c>
      <c r="E808" s="744" t="s">
        <v>2801</v>
      </c>
      <c r="F808" s="662" t="s">
        <v>2785</v>
      </c>
      <c r="G808" s="662" t="s">
        <v>3525</v>
      </c>
      <c r="H808" s="662" t="s">
        <v>577</v>
      </c>
      <c r="I808" s="662" t="s">
        <v>3526</v>
      </c>
      <c r="J808" s="662" t="s">
        <v>3527</v>
      </c>
      <c r="K808" s="662" t="s">
        <v>3528</v>
      </c>
      <c r="L808" s="663">
        <v>0</v>
      </c>
      <c r="M808" s="663">
        <v>0</v>
      </c>
      <c r="N808" s="662">
        <v>1</v>
      </c>
      <c r="O808" s="745">
        <v>0.5</v>
      </c>
      <c r="P808" s="663">
        <v>0</v>
      </c>
      <c r="Q808" s="678"/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31</v>
      </c>
      <c r="B809" s="662" t="s">
        <v>576</v>
      </c>
      <c r="C809" s="662" t="s">
        <v>2790</v>
      </c>
      <c r="D809" s="743" t="s">
        <v>3998</v>
      </c>
      <c r="E809" s="744" t="s">
        <v>2801</v>
      </c>
      <c r="F809" s="662" t="s">
        <v>2785</v>
      </c>
      <c r="G809" s="662" t="s">
        <v>3529</v>
      </c>
      <c r="H809" s="662" t="s">
        <v>577</v>
      </c>
      <c r="I809" s="662" t="s">
        <v>3530</v>
      </c>
      <c r="J809" s="662" t="s">
        <v>3531</v>
      </c>
      <c r="K809" s="662" t="s">
        <v>3532</v>
      </c>
      <c r="L809" s="663">
        <v>68.819999999999993</v>
      </c>
      <c r="M809" s="663">
        <v>137.63999999999999</v>
      </c>
      <c r="N809" s="662">
        <v>2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31</v>
      </c>
      <c r="B810" s="662" t="s">
        <v>576</v>
      </c>
      <c r="C810" s="662" t="s">
        <v>2790</v>
      </c>
      <c r="D810" s="743" t="s">
        <v>3998</v>
      </c>
      <c r="E810" s="744" t="s">
        <v>2801</v>
      </c>
      <c r="F810" s="662" t="s">
        <v>2785</v>
      </c>
      <c r="G810" s="662" t="s">
        <v>3533</v>
      </c>
      <c r="H810" s="662" t="s">
        <v>577</v>
      </c>
      <c r="I810" s="662" t="s">
        <v>701</v>
      </c>
      <c r="J810" s="662" t="s">
        <v>702</v>
      </c>
      <c r="K810" s="662" t="s">
        <v>3534</v>
      </c>
      <c r="L810" s="663">
        <v>55.16</v>
      </c>
      <c r="M810" s="663">
        <v>55.16</v>
      </c>
      <c r="N810" s="662">
        <v>1</v>
      </c>
      <c r="O810" s="745">
        <v>0.5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31</v>
      </c>
      <c r="B811" s="662" t="s">
        <v>576</v>
      </c>
      <c r="C811" s="662" t="s">
        <v>2790</v>
      </c>
      <c r="D811" s="743" t="s">
        <v>3998</v>
      </c>
      <c r="E811" s="744" t="s">
        <v>2801</v>
      </c>
      <c r="F811" s="662" t="s">
        <v>2785</v>
      </c>
      <c r="G811" s="662" t="s">
        <v>3535</v>
      </c>
      <c r="H811" s="662" t="s">
        <v>577</v>
      </c>
      <c r="I811" s="662" t="s">
        <v>770</v>
      </c>
      <c r="J811" s="662" t="s">
        <v>3536</v>
      </c>
      <c r="K811" s="662" t="s">
        <v>2613</v>
      </c>
      <c r="L811" s="663">
        <v>77.13</v>
      </c>
      <c r="M811" s="663">
        <v>77.13</v>
      </c>
      <c r="N811" s="662">
        <v>1</v>
      </c>
      <c r="O811" s="745">
        <v>0.5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31</v>
      </c>
      <c r="B812" s="662" t="s">
        <v>576</v>
      </c>
      <c r="C812" s="662" t="s">
        <v>2790</v>
      </c>
      <c r="D812" s="743" t="s">
        <v>3998</v>
      </c>
      <c r="E812" s="744" t="s">
        <v>2801</v>
      </c>
      <c r="F812" s="662" t="s">
        <v>2785</v>
      </c>
      <c r="G812" s="662" t="s">
        <v>2847</v>
      </c>
      <c r="H812" s="662" t="s">
        <v>1456</v>
      </c>
      <c r="I812" s="662" t="s">
        <v>1486</v>
      </c>
      <c r="J812" s="662" t="s">
        <v>1487</v>
      </c>
      <c r="K812" s="662" t="s">
        <v>1488</v>
      </c>
      <c r="L812" s="663">
        <v>31.32</v>
      </c>
      <c r="M812" s="663">
        <v>125.28</v>
      </c>
      <c r="N812" s="662">
        <v>4</v>
      </c>
      <c r="O812" s="745">
        <v>4</v>
      </c>
      <c r="P812" s="663">
        <v>125.28</v>
      </c>
      <c r="Q812" s="678">
        <v>1</v>
      </c>
      <c r="R812" s="662">
        <v>4</v>
      </c>
      <c r="S812" s="678">
        <v>1</v>
      </c>
      <c r="T812" s="745">
        <v>4</v>
      </c>
      <c r="U812" s="701">
        <v>1</v>
      </c>
    </row>
    <row r="813" spans="1:21" ht="14.4" customHeight="1" x14ac:dyDescent="0.3">
      <c r="A813" s="661">
        <v>31</v>
      </c>
      <c r="B813" s="662" t="s">
        <v>576</v>
      </c>
      <c r="C813" s="662" t="s">
        <v>2790</v>
      </c>
      <c r="D813" s="743" t="s">
        <v>3998</v>
      </c>
      <c r="E813" s="744" t="s">
        <v>2801</v>
      </c>
      <c r="F813" s="662" t="s">
        <v>2785</v>
      </c>
      <c r="G813" s="662" t="s">
        <v>2847</v>
      </c>
      <c r="H813" s="662" t="s">
        <v>1456</v>
      </c>
      <c r="I813" s="662" t="s">
        <v>1525</v>
      </c>
      <c r="J813" s="662" t="s">
        <v>1522</v>
      </c>
      <c r="K813" s="662" t="s">
        <v>2715</v>
      </c>
      <c r="L813" s="663">
        <v>93.96</v>
      </c>
      <c r="M813" s="663">
        <v>93.96</v>
      </c>
      <c r="N813" s="662">
        <v>1</v>
      </c>
      <c r="O813" s="745">
        <v>1</v>
      </c>
      <c r="P813" s="663">
        <v>93.96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31</v>
      </c>
      <c r="B814" s="662" t="s">
        <v>576</v>
      </c>
      <c r="C814" s="662" t="s">
        <v>2790</v>
      </c>
      <c r="D814" s="743" t="s">
        <v>3998</v>
      </c>
      <c r="E814" s="744" t="s">
        <v>2801</v>
      </c>
      <c r="F814" s="662" t="s">
        <v>2785</v>
      </c>
      <c r="G814" s="662" t="s">
        <v>2847</v>
      </c>
      <c r="H814" s="662" t="s">
        <v>577</v>
      </c>
      <c r="I814" s="662" t="s">
        <v>3537</v>
      </c>
      <c r="J814" s="662" t="s">
        <v>2849</v>
      </c>
      <c r="K814" s="662" t="s">
        <v>2715</v>
      </c>
      <c r="L814" s="663">
        <v>93.96</v>
      </c>
      <c r="M814" s="663">
        <v>93.96</v>
      </c>
      <c r="N814" s="662">
        <v>1</v>
      </c>
      <c r="O814" s="745">
        <v>1</v>
      </c>
      <c r="P814" s="663">
        <v>93.96</v>
      </c>
      <c r="Q814" s="678">
        <v>1</v>
      </c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31</v>
      </c>
      <c r="B815" s="662" t="s">
        <v>576</v>
      </c>
      <c r="C815" s="662" t="s">
        <v>2790</v>
      </c>
      <c r="D815" s="743" t="s">
        <v>3998</v>
      </c>
      <c r="E815" s="744" t="s">
        <v>2801</v>
      </c>
      <c r="F815" s="662" t="s">
        <v>2785</v>
      </c>
      <c r="G815" s="662" t="s">
        <v>2913</v>
      </c>
      <c r="H815" s="662" t="s">
        <v>577</v>
      </c>
      <c r="I815" s="662" t="s">
        <v>3120</v>
      </c>
      <c r="J815" s="662" t="s">
        <v>3077</v>
      </c>
      <c r="K815" s="662" t="s">
        <v>1081</v>
      </c>
      <c r="L815" s="663">
        <v>50.14</v>
      </c>
      <c r="M815" s="663">
        <v>50.14</v>
      </c>
      <c r="N815" s="662">
        <v>1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31</v>
      </c>
      <c r="B816" s="662" t="s">
        <v>576</v>
      </c>
      <c r="C816" s="662" t="s">
        <v>2790</v>
      </c>
      <c r="D816" s="743" t="s">
        <v>3998</v>
      </c>
      <c r="E816" s="744" t="s">
        <v>2801</v>
      </c>
      <c r="F816" s="662" t="s">
        <v>2785</v>
      </c>
      <c r="G816" s="662" t="s">
        <v>3339</v>
      </c>
      <c r="H816" s="662" t="s">
        <v>577</v>
      </c>
      <c r="I816" s="662" t="s">
        <v>3538</v>
      </c>
      <c r="J816" s="662" t="s">
        <v>3539</v>
      </c>
      <c r="K816" s="662" t="s">
        <v>1423</v>
      </c>
      <c r="L816" s="663">
        <v>0</v>
      </c>
      <c r="M816" s="663">
        <v>0</v>
      </c>
      <c r="N816" s="662">
        <v>1</v>
      </c>
      <c r="O816" s="745">
        <v>0.5</v>
      </c>
      <c r="P816" s="663">
        <v>0</v>
      </c>
      <c r="Q816" s="678"/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31</v>
      </c>
      <c r="B817" s="662" t="s">
        <v>576</v>
      </c>
      <c r="C817" s="662" t="s">
        <v>2790</v>
      </c>
      <c r="D817" s="743" t="s">
        <v>3998</v>
      </c>
      <c r="E817" s="744" t="s">
        <v>2801</v>
      </c>
      <c r="F817" s="662" t="s">
        <v>2785</v>
      </c>
      <c r="G817" s="662" t="s">
        <v>3339</v>
      </c>
      <c r="H817" s="662" t="s">
        <v>577</v>
      </c>
      <c r="I817" s="662" t="s">
        <v>3540</v>
      </c>
      <c r="J817" s="662" t="s">
        <v>3541</v>
      </c>
      <c r="K817" s="662" t="s">
        <v>1423</v>
      </c>
      <c r="L817" s="663">
        <v>0</v>
      </c>
      <c r="M817" s="663">
        <v>0</v>
      </c>
      <c r="N817" s="662">
        <v>11</v>
      </c>
      <c r="O817" s="745">
        <v>6</v>
      </c>
      <c r="P817" s="663">
        <v>0</v>
      </c>
      <c r="Q817" s="678"/>
      <c r="R817" s="662">
        <v>3</v>
      </c>
      <c r="S817" s="678">
        <v>0.27272727272727271</v>
      </c>
      <c r="T817" s="745">
        <v>2</v>
      </c>
      <c r="U817" s="701">
        <v>0.33333333333333331</v>
      </c>
    </row>
    <row r="818" spans="1:21" ht="14.4" customHeight="1" x14ac:dyDescent="0.3">
      <c r="A818" s="661">
        <v>31</v>
      </c>
      <c r="B818" s="662" t="s">
        <v>576</v>
      </c>
      <c r="C818" s="662" t="s">
        <v>2790</v>
      </c>
      <c r="D818" s="743" t="s">
        <v>3998</v>
      </c>
      <c r="E818" s="744" t="s">
        <v>2801</v>
      </c>
      <c r="F818" s="662" t="s">
        <v>2785</v>
      </c>
      <c r="G818" s="662" t="s">
        <v>3339</v>
      </c>
      <c r="H818" s="662" t="s">
        <v>577</v>
      </c>
      <c r="I818" s="662" t="s">
        <v>3542</v>
      </c>
      <c r="J818" s="662" t="s">
        <v>3541</v>
      </c>
      <c r="K818" s="662" t="s">
        <v>1423</v>
      </c>
      <c r="L818" s="663">
        <v>0</v>
      </c>
      <c r="M818" s="663">
        <v>0</v>
      </c>
      <c r="N818" s="662">
        <v>2</v>
      </c>
      <c r="O818" s="745">
        <v>1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31</v>
      </c>
      <c r="B819" s="662" t="s">
        <v>576</v>
      </c>
      <c r="C819" s="662" t="s">
        <v>2790</v>
      </c>
      <c r="D819" s="743" t="s">
        <v>3998</v>
      </c>
      <c r="E819" s="744" t="s">
        <v>2801</v>
      </c>
      <c r="F819" s="662" t="s">
        <v>2785</v>
      </c>
      <c r="G819" s="662" t="s">
        <v>3543</v>
      </c>
      <c r="H819" s="662" t="s">
        <v>577</v>
      </c>
      <c r="I819" s="662" t="s">
        <v>3544</v>
      </c>
      <c r="J819" s="662" t="s">
        <v>3545</v>
      </c>
      <c r="K819" s="662" t="s">
        <v>3546</v>
      </c>
      <c r="L819" s="663">
        <v>280.77</v>
      </c>
      <c r="M819" s="663">
        <v>280.77</v>
      </c>
      <c r="N819" s="662">
        <v>1</v>
      </c>
      <c r="O819" s="745">
        <v>1</v>
      </c>
      <c r="P819" s="663">
        <v>280.77</v>
      </c>
      <c r="Q819" s="678">
        <v>1</v>
      </c>
      <c r="R819" s="662">
        <v>1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31</v>
      </c>
      <c r="B820" s="662" t="s">
        <v>576</v>
      </c>
      <c r="C820" s="662" t="s">
        <v>2790</v>
      </c>
      <c r="D820" s="743" t="s">
        <v>3998</v>
      </c>
      <c r="E820" s="744" t="s">
        <v>2801</v>
      </c>
      <c r="F820" s="662" t="s">
        <v>2785</v>
      </c>
      <c r="G820" s="662" t="s">
        <v>3547</v>
      </c>
      <c r="H820" s="662" t="s">
        <v>1456</v>
      </c>
      <c r="I820" s="662" t="s">
        <v>3548</v>
      </c>
      <c r="J820" s="662" t="s">
        <v>3549</v>
      </c>
      <c r="K820" s="662" t="s">
        <v>3550</v>
      </c>
      <c r="L820" s="663">
        <v>53.57</v>
      </c>
      <c r="M820" s="663">
        <v>214.28</v>
      </c>
      <c r="N820" s="662">
        <v>4</v>
      </c>
      <c r="O820" s="745">
        <v>1</v>
      </c>
      <c r="P820" s="663">
        <v>107.14</v>
      </c>
      <c r="Q820" s="678">
        <v>0.5</v>
      </c>
      <c r="R820" s="662">
        <v>2</v>
      </c>
      <c r="S820" s="678">
        <v>0.5</v>
      </c>
      <c r="T820" s="745">
        <v>0.5</v>
      </c>
      <c r="U820" s="701">
        <v>0.5</v>
      </c>
    </row>
    <row r="821" spans="1:21" ht="14.4" customHeight="1" x14ac:dyDescent="0.3">
      <c r="A821" s="661">
        <v>31</v>
      </c>
      <c r="B821" s="662" t="s">
        <v>576</v>
      </c>
      <c r="C821" s="662" t="s">
        <v>2790</v>
      </c>
      <c r="D821" s="743" t="s">
        <v>3998</v>
      </c>
      <c r="E821" s="744" t="s">
        <v>2801</v>
      </c>
      <c r="F821" s="662" t="s">
        <v>2785</v>
      </c>
      <c r="G821" s="662" t="s">
        <v>3547</v>
      </c>
      <c r="H821" s="662" t="s">
        <v>1456</v>
      </c>
      <c r="I821" s="662" t="s">
        <v>3551</v>
      </c>
      <c r="J821" s="662" t="s">
        <v>3549</v>
      </c>
      <c r="K821" s="662" t="s">
        <v>3403</v>
      </c>
      <c r="L821" s="663">
        <v>133.94</v>
      </c>
      <c r="M821" s="663">
        <v>133.94</v>
      </c>
      <c r="N821" s="662">
        <v>1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31</v>
      </c>
      <c r="B822" s="662" t="s">
        <v>576</v>
      </c>
      <c r="C822" s="662" t="s">
        <v>2790</v>
      </c>
      <c r="D822" s="743" t="s">
        <v>3998</v>
      </c>
      <c r="E822" s="744" t="s">
        <v>2801</v>
      </c>
      <c r="F822" s="662" t="s">
        <v>2785</v>
      </c>
      <c r="G822" s="662" t="s">
        <v>3552</v>
      </c>
      <c r="H822" s="662" t="s">
        <v>577</v>
      </c>
      <c r="I822" s="662" t="s">
        <v>3553</v>
      </c>
      <c r="J822" s="662" t="s">
        <v>3554</v>
      </c>
      <c r="K822" s="662" t="s">
        <v>3555</v>
      </c>
      <c r="L822" s="663">
        <v>0</v>
      </c>
      <c r="M822" s="663">
        <v>0</v>
      </c>
      <c r="N822" s="662">
        <v>1</v>
      </c>
      <c r="O822" s="745">
        <v>1</v>
      </c>
      <c r="P822" s="663">
        <v>0</v>
      </c>
      <c r="Q822" s="678"/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31</v>
      </c>
      <c r="B823" s="662" t="s">
        <v>576</v>
      </c>
      <c r="C823" s="662" t="s">
        <v>2790</v>
      </c>
      <c r="D823" s="743" t="s">
        <v>3998</v>
      </c>
      <c r="E823" s="744" t="s">
        <v>2801</v>
      </c>
      <c r="F823" s="662" t="s">
        <v>2787</v>
      </c>
      <c r="G823" s="662" t="s">
        <v>2850</v>
      </c>
      <c r="H823" s="662" t="s">
        <v>577</v>
      </c>
      <c r="I823" s="662" t="s">
        <v>3556</v>
      </c>
      <c r="J823" s="662" t="s">
        <v>3557</v>
      </c>
      <c r="K823" s="662" t="s">
        <v>3558</v>
      </c>
      <c r="L823" s="663">
        <v>1512.58</v>
      </c>
      <c r="M823" s="663">
        <v>13613.22</v>
      </c>
      <c r="N823" s="662">
        <v>9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31</v>
      </c>
      <c r="B824" s="662" t="s">
        <v>576</v>
      </c>
      <c r="C824" s="662" t="s">
        <v>2790</v>
      </c>
      <c r="D824" s="743" t="s">
        <v>3998</v>
      </c>
      <c r="E824" s="744" t="s">
        <v>2801</v>
      </c>
      <c r="F824" s="662" t="s">
        <v>2787</v>
      </c>
      <c r="G824" s="662" t="s">
        <v>2850</v>
      </c>
      <c r="H824" s="662" t="s">
        <v>577</v>
      </c>
      <c r="I824" s="662" t="s">
        <v>3256</v>
      </c>
      <c r="J824" s="662" t="s">
        <v>2918</v>
      </c>
      <c r="K824" s="662" t="s">
        <v>3257</v>
      </c>
      <c r="L824" s="663">
        <v>47.57</v>
      </c>
      <c r="M824" s="663">
        <v>47.57</v>
      </c>
      <c r="N824" s="662">
        <v>1</v>
      </c>
      <c r="O824" s="745">
        <v>1</v>
      </c>
      <c r="P824" s="663">
        <v>47.57</v>
      </c>
      <c r="Q824" s="678">
        <v>1</v>
      </c>
      <c r="R824" s="662">
        <v>1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31</v>
      </c>
      <c r="B825" s="662" t="s">
        <v>576</v>
      </c>
      <c r="C825" s="662" t="s">
        <v>2790</v>
      </c>
      <c r="D825" s="743" t="s">
        <v>3998</v>
      </c>
      <c r="E825" s="744" t="s">
        <v>2801</v>
      </c>
      <c r="F825" s="662" t="s">
        <v>2787</v>
      </c>
      <c r="G825" s="662" t="s">
        <v>2850</v>
      </c>
      <c r="H825" s="662" t="s">
        <v>577</v>
      </c>
      <c r="I825" s="662" t="s">
        <v>3258</v>
      </c>
      <c r="J825" s="662" t="s">
        <v>2852</v>
      </c>
      <c r="K825" s="662" t="s">
        <v>3259</v>
      </c>
      <c r="L825" s="663">
        <v>30.99</v>
      </c>
      <c r="M825" s="663">
        <v>61.98</v>
      </c>
      <c r="N825" s="662">
        <v>2</v>
      </c>
      <c r="O825" s="745">
        <v>2</v>
      </c>
      <c r="P825" s="663">
        <v>61.98</v>
      </c>
      <c r="Q825" s="678">
        <v>1</v>
      </c>
      <c r="R825" s="662">
        <v>2</v>
      </c>
      <c r="S825" s="678">
        <v>1</v>
      </c>
      <c r="T825" s="745">
        <v>2</v>
      </c>
      <c r="U825" s="701">
        <v>1</v>
      </c>
    </row>
    <row r="826" spans="1:21" ht="14.4" customHeight="1" x14ac:dyDescent="0.3">
      <c r="A826" s="661">
        <v>31</v>
      </c>
      <c r="B826" s="662" t="s">
        <v>576</v>
      </c>
      <c r="C826" s="662" t="s">
        <v>2790</v>
      </c>
      <c r="D826" s="743" t="s">
        <v>3998</v>
      </c>
      <c r="E826" s="744" t="s">
        <v>2801</v>
      </c>
      <c r="F826" s="662" t="s">
        <v>2787</v>
      </c>
      <c r="G826" s="662" t="s">
        <v>2850</v>
      </c>
      <c r="H826" s="662" t="s">
        <v>577</v>
      </c>
      <c r="I826" s="662" t="s">
        <v>3260</v>
      </c>
      <c r="J826" s="662" t="s">
        <v>2852</v>
      </c>
      <c r="K826" s="662" t="s">
        <v>3261</v>
      </c>
      <c r="L826" s="663">
        <v>24.77</v>
      </c>
      <c r="M826" s="663">
        <v>49.54</v>
      </c>
      <c r="N826" s="662">
        <v>2</v>
      </c>
      <c r="O826" s="745">
        <v>2</v>
      </c>
      <c r="P826" s="663">
        <v>49.54</v>
      </c>
      <c r="Q826" s="678">
        <v>1</v>
      </c>
      <c r="R826" s="662">
        <v>2</v>
      </c>
      <c r="S826" s="678">
        <v>1</v>
      </c>
      <c r="T826" s="745">
        <v>2</v>
      </c>
      <c r="U826" s="701">
        <v>1</v>
      </c>
    </row>
    <row r="827" spans="1:21" ht="14.4" customHeight="1" x14ac:dyDescent="0.3">
      <c r="A827" s="661">
        <v>31</v>
      </c>
      <c r="B827" s="662" t="s">
        <v>576</v>
      </c>
      <c r="C827" s="662" t="s">
        <v>2790</v>
      </c>
      <c r="D827" s="743" t="s">
        <v>3998</v>
      </c>
      <c r="E827" s="744" t="s">
        <v>2801</v>
      </c>
      <c r="F827" s="662" t="s">
        <v>2787</v>
      </c>
      <c r="G827" s="662" t="s">
        <v>2854</v>
      </c>
      <c r="H827" s="662" t="s">
        <v>577</v>
      </c>
      <c r="I827" s="662" t="s">
        <v>2855</v>
      </c>
      <c r="J827" s="662" t="s">
        <v>2856</v>
      </c>
      <c r="K827" s="662" t="s">
        <v>2857</v>
      </c>
      <c r="L827" s="663">
        <v>410</v>
      </c>
      <c r="M827" s="663">
        <v>820</v>
      </c>
      <c r="N827" s="662">
        <v>2</v>
      </c>
      <c r="O827" s="745">
        <v>1</v>
      </c>
      <c r="P827" s="663">
        <v>820</v>
      </c>
      <c r="Q827" s="678">
        <v>1</v>
      </c>
      <c r="R827" s="662">
        <v>2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31</v>
      </c>
      <c r="B828" s="662" t="s">
        <v>576</v>
      </c>
      <c r="C828" s="662" t="s">
        <v>2790</v>
      </c>
      <c r="D828" s="743" t="s">
        <v>3998</v>
      </c>
      <c r="E828" s="744" t="s">
        <v>2801</v>
      </c>
      <c r="F828" s="662" t="s">
        <v>2787</v>
      </c>
      <c r="G828" s="662" t="s">
        <v>2858</v>
      </c>
      <c r="H828" s="662" t="s">
        <v>577</v>
      </c>
      <c r="I828" s="662" t="s">
        <v>2862</v>
      </c>
      <c r="J828" s="662" t="s">
        <v>2863</v>
      </c>
      <c r="K828" s="662" t="s">
        <v>2864</v>
      </c>
      <c r="L828" s="663">
        <v>492.18</v>
      </c>
      <c r="M828" s="663">
        <v>984.36</v>
      </c>
      <c r="N828" s="662">
        <v>2</v>
      </c>
      <c r="O828" s="745">
        <v>2</v>
      </c>
      <c r="P828" s="663">
        <v>984.36</v>
      </c>
      <c r="Q828" s="678">
        <v>1</v>
      </c>
      <c r="R828" s="662">
        <v>2</v>
      </c>
      <c r="S828" s="678">
        <v>1</v>
      </c>
      <c r="T828" s="745">
        <v>2</v>
      </c>
      <c r="U828" s="701">
        <v>1</v>
      </c>
    </row>
    <row r="829" spans="1:21" ht="14.4" customHeight="1" x14ac:dyDescent="0.3">
      <c r="A829" s="661">
        <v>31</v>
      </c>
      <c r="B829" s="662" t="s">
        <v>576</v>
      </c>
      <c r="C829" s="662" t="s">
        <v>2790</v>
      </c>
      <c r="D829" s="743" t="s">
        <v>3998</v>
      </c>
      <c r="E829" s="744" t="s">
        <v>2801</v>
      </c>
      <c r="F829" s="662" t="s">
        <v>2787</v>
      </c>
      <c r="G829" s="662" t="s">
        <v>2858</v>
      </c>
      <c r="H829" s="662" t="s">
        <v>577</v>
      </c>
      <c r="I829" s="662" t="s">
        <v>3079</v>
      </c>
      <c r="J829" s="662" t="s">
        <v>3080</v>
      </c>
      <c r="K829" s="662" t="s">
        <v>3081</v>
      </c>
      <c r="L829" s="663">
        <v>320.25</v>
      </c>
      <c r="M829" s="663">
        <v>320.25</v>
      </c>
      <c r="N829" s="662">
        <v>1</v>
      </c>
      <c r="O829" s="745">
        <v>1</v>
      </c>
      <c r="P829" s="663">
        <v>320.25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31</v>
      </c>
      <c r="B830" s="662" t="s">
        <v>576</v>
      </c>
      <c r="C830" s="662" t="s">
        <v>2790</v>
      </c>
      <c r="D830" s="743" t="s">
        <v>3998</v>
      </c>
      <c r="E830" s="744" t="s">
        <v>2801</v>
      </c>
      <c r="F830" s="662" t="s">
        <v>2787</v>
      </c>
      <c r="G830" s="662" t="s">
        <v>2858</v>
      </c>
      <c r="H830" s="662" t="s">
        <v>577</v>
      </c>
      <c r="I830" s="662" t="s">
        <v>3049</v>
      </c>
      <c r="J830" s="662" t="s">
        <v>3050</v>
      </c>
      <c r="K830" s="662" t="s">
        <v>3051</v>
      </c>
      <c r="L830" s="663">
        <v>245.43</v>
      </c>
      <c r="M830" s="663">
        <v>490.86</v>
      </c>
      <c r="N830" s="662">
        <v>2</v>
      </c>
      <c r="O830" s="745">
        <v>2</v>
      </c>
      <c r="P830" s="663">
        <v>490.86</v>
      </c>
      <c r="Q830" s="678">
        <v>1</v>
      </c>
      <c r="R830" s="662">
        <v>2</v>
      </c>
      <c r="S830" s="678">
        <v>1</v>
      </c>
      <c r="T830" s="745">
        <v>2</v>
      </c>
      <c r="U830" s="701">
        <v>1</v>
      </c>
    </row>
    <row r="831" spans="1:21" ht="14.4" customHeight="1" x14ac:dyDescent="0.3">
      <c r="A831" s="661">
        <v>31</v>
      </c>
      <c r="B831" s="662" t="s">
        <v>576</v>
      </c>
      <c r="C831" s="662" t="s">
        <v>2790</v>
      </c>
      <c r="D831" s="743" t="s">
        <v>3998</v>
      </c>
      <c r="E831" s="744" t="s">
        <v>2801</v>
      </c>
      <c r="F831" s="662" t="s">
        <v>2787</v>
      </c>
      <c r="G831" s="662" t="s">
        <v>2858</v>
      </c>
      <c r="H831" s="662" t="s">
        <v>577</v>
      </c>
      <c r="I831" s="662" t="s">
        <v>3354</v>
      </c>
      <c r="J831" s="662" t="s">
        <v>3355</v>
      </c>
      <c r="K831" s="662" t="s">
        <v>3356</v>
      </c>
      <c r="L831" s="663">
        <v>1575</v>
      </c>
      <c r="M831" s="663">
        <v>1575</v>
      </c>
      <c r="N831" s="662">
        <v>1</v>
      </c>
      <c r="O831" s="745">
        <v>1</v>
      </c>
      <c r="P831" s="663">
        <v>1575</v>
      </c>
      <c r="Q831" s="678">
        <v>1</v>
      </c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31</v>
      </c>
      <c r="B832" s="662" t="s">
        <v>576</v>
      </c>
      <c r="C832" s="662" t="s">
        <v>2790</v>
      </c>
      <c r="D832" s="743" t="s">
        <v>3998</v>
      </c>
      <c r="E832" s="744" t="s">
        <v>2801</v>
      </c>
      <c r="F832" s="662" t="s">
        <v>2787</v>
      </c>
      <c r="G832" s="662" t="s">
        <v>2858</v>
      </c>
      <c r="H832" s="662" t="s">
        <v>577</v>
      </c>
      <c r="I832" s="662" t="s">
        <v>3052</v>
      </c>
      <c r="J832" s="662" t="s">
        <v>3053</v>
      </c>
      <c r="K832" s="662" t="s">
        <v>3054</v>
      </c>
      <c r="L832" s="663">
        <v>250</v>
      </c>
      <c r="M832" s="663">
        <v>1000</v>
      </c>
      <c r="N832" s="662">
        <v>4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31</v>
      </c>
      <c r="B833" s="662" t="s">
        <v>576</v>
      </c>
      <c r="C833" s="662" t="s">
        <v>2790</v>
      </c>
      <c r="D833" s="743" t="s">
        <v>3998</v>
      </c>
      <c r="E833" s="744" t="s">
        <v>2801</v>
      </c>
      <c r="F833" s="662" t="s">
        <v>2787</v>
      </c>
      <c r="G833" s="662" t="s">
        <v>2858</v>
      </c>
      <c r="H833" s="662" t="s">
        <v>577</v>
      </c>
      <c r="I833" s="662" t="s">
        <v>2974</v>
      </c>
      <c r="J833" s="662" t="s">
        <v>2975</v>
      </c>
      <c r="K833" s="662" t="s">
        <v>2976</v>
      </c>
      <c r="L833" s="663">
        <v>750</v>
      </c>
      <c r="M833" s="663">
        <v>750</v>
      </c>
      <c r="N833" s="662">
        <v>1</v>
      </c>
      <c r="O833" s="745">
        <v>1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31</v>
      </c>
      <c r="B834" s="662" t="s">
        <v>576</v>
      </c>
      <c r="C834" s="662" t="s">
        <v>2790</v>
      </c>
      <c r="D834" s="743" t="s">
        <v>3998</v>
      </c>
      <c r="E834" s="744" t="s">
        <v>2801</v>
      </c>
      <c r="F834" s="662" t="s">
        <v>2787</v>
      </c>
      <c r="G834" s="662" t="s">
        <v>2858</v>
      </c>
      <c r="H834" s="662" t="s">
        <v>577</v>
      </c>
      <c r="I834" s="662" t="s">
        <v>3038</v>
      </c>
      <c r="J834" s="662" t="s">
        <v>2980</v>
      </c>
      <c r="K834" s="662" t="s">
        <v>3039</v>
      </c>
      <c r="L834" s="663">
        <v>58.5</v>
      </c>
      <c r="M834" s="663">
        <v>58.5</v>
      </c>
      <c r="N834" s="662">
        <v>1</v>
      </c>
      <c r="O834" s="745">
        <v>1</v>
      </c>
      <c r="P834" s="663">
        <v>58.5</v>
      </c>
      <c r="Q834" s="678">
        <v>1</v>
      </c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31</v>
      </c>
      <c r="B835" s="662" t="s">
        <v>576</v>
      </c>
      <c r="C835" s="662" t="s">
        <v>2790</v>
      </c>
      <c r="D835" s="743" t="s">
        <v>3998</v>
      </c>
      <c r="E835" s="744" t="s">
        <v>2801</v>
      </c>
      <c r="F835" s="662" t="s">
        <v>2787</v>
      </c>
      <c r="G835" s="662" t="s">
        <v>2858</v>
      </c>
      <c r="H835" s="662" t="s">
        <v>577</v>
      </c>
      <c r="I835" s="662" t="s">
        <v>2923</v>
      </c>
      <c r="J835" s="662" t="s">
        <v>2924</v>
      </c>
      <c r="K835" s="662" t="s">
        <v>2925</v>
      </c>
      <c r="L835" s="663">
        <v>971.25</v>
      </c>
      <c r="M835" s="663">
        <v>2913.75</v>
      </c>
      <c r="N835" s="662">
        <v>3</v>
      </c>
      <c r="O835" s="745">
        <v>3</v>
      </c>
      <c r="P835" s="663">
        <v>1942.5</v>
      </c>
      <c r="Q835" s="678">
        <v>0.66666666666666663</v>
      </c>
      <c r="R835" s="662">
        <v>2</v>
      </c>
      <c r="S835" s="678">
        <v>0.66666666666666663</v>
      </c>
      <c r="T835" s="745">
        <v>2</v>
      </c>
      <c r="U835" s="701">
        <v>0.66666666666666663</v>
      </c>
    </row>
    <row r="836" spans="1:21" ht="14.4" customHeight="1" x14ac:dyDescent="0.3">
      <c r="A836" s="661">
        <v>31</v>
      </c>
      <c r="B836" s="662" t="s">
        <v>576</v>
      </c>
      <c r="C836" s="662" t="s">
        <v>2790</v>
      </c>
      <c r="D836" s="743" t="s">
        <v>3998</v>
      </c>
      <c r="E836" s="744" t="s">
        <v>2801</v>
      </c>
      <c r="F836" s="662" t="s">
        <v>2787</v>
      </c>
      <c r="G836" s="662" t="s">
        <v>2858</v>
      </c>
      <c r="H836" s="662" t="s">
        <v>577</v>
      </c>
      <c r="I836" s="662" t="s">
        <v>3102</v>
      </c>
      <c r="J836" s="662" t="s">
        <v>3103</v>
      </c>
      <c r="K836" s="662" t="s">
        <v>3104</v>
      </c>
      <c r="L836" s="663">
        <v>1000</v>
      </c>
      <c r="M836" s="663">
        <v>1000</v>
      </c>
      <c r="N836" s="662">
        <v>1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31</v>
      </c>
      <c r="B837" s="662" t="s">
        <v>576</v>
      </c>
      <c r="C837" s="662" t="s">
        <v>2790</v>
      </c>
      <c r="D837" s="743" t="s">
        <v>3998</v>
      </c>
      <c r="E837" s="744" t="s">
        <v>2801</v>
      </c>
      <c r="F837" s="662" t="s">
        <v>2787</v>
      </c>
      <c r="G837" s="662" t="s">
        <v>2858</v>
      </c>
      <c r="H837" s="662" t="s">
        <v>577</v>
      </c>
      <c r="I837" s="662" t="s">
        <v>2932</v>
      </c>
      <c r="J837" s="662" t="s">
        <v>2933</v>
      </c>
      <c r="K837" s="662" t="s">
        <v>2934</v>
      </c>
      <c r="L837" s="663">
        <v>350</v>
      </c>
      <c r="M837" s="663">
        <v>1750</v>
      </c>
      <c r="N837" s="662">
        <v>5</v>
      </c>
      <c r="O837" s="745">
        <v>5</v>
      </c>
      <c r="P837" s="663">
        <v>1750</v>
      </c>
      <c r="Q837" s="678">
        <v>1</v>
      </c>
      <c r="R837" s="662">
        <v>5</v>
      </c>
      <c r="S837" s="678">
        <v>1</v>
      </c>
      <c r="T837" s="745">
        <v>5</v>
      </c>
      <c r="U837" s="701">
        <v>1</v>
      </c>
    </row>
    <row r="838" spans="1:21" ht="14.4" customHeight="1" x14ac:dyDescent="0.3">
      <c r="A838" s="661">
        <v>31</v>
      </c>
      <c r="B838" s="662" t="s">
        <v>576</v>
      </c>
      <c r="C838" s="662" t="s">
        <v>2790</v>
      </c>
      <c r="D838" s="743" t="s">
        <v>3998</v>
      </c>
      <c r="E838" s="744" t="s">
        <v>2801</v>
      </c>
      <c r="F838" s="662" t="s">
        <v>2787</v>
      </c>
      <c r="G838" s="662" t="s">
        <v>2858</v>
      </c>
      <c r="H838" s="662" t="s">
        <v>577</v>
      </c>
      <c r="I838" s="662" t="s">
        <v>2979</v>
      </c>
      <c r="J838" s="662" t="s">
        <v>2980</v>
      </c>
      <c r="K838" s="662" t="s">
        <v>2981</v>
      </c>
      <c r="L838" s="663">
        <v>58.5</v>
      </c>
      <c r="M838" s="663">
        <v>175.5</v>
      </c>
      <c r="N838" s="662">
        <v>3</v>
      </c>
      <c r="O838" s="745">
        <v>2</v>
      </c>
      <c r="P838" s="663">
        <v>175.5</v>
      </c>
      <c r="Q838" s="678">
        <v>1</v>
      </c>
      <c r="R838" s="662">
        <v>3</v>
      </c>
      <c r="S838" s="678">
        <v>1</v>
      </c>
      <c r="T838" s="745">
        <v>2</v>
      </c>
      <c r="U838" s="701">
        <v>1</v>
      </c>
    </row>
    <row r="839" spans="1:21" ht="14.4" customHeight="1" x14ac:dyDescent="0.3">
      <c r="A839" s="661">
        <v>31</v>
      </c>
      <c r="B839" s="662" t="s">
        <v>576</v>
      </c>
      <c r="C839" s="662" t="s">
        <v>2790</v>
      </c>
      <c r="D839" s="743" t="s">
        <v>3998</v>
      </c>
      <c r="E839" s="744" t="s">
        <v>2801</v>
      </c>
      <c r="F839" s="662" t="s">
        <v>2787</v>
      </c>
      <c r="G839" s="662" t="s">
        <v>2858</v>
      </c>
      <c r="H839" s="662" t="s">
        <v>577</v>
      </c>
      <c r="I839" s="662" t="s">
        <v>3040</v>
      </c>
      <c r="J839" s="662" t="s">
        <v>3041</v>
      </c>
      <c r="K839" s="662" t="s">
        <v>3042</v>
      </c>
      <c r="L839" s="663">
        <v>1000</v>
      </c>
      <c r="M839" s="663">
        <v>1000</v>
      </c>
      <c r="N839" s="662">
        <v>1</v>
      </c>
      <c r="O839" s="745">
        <v>1</v>
      </c>
      <c r="P839" s="663">
        <v>1000</v>
      </c>
      <c r="Q839" s="678">
        <v>1</v>
      </c>
      <c r="R839" s="662">
        <v>1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31</v>
      </c>
      <c r="B840" s="662" t="s">
        <v>576</v>
      </c>
      <c r="C840" s="662" t="s">
        <v>2790</v>
      </c>
      <c r="D840" s="743" t="s">
        <v>3998</v>
      </c>
      <c r="E840" s="744" t="s">
        <v>2801</v>
      </c>
      <c r="F840" s="662" t="s">
        <v>2787</v>
      </c>
      <c r="G840" s="662" t="s">
        <v>2858</v>
      </c>
      <c r="H840" s="662" t="s">
        <v>577</v>
      </c>
      <c r="I840" s="662" t="s">
        <v>2999</v>
      </c>
      <c r="J840" s="662" t="s">
        <v>3000</v>
      </c>
      <c r="K840" s="662" t="s">
        <v>3001</v>
      </c>
      <c r="L840" s="663">
        <v>1000</v>
      </c>
      <c r="M840" s="663">
        <v>1000</v>
      </c>
      <c r="N840" s="662">
        <v>1</v>
      </c>
      <c r="O840" s="745">
        <v>1</v>
      </c>
      <c r="P840" s="663">
        <v>1000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31</v>
      </c>
      <c r="B841" s="662" t="s">
        <v>576</v>
      </c>
      <c r="C841" s="662" t="s">
        <v>2790</v>
      </c>
      <c r="D841" s="743" t="s">
        <v>3998</v>
      </c>
      <c r="E841" s="744" t="s">
        <v>2801</v>
      </c>
      <c r="F841" s="662" t="s">
        <v>2787</v>
      </c>
      <c r="G841" s="662" t="s">
        <v>2868</v>
      </c>
      <c r="H841" s="662" t="s">
        <v>577</v>
      </c>
      <c r="I841" s="662" t="s">
        <v>2869</v>
      </c>
      <c r="J841" s="662" t="s">
        <v>2870</v>
      </c>
      <c r="K841" s="662" t="s">
        <v>2871</v>
      </c>
      <c r="L841" s="663">
        <v>260</v>
      </c>
      <c r="M841" s="663">
        <v>2080</v>
      </c>
      <c r="N841" s="662">
        <v>8</v>
      </c>
      <c r="O841" s="745">
        <v>4</v>
      </c>
      <c r="P841" s="663">
        <v>2080</v>
      </c>
      <c r="Q841" s="678">
        <v>1</v>
      </c>
      <c r="R841" s="662">
        <v>8</v>
      </c>
      <c r="S841" s="678">
        <v>1</v>
      </c>
      <c r="T841" s="745">
        <v>4</v>
      </c>
      <c r="U841" s="701">
        <v>1</v>
      </c>
    </row>
    <row r="842" spans="1:21" ht="14.4" customHeight="1" x14ac:dyDescent="0.3">
      <c r="A842" s="661">
        <v>31</v>
      </c>
      <c r="B842" s="662" t="s">
        <v>576</v>
      </c>
      <c r="C842" s="662" t="s">
        <v>2790</v>
      </c>
      <c r="D842" s="743" t="s">
        <v>3998</v>
      </c>
      <c r="E842" s="744" t="s">
        <v>2801</v>
      </c>
      <c r="F842" s="662" t="s">
        <v>2787</v>
      </c>
      <c r="G842" s="662" t="s">
        <v>2868</v>
      </c>
      <c r="H842" s="662" t="s">
        <v>577</v>
      </c>
      <c r="I842" s="662" t="s">
        <v>2872</v>
      </c>
      <c r="J842" s="662" t="s">
        <v>2873</v>
      </c>
      <c r="K842" s="662" t="s">
        <v>2874</v>
      </c>
      <c r="L842" s="663">
        <v>200</v>
      </c>
      <c r="M842" s="663">
        <v>1600</v>
      </c>
      <c r="N842" s="662">
        <v>8</v>
      </c>
      <c r="O842" s="745">
        <v>4</v>
      </c>
      <c r="P842" s="663">
        <v>1600</v>
      </c>
      <c r="Q842" s="678">
        <v>1</v>
      </c>
      <c r="R842" s="662">
        <v>8</v>
      </c>
      <c r="S842" s="678">
        <v>1</v>
      </c>
      <c r="T842" s="745">
        <v>4</v>
      </c>
      <c r="U842" s="701">
        <v>1</v>
      </c>
    </row>
    <row r="843" spans="1:21" ht="14.4" customHeight="1" x14ac:dyDescent="0.3">
      <c r="A843" s="661">
        <v>31</v>
      </c>
      <c r="B843" s="662" t="s">
        <v>576</v>
      </c>
      <c r="C843" s="662" t="s">
        <v>2790</v>
      </c>
      <c r="D843" s="743" t="s">
        <v>3998</v>
      </c>
      <c r="E843" s="744" t="s">
        <v>2801</v>
      </c>
      <c r="F843" s="662" t="s">
        <v>2787</v>
      </c>
      <c r="G843" s="662" t="s">
        <v>3055</v>
      </c>
      <c r="H843" s="662" t="s">
        <v>577</v>
      </c>
      <c r="I843" s="662" t="s">
        <v>3198</v>
      </c>
      <c r="J843" s="662" t="s">
        <v>3199</v>
      </c>
      <c r="K843" s="662" t="s">
        <v>3200</v>
      </c>
      <c r="L843" s="663">
        <v>0</v>
      </c>
      <c r="M843" s="663">
        <v>0</v>
      </c>
      <c r="N843" s="662">
        <v>1</v>
      </c>
      <c r="O843" s="745">
        <v>1</v>
      </c>
      <c r="P843" s="663"/>
      <c r="Q843" s="678"/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31</v>
      </c>
      <c r="B844" s="662" t="s">
        <v>576</v>
      </c>
      <c r="C844" s="662" t="s">
        <v>2790</v>
      </c>
      <c r="D844" s="743" t="s">
        <v>3998</v>
      </c>
      <c r="E844" s="744" t="s">
        <v>2802</v>
      </c>
      <c r="F844" s="662" t="s">
        <v>2785</v>
      </c>
      <c r="G844" s="662" t="s">
        <v>2813</v>
      </c>
      <c r="H844" s="662" t="s">
        <v>1456</v>
      </c>
      <c r="I844" s="662" t="s">
        <v>1780</v>
      </c>
      <c r="J844" s="662" t="s">
        <v>2663</v>
      </c>
      <c r="K844" s="662" t="s">
        <v>2659</v>
      </c>
      <c r="L844" s="663">
        <v>149.52000000000001</v>
      </c>
      <c r="M844" s="663">
        <v>448.56000000000006</v>
      </c>
      <c r="N844" s="662">
        <v>3</v>
      </c>
      <c r="O844" s="745">
        <v>2</v>
      </c>
      <c r="P844" s="663">
        <v>448.56000000000006</v>
      </c>
      <c r="Q844" s="678">
        <v>1</v>
      </c>
      <c r="R844" s="662">
        <v>3</v>
      </c>
      <c r="S844" s="678">
        <v>1</v>
      </c>
      <c r="T844" s="745">
        <v>2</v>
      </c>
      <c r="U844" s="701">
        <v>1</v>
      </c>
    </row>
    <row r="845" spans="1:21" ht="14.4" customHeight="1" x14ac:dyDescent="0.3">
      <c r="A845" s="661">
        <v>31</v>
      </c>
      <c r="B845" s="662" t="s">
        <v>576</v>
      </c>
      <c r="C845" s="662" t="s">
        <v>2790</v>
      </c>
      <c r="D845" s="743" t="s">
        <v>3998</v>
      </c>
      <c r="E845" s="744" t="s">
        <v>2802</v>
      </c>
      <c r="F845" s="662" t="s">
        <v>2785</v>
      </c>
      <c r="G845" s="662" t="s">
        <v>2813</v>
      </c>
      <c r="H845" s="662" t="s">
        <v>577</v>
      </c>
      <c r="I845" s="662" t="s">
        <v>2944</v>
      </c>
      <c r="J845" s="662" t="s">
        <v>1641</v>
      </c>
      <c r="K845" s="662" t="s">
        <v>2660</v>
      </c>
      <c r="L845" s="663">
        <v>154.36000000000001</v>
      </c>
      <c r="M845" s="663">
        <v>154.36000000000001</v>
      </c>
      <c r="N845" s="662">
        <v>1</v>
      </c>
      <c r="O845" s="745">
        <v>0.5</v>
      </c>
      <c r="P845" s="663">
        <v>154.36000000000001</v>
      </c>
      <c r="Q845" s="678">
        <v>1</v>
      </c>
      <c r="R845" s="662">
        <v>1</v>
      </c>
      <c r="S845" s="678">
        <v>1</v>
      </c>
      <c r="T845" s="745">
        <v>0.5</v>
      </c>
      <c r="U845" s="701">
        <v>1</v>
      </c>
    </row>
    <row r="846" spans="1:21" ht="14.4" customHeight="1" x14ac:dyDescent="0.3">
      <c r="A846" s="661">
        <v>31</v>
      </c>
      <c r="B846" s="662" t="s">
        <v>576</v>
      </c>
      <c r="C846" s="662" t="s">
        <v>2790</v>
      </c>
      <c r="D846" s="743" t="s">
        <v>3998</v>
      </c>
      <c r="E846" s="744" t="s">
        <v>2802</v>
      </c>
      <c r="F846" s="662" t="s">
        <v>2785</v>
      </c>
      <c r="G846" s="662" t="s">
        <v>2813</v>
      </c>
      <c r="H846" s="662" t="s">
        <v>1456</v>
      </c>
      <c r="I846" s="662" t="s">
        <v>1640</v>
      </c>
      <c r="J846" s="662" t="s">
        <v>1641</v>
      </c>
      <c r="K846" s="662" t="s">
        <v>2659</v>
      </c>
      <c r="L846" s="663">
        <v>225.06</v>
      </c>
      <c r="M846" s="663">
        <v>675.18000000000006</v>
      </c>
      <c r="N846" s="662">
        <v>3</v>
      </c>
      <c r="O846" s="745">
        <v>1.5</v>
      </c>
      <c r="P846" s="663">
        <v>675.18000000000006</v>
      </c>
      <c r="Q846" s="678">
        <v>1</v>
      </c>
      <c r="R846" s="662">
        <v>3</v>
      </c>
      <c r="S846" s="678">
        <v>1</v>
      </c>
      <c r="T846" s="745">
        <v>1.5</v>
      </c>
      <c r="U846" s="701">
        <v>1</v>
      </c>
    </row>
    <row r="847" spans="1:21" ht="14.4" customHeight="1" x14ac:dyDescent="0.3">
      <c r="A847" s="661">
        <v>31</v>
      </c>
      <c r="B847" s="662" t="s">
        <v>576</v>
      </c>
      <c r="C847" s="662" t="s">
        <v>2790</v>
      </c>
      <c r="D847" s="743" t="s">
        <v>3998</v>
      </c>
      <c r="E847" s="744" t="s">
        <v>2802</v>
      </c>
      <c r="F847" s="662" t="s">
        <v>2785</v>
      </c>
      <c r="G847" s="662" t="s">
        <v>2882</v>
      </c>
      <c r="H847" s="662" t="s">
        <v>577</v>
      </c>
      <c r="I847" s="662" t="s">
        <v>821</v>
      </c>
      <c r="J847" s="662" t="s">
        <v>2883</v>
      </c>
      <c r="K847" s="662" t="s">
        <v>2884</v>
      </c>
      <c r="L847" s="663">
        <v>0</v>
      </c>
      <c r="M847" s="663">
        <v>0</v>
      </c>
      <c r="N847" s="662">
        <v>1</v>
      </c>
      <c r="O847" s="745">
        <v>0.5</v>
      </c>
      <c r="P847" s="663">
        <v>0</v>
      </c>
      <c r="Q847" s="678"/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31</v>
      </c>
      <c r="B848" s="662" t="s">
        <v>576</v>
      </c>
      <c r="C848" s="662" t="s">
        <v>2790</v>
      </c>
      <c r="D848" s="743" t="s">
        <v>3998</v>
      </c>
      <c r="E848" s="744" t="s">
        <v>2802</v>
      </c>
      <c r="F848" s="662" t="s">
        <v>2785</v>
      </c>
      <c r="G848" s="662" t="s">
        <v>2816</v>
      </c>
      <c r="H848" s="662" t="s">
        <v>577</v>
      </c>
      <c r="I848" s="662" t="s">
        <v>1699</v>
      </c>
      <c r="J848" s="662" t="s">
        <v>1700</v>
      </c>
      <c r="K848" s="662" t="s">
        <v>2670</v>
      </c>
      <c r="L848" s="663">
        <v>78.33</v>
      </c>
      <c r="M848" s="663">
        <v>626.64</v>
      </c>
      <c r="N848" s="662">
        <v>8</v>
      </c>
      <c r="O848" s="745">
        <v>3.5</v>
      </c>
      <c r="P848" s="663">
        <v>548.30999999999995</v>
      </c>
      <c r="Q848" s="678">
        <v>0.87499999999999989</v>
      </c>
      <c r="R848" s="662">
        <v>7</v>
      </c>
      <c r="S848" s="678">
        <v>0.875</v>
      </c>
      <c r="T848" s="745">
        <v>2.5</v>
      </c>
      <c r="U848" s="701">
        <v>0.7142857142857143</v>
      </c>
    </row>
    <row r="849" spans="1:21" ht="14.4" customHeight="1" x14ac:dyDescent="0.3">
      <c r="A849" s="661">
        <v>31</v>
      </c>
      <c r="B849" s="662" t="s">
        <v>576</v>
      </c>
      <c r="C849" s="662" t="s">
        <v>2790</v>
      </c>
      <c r="D849" s="743" t="s">
        <v>3998</v>
      </c>
      <c r="E849" s="744" t="s">
        <v>2802</v>
      </c>
      <c r="F849" s="662" t="s">
        <v>2785</v>
      </c>
      <c r="G849" s="662" t="s">
        <v>2990</v>
      </c>
      <c r="H849" s="662" t="s">
        <v>577</v>
      </c>
      <c r="I849" s="662" t="s">
        <v>3138</v>
      </c>
      <c r="J849" s="662" t="s">
        <v>3139</v>
      </c>
      <c r="K849" s="662" t="s">
        <v>3140</v>
      </c>
      <c r="L849" s="663">
        <v>72.64</v>
      </c>
      <c r="M849" s="663">
        <v>72.64</v>
      </c>
      <c r="N849" s="662">
        <v>1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31</v>
      </c>
      <c r="B850" s="662" t="s">
        <v>576</v>
      </c>
      <c r="C850" s="662" t="s">
        <v>2790</v>
      </c>
      <c r="D850" s="743" t="s">
        <v>3998</v>
      </c>
      <c r="E850" s="744" t="s">
        <v>2802</v>
      </c>
      <c r="F850" s="662" t="s">
        <v>2785</v>
      </c>
      <c r="G850" s="662" t="s">
        <v>2990</v>
      </c>
      <c r="H850" s="662" t="s">
        <v>577</v>
      </c>
      <c r="I850" s="662" t="s">
        <v>3559</v>
      </c>
      <c r="J850" s="662" t="s">
        <v>3560</v>
      </c>
      <c r="K850" s="662" t="s">
        <v>3561</v>
      </c>
      <c r="L850" s="663">
        <v>0</v>
      </c>
      <c r="M850" s="663">
        <v>0</v>
      </c>
      <c r="N850" s="662">
        <v>1</v>
      </c>
      <c r="O850" s="745">
        <v>0.5</v>
      </c>
      <c r="P850" s="663"/>
      <c r="Q850" s="678"/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31</v>
      </c>
      <c r="B851" s="662" t="s">
        <v>576</v>
      </c>
      <c r="C851" s="662" t="s">
        <v>2790</v>
      </c>
      <c r="D851" s="743" t="s">
        <v>3998</v>
      </c>
      <c r="E851" s="744" t="s">
        <v>2802</v>
      </c>
      <c r="F851" s="662" t="s">
        <v>2785</v>
      </c>
      <c r="G851" s="662" t="s">
        <v>3299</v>
      </c>
      <c r="H851" s="662" t="s">
        <v>577</v>
      </c>
      <c r="I851" s="662" t="s">
        <v>721</v>
      </c>
      <c r="J851" s="662" t="s">
        <v>722</v>
      </c>
      <c r="K851" s="662" t="s">
        <v>2742</v>
      </c>
      <c r="L851" s="663">
        <v>110.28</v>
      </c>
      <c r="M851" s="663">
        <v>110.28</v>
      </c>
      <c r="N851" s="662">
        <v>1</v>
      </c>
      <c r="O851" s="745">
        <v>1</v>
      </c>
      <c r="P851" s="663">
        <v>110.28</v>
      </c>
      <c r="Q851" s="678">
        <v>1</v>
      </c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31</v>
      </c>
      <c r="B852" s="662" t="s">
        <v>576</v>
      </c>
      <c r="C852" s="662" t="s">
        <v>2790</v>
      </c>
      <c r="D852" s="743" t="s">
        <v>3998</v>
      </c>
      <c r="E852" s="744" t="s">
        <v>2802</v>
      </c>
      <c r="F852" s="662" t="s">
        <v>2785</v>
      </c>
      <c r="G852" s="662" t="s">
        <v>3562</v>
      </c>
      <c r="H852" s="662" t="s">
        <v>577</v>
      </c>
      <c r="I852" s="662" t="s">
        <v>3563</v>
      </c>
      <c r="J852" s="662" t="s">
        <v>3564</v>
      </c>
      <c r="K852" s="662" t="s">
        <v>3565</v>
      </c>
      <c r="L852" s="663">
        <v>0</v>
      </c>
      <c r="M852" s="663">
        <v>0</v>
      </c>
      <c r="N852" s="662">
        <v>1</v>
      </c>
      <c r="O852" s="745">
        <v>1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31</v>
      </c>
      <c r="B853" s="662" t="s">
        <v>576</v>
      </c>
      <c r="C853" s="662" t="s">
        <v>2790</v>
      </c>
      <c r="D853" s="743" t="s">
        <v>3998</v>
      </c>
      <c r="E853" s="744" t="s">
        <v>2802</v>
      </c>
      <c r="F853" s="662" t="s">
        <v>2785</v>
      </c>
      <c r="G853" s="662" t="s">
        <v>3562</v>
      </c>
      <c r="H853" s="662" t="s">
        <v>577</v>
      </c>
      <c r="I853" s="662" t="s">
        <v>3566</v>
      </c>
      <c r="J853" s="662" t="s">
        <v>3564</v>
      </c>
      <c r="K853" s="662" t="s">
        <v>3567</v>
      </c>
      <c r="L853" s="663">
        <v>0</v>
      </c>
      <c r="M853" s="663">
        <v>0</v>
      </c>
      <c r="N853" s="662">
        <v>2</v>
      </c>
      <c r="O853" s="745">
        <v>2</v>
      </c>
      <c r="P853" s="663">
        <v>0</v>
      </c>
      <c r="Q853" s="678"/>
      <c r="R853" s="662">
        <v>1</v>
      </c>
      <c r="S853" s="678">
        <v>0.5</v>
      </c>
      <c r="T853" s="745">
        <v>1</v>
      </c>
      <c r="U853" s="701">
        <v>0.5</v>
      </c>
    </row>
    <row r="854" spans="1:21" ht="14.4" customHeight="1" x14ac:dyDescent="0.3">
      <c r="A854" s="661">
        <v>31</v>
      </c>
      <c r="B854" s="662" t="s">
        <v>576</v>
      </c>
      <c r="C854" s="662" t="s">
        <v>2790</v>
      </c>
      <c r="D854" s="743" t="s">
        <v>3998</v>
      </c>
      <c r="E854" s="744" t="s">
        <v>2802</v>
      </c>
      <c r="F854" s="662" t="s">
        <v>2785</v>
      </c>
      <c r="G854" s="662" t="s">
        <v>3562</v>
      </c>
      <c r="H854" s="662" t="s">
        <v>577</v>
      </c>
      <c r="I854" s="662" t="s">
        <v>3568</v>
      </c>
      <c r="J854" s="662" t="s">
        <v>3564</v>
      </c>
      <c r="K854" s="662" t="s">
        <v>3569</v>
      </c>
      <c r="L854" s="663">
        <v>0</v>
      </c>
      <c r="M854" s="663">
        <v>0</v>
      </c>
      <c r="N854" s="662">
        <v>1</v>
      </c>
      <c r="O854" s="745">
        <v>1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31</v>
      </c>
      <c r="B855" s="662" t="s">
        <v>576</v>
      </c>
      <c r="C855" s="662" t="s">
        <v>2790</v>
      </c>
      <c r="D855" s="743" t="s">
        <v>3998</v>
      </c>
      <c r="E855" s="744" t="s">
        <v>2802</v>
      </c>
      <c r="F855" s="662" t="s">
        <v>2785</v>
      </c>
      <c r="G855" s="662" t="s">
        <v>3304</v>
      </c>
      <c r="H855" s="662" t="s">
        <v>577</v>
      </c>
      <c r="I855" s="662" t="s">
        <v>3570</v>
      </c>
      <c r="J855" s="662" t="s">
        <v>3306</v>
      </c>
      <c r="K855" s="662" t="s">
        <v>3227</v>
      </c>
      <c r="L855" s="663">
        <v>0</v>
      </c>
      <c r="M855" s="663">
        <v>0</v>
      </c>
      <c r="N855" s="662">
        <v>1</v>
      </c>
      <c r="O855" s="745">
        <v>1</v>
      </c>
      <c r="P855" s="663">
        <v>0</v>
      </c>
      <c r="Q855" s="678"/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31</v>
      </c>
      <c r="B856" s="662" t="s">
        <v>576</v>
      </c>
      <c r="C856" s="662" t="s">
        <v>2790</v>
      </c>
      <c r="D856" s="743" t="s">
        <v>3998</v>
      </c>
      <c r="E856" s="744" t="s">
        <v>2802</v>
      </c>
      <c r="F856" s="662" t="s">
        <v>2785</v>
      </c>
      <c r="G856" s="662" t="s">
        <v>3304</v>
      </c>
      <c r="H856" s="662" t="s">
        <v>577</v>
      </c>
      <c r="I856" s="662" t="s">
        <v>3571</v>
      </c>
      <c r="J856" s="662" t="s">
        <v>3306</v>
      </c>
      <c r="K856" s="662" t="s">
        <v>1187</v>
      </c>
      <c r="L856" s="663">
        <v>0</v>
      </c>
      <c r="M856" s="663">
        <v>0</v>
      </c>
      <c r="N856" s="662">
        <v>2</v>
      </c>
      <c r="O856" s="745">
        <v>2</v>
      </c>
      <c r="P856" s="663">
        <v>0</v>
      </c>
      <c r="Q856" s="678"/>
      <c r="R856" s="662">
        <v>1</v>
      </c>
      <c r="S856" s="678">
        <v>0.5</v>
      </c>
      <c r="T856" s="745">
        <v>1</v>
      </c>
      <c r="U856" s="701">
        <v>0.5</v>
      </c>
    </row>
    <row r="857" spans="1:21" ht="14.4" customHeight="1" x14ac:dyDescent="0.3">
      <c r="A857" s="661">
        <v>31</v>
      </c>
      <c r="B857" s="662" t="s">
        <v>576</v>
      </c>
      <c r="C857" s="662" t="s">
        <v>2790</v>
      </c>
      <c r="D857" s="743" t="s">
        <v>3998</v>
      </c>
      <c r="E857" s="744" t="s">
        <v>2802</v>
      </c>
      <c r="F857" s="662" t="s">
        <v>2785</v>
      </c>
      <c r="G857" s="662" t="s">
        <v>3004</v>
      </c>
      <c r="H857" s="662" t="s">
        <v>577</v>
      </c>
      <c r="I857" s="662" t="s">
        <v>1228</v>
      </c>
      <c r="J857" s="662" t="s">
        <v>3005</v>
      </c>
      <c r="K857" s="662" t="s">
        <v>3006</v>
      </c>
      <c r="L857" s="663">
        <v>0</v>
      </c>
      <c r="M857" s="663">
        <v>0</v>
      </c>
      <c r="N857" s="662">
        <v>1</v>
      </c>
      <c r="O857" s="745">
        <v>0.5</v>
      </c>
      <c r="P857" s="663">
        <v>0</v>
      </c>
      <c r="Q857" s="678"/>
      <c r="R857" s="662">
        <v>1</v>
      </c>
      <c r="S857" s="678">
        <v>1</v>
      </c>
      <c r="T857" s="745">
        <v>0.5</v>
      </c>
      <c r="U857" s="701">
        <v>1</v>
      </c>
    </row>
    <row r="858" spans="1:21" ht="14.4" customHeight="1" x14ac:dyDescent="0.3">
      <c r="A858" s="661">
        <v>31</v>
      </c>
      <c r="B858" s="662" t="s">
        <v>576</v>
      </c>
      <c r="C858" s="662" t="s">
        <v>2790</v>
      </c>
      <c r="D858" s="743" t="s">
        <v>3998</v>
      </c>
      <c r="E858" s="744" t="s">
        <v>2802</v>
      </c>
      <c r="F858" s="662" t="s">
        <v>2785</v>
      </c>
      <c r="G858" s="662" t="s">
        <v>3007</v>
      </c>
      <c r="H858" s="662" t="s">
        <v>577</v>
      </c>
      <c r="I858" s="662" t="s">
        <v>3572</v>
      </c>
      <c r="J858" s="662" t="s">
        <v>3011</v>
      </c>
      <c r="K858" s="662" t="s">
        <v>3573</v>
      </c>
      <c r="L858" s="663">
        <v>0</v>
      </c>
      <c r="M858" s="663">
        <v>0</v>
      </c>
      <c r="N858" s="662">
        <v>1</v>
      </c>
      <c r="O858" s="745">
        <v>0.5</v>
      </c>
      <c r="P858" s="663"/>
      <c r="Q858" s="678"/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31</v>
      </c>
      <c r="B859" s="662" t="s">
        <v>576</v>
      </c>
      <c r="C859" s="662" t="s">
        <v>2790</v>
      </c>
      <c r="D859" s="743" t="s">
        <v>3998</v>
      </c>
      <c r="E859" s="744" t="s">
        <v>2802</v>
      </c>
      <c r="F859" s="662" t="s">
        <v>2785</v>
      </c>
      <c r="G859" s="662" t="s">
        <v>2895</v>
      </c>
      <c r="H859" s="662" t="s">
        <v>577</v>
      </c>
      <c r="I859" s="662" t="s">
        <v>903</v>
      </c>
      <c r="J859" s="662" t="s">
        <v>904</v>
      </c>
      <c r="K859" s="662" t="s">
        <v>2896</v>
      </c>
      <c r="L859" s="663">
        <v>0</v>
      </c>
      <c r="M859" s="663">
        <v>0</v>
      </c>
      <c r="N859" s="662">
        <v>5</v>
      </c>
      <c r="O859" s="745">
        <v>3</v>
      </c>
      <c r="P859" s="663">
        <v>0</v>
      </c>
      <c r="Q859" s="678"/>
      <c r="R859" s="662">
        <v>5</v>
      </c>
      <c r="S859" s="678">
        <v>1</v>
      </c>
      <c r="T859" s="745">
        <v>3</v>
      </c>
      <c r="U859" s="701">
        <v>1</v>
      </c>
    </row>
    <row r="860" spans="1:21" ht="14.4" customHeight="1" x14ac:dyDescent="0.3">
      <c r="A860" s="661">
        <v>31</v>
      </c>
      <c r="B860" s="662" t="s">
        <v>576</v>
      </c>
      <c r="C860" s="662" t="s">
        <v>2790</v>
      </c>
      <c r="D860" s="743" t="s">
        <v>3998</v>
      </c>
      <c r="E860" s="744" t="s">
        <v>2802</v>
      </c>
      <c r="F860" s="662" t="s">
        <v>2785</v>
      </c>
      <c r="G860" s="662" t="s">
        <v>2895</v>
      </c>
      <c r="H860" s="662" t="s">
        <v>577</v>
      </c>
      <c r="I860" s="662" t="s">
        <v>3143</v>
      </c>
      <c r="J860" s="662" t="s">
        <v>904</v>
      </c>
      <c r="K860" s="662" t="s">
        <v>3144</v>
      </c>
      <c r="L860" s="663">
        <v>0</v>
      </c>
      <c r="M860" s="663">
        <v>0</v>
      </c>
      <c r="N860" s="662">
        <v>3</v>
      </c>
      <c r="O860" s="745">
        <v>2</v>
      </c>
      <c r="P860" s="663">
        <v>0</v>
      </c>
      <c r="Q860" s="678"/>
      <c r="R860" s="662">
        <v>1</v>
      </c>
      <c r="S860" s="678">
        <v>0.33333333333333331</v>
      </c>
      <c r="T860" s="745">
        <v>0.5</v>
      </c>
      <c r="U860" s="701">
        <v>0.25</v>
      </c>
    </row>
    <row r="861" spans="1:21" ht="14.4" customHeight="1" x14ac:dyDescent="0.3">
      <c r="A861" s="661">
        <v>31</v>
      </c>
      <c r="B861" s="662" t="s">
        <v>576</v>
      </c>
      <c r="C861" s="662" t="s">
        <v>2790</v>
      </c>
      <c r="D861" s="743" t="s">
        <v>3998</v>
      </c>
      <c r="E861" s="744" t="s">
        <v>2802</v>
      </c>
      <c r="F861" s="662" t="s">
        <v>2785</v>
      </c>
      <c r="G861" s="662" t="s">
        <v>2895</v>
      </c>
      <c r="H861" s="662" t="s">
        <v>577</v>
      </c>
      <c r="I861" s="662" t="s">
        <v>2952</v>
      </c>
      <c r="J861" s="662" t="s">
        <v>904</v>
      </c>
      <c r="K861" s="662" t="s">
        <v>2953</v>
      </c>
      <c r="L861" s="663">
        <v>0</v>
      </c>
      <c r="M861" s="663">
        <v>0</v>
      </c>
      <c r="N861" s="662">
        <v>4</v>
      </c>
      <c r="O861" s="745">
        <v>4</v>
      </c>
      <c r="P861" s="663">
        <v>0</v>
      </c>
      <c r="Q861" s="678"/>
      <c r="R861" s="662">
        <v>3</v>
      </c>
      <c r="S861" s="678">
        <v>0.75</v>
      </c>
      <c r="T861" s="745">
        <v>3</v>
      </c>
      <c r="U861" s="701">
        <v>0.75</v>
      </c>
    </row>
    <row r="862" spans="1:21" ht="14.4" customHeight="1" x14ac:dyDescent="0.3">
      <c r="A862" s="661">
        <v>31</v>
      </c>
      <c r="B862" s="662" t="s">
        <v>576</v>
      </c>
      <c r="C862" s="662" t="s">
        <v>2790</v>
      </c>
      <c r="D862" s="743" t="s">
        <v>3998</v>
      </c>
      <c r="E862" s="744" t="s">
        <v>2802</v>
      </c>
      <c r="F862" s="662" t="s">
        <v>2785</v>
      </c>
      <c r="G862" s="662" t="s">
        <v>2819</v>
      </c>
      <c r="H862" s="662" t="s">
        <v>577</v>
      </c>
      <c r="I862" s="662" t="s">
        <v>789</v>
      </c>
      <c r="J862" s="662" t="s">
        <v>790</v>
      </c>
      <c r="K862" s="662" t="s">
        <v>3313</v>
      </c>
      <c r="L862" s="663">
        <v>0</v>
      </c>
      <c r="M862" s="663">
        <v>0</v>
      </c>
      <c r="N862" s="662">
        <v>4</v>
      </c>
      <c r="O862" s="745">
        <v>2.5</v>
      </c>
      <c r="P862" s="663">
        <v>0</v>
      </c>
      <c r="Q862" s="678"/>
      <c r="R862" s="662">
        <v>1</v>
      </c>
      <c r="S862" s="678">
        <v>0.25</v>
      </c>
      <c r="T862" s="745">
        <v>1</v>
      </c>
      <c r="U862" s="701">
        <v>0.4</v>
      </c>
    </row>
    <row r="863" spans="1:21" ht="14.4" customHeight="1" x14ac:dyDescent="0.3">
      <c r="A863" s="661">
        <v>31</v>
      </c>
      <c r="B863" s="662" t="s">
        <v>576</v>
      </c>
      <c r="C863" s="662" t="s">
        <v>2790</v>
      </c>
      <c r="D863" s="743" t="s">
        <v>3998</v>
      </c>
      <c r="E863" s="744" t="s">
        <v>2802</v>
      </c>
      <c r="F863" s="662" t="s">
        <v>2785</v>
      </c>
      <c r="G863" s="662" t="s">
        <v>2819</v>
      </c>
      <c r="H863" s="662" t="s">
        <v>577</v>
      </c>
      <c r="I863" s="662" t="s">
        <v>785</v>
      </c>
      <c r="J863" s="662" t="s">
        <v>790</v>
      </c>
      <c r="K863" s="662" t="s">
        <v>3574</v>
      </c>
      <c r="L863" s="663">
        <v>0</v>
      </c>
      <c r="M863" s="663">
        <v>0</v>
      </c>
      <c r="N863" s="662">
        <v>3</v>
      </c>
      <c r="O863" s="745">
        <v>2.5</v>
      </c>
      <c r="P863" s="663">
        <v>0</v>
      </c>
      <c r="Q863" s="678"/>
      <c r="R863" s="662">
        <v>2</v>
      </c>
      <c r="S863" s="678">
        <v>0.66666666666666663</v>
      </c>
      <c r="T863" s="745">
        <v>2</v>
      </c>
      <c r="U863" s="701">
        <v>0.8</v>
      </c>
    </row>
    <row r="864" spans="1:21" ht="14.4" customHeight="1" x14ac:dyDescent="0.3">
      <c r="A864" s="661">
        <v>31</v>
      </c>
      <c r="B864" s="662" t="s">
        <v>576</v>
      </c>
      <c r="C864" s="662" t="s">
        <v>2790</v>
      </c>
      <c r="D864" s="743" t="s">
        <v>3998</v>
      </c>
      <c r="E864" s="744" t="s">
        <v>2802</v>
      </c>
      <c r="F864" s="662" t="s">
        <v>2785</v>
      </c>
      <c r="G864" s="662" t="s">
        <v>2819</v>
      </c>
      <c r="H864" s="662" t="s">
        <v>577</v>
      </c>
      <c r="I864" s="662" t="s">
        <v>3172</v>
      </c>
      <c r="J864" s="662" t="s">
        <v>790</v>
      </c>
      <c r="K864" s="662" t="s">
        <v>3173</v>
      </c>
      <c r="L864" s="663">
        <v>0</v>
      </c>
      <c r="M864" s="663">
        <v>0</v>
      </c>
      <c r="N864" s="662">
        <v>2</v>
      </c>
      <c r="O864" s="745">
        <v>1.5</v>
      </c>
      <c r="P864" s="663">
        <v>0</v>
      </c>
      <c r="Q864" s="678"/>
      <c r="R864" s="662">
        <v>1</v>
      </c>
      <c r="S864" s="678">
        <v>0.5</v>
      </c>
      <c r="T864" s="745">
        <v>1</v>
      </c>
      <c r="U864" s="701">
        <v>0.66666666666666663</v>
      </c>
    </row>
    <row r="865" spans="1:21" ht="14.4" customHeight="1" x14ac:dyDescent="0.3">
      <c r="A865" s="661">
        <v>31</v>
      </c>
      <c r="B865" s="662" t="s">
        <v>576</v>
      </c>
      <c r="C865" s="662" t="s">
        <v>2790</v>
      </c>
      <c r="D865" s="743" t="s">
        <v>3998</v>
      </c>
      <c r="E865" s="744" t="s">
        <v>2802</v>
      </c>
      <c r="F865" s="662" t="s">
        <v>2785</v>
      </c>
      <c r="G865" s="662" t="s">
        <v>2819</v>
      </c>
      <c r="H865" s="662" t="s">
        <v>577</v>
      </c>
      <c r="I865" s="662" t="s">
        <v>3575</v>
      </c>
      <c r="J865" s="662" t="s">
        <v>790</v>
      </c>
      <c r="K865" s="662" t="s">
        <v>3574</v>
      </c>
      <c r="L865" s="663">
        <v>0</v>
      </c>
      <c r="M865" s="663">
        <v>0</v>
      </c>
      <c r="N865" s="662">
        <v>1</v>
      </c>
      <c r="O865" s="745">
        <v>0.5</v>
      </c>
      <c r="P865" s="663">
        <v>0</v>
      </c>
      <c r="Q865" s="678"/>
      <c r="R865" s="662">
        <v>1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31</v>
      </c>
      <c r="B866" s="662" t="s">
        <v>576</v>
      </c>
      <c r="C866" s="662" t="s">
        <v>2790</v>
      </c>
      <c r="D866" s="743" t="s">
        <v>3998</v>
      </c>
      <c r="E866" s="744" t="s">
        <v>2802</v>
      </c>
      <c r="F866" s="662" t="s">
        <v>2785</v>
      </c>
      <c r="G866" s="662" t="s">
        <v>3225</v>
      </c>
      <c r="H866" s="662" t="s">
        <v>577</v>
      </c>
      <c r="I866" s="662" t="s">
        <v>3226</v>
      </c>
      <c r="J866" s="662" t="s">
        <v>1355</v>
      </c>
      <c r="K866" s="662" t="s">
        <v>3227</v>
      </c>
      <c r="L866" s="663">
        <v>76.180000000000007</v>
      </c>
      <c r="M866" s="663">
        <v>304.72000000000003</v>
      </c>
      <c r="N866" s="662">
        <v>4</v>
      </c>
      <c r="O866" s="745">
        <v>3</v>
      </c>
      <c r="P866" s="663">
        <v>304.72000000000003</v>
      </c>
      <c r="Q866" s="678">
        <v>1</v>
      </c>
      <c r="R866" s="662">
        <v>4</v>
      </c>
      <c r="S866" s="678">
        <v>1</v>
      </c>
      <c r="T866" s="745">
        <v>3</v>
      </c>
      <c r="U866" s="701">
        <v>1</v>
      </c>
    </row>
    <row r="867" spans="1:21" ht="14.4" customHeight="1" x14ac:dyDescent="0.3">
      <c r="A867" s="661">
        <v>31</v>
      </c>
      <c r="B867" s="662" t="s">
        <v>576</v>
      </c>
      <c r="C867" s="662" t="s">
        <v>2790</v>
      </c>
      <c r="D867" s="743" t="s">
        <v>3998</v>
      </c>
      <c r="E867" s="744" t="s">
        <v>2802</v>
      </c>
      <c r="F867" s="662" t="s">
        <v>2785</v>
      </c>
      <c r="G867" s="662" t="s">
        <v>3225</v>
      </c>
      <c r="H867" s="662" t="s">
        <v>577</v>
      </c>
      <c r="I867" s="662" t="s">
        <v>3226</v>
      </c>
      <c r="J867" s="662" t="s">
        <v>1355</v>
      </c>
      <c r="K867" s="662" t="s">
        <v>3227</v>
      </c>
      <c r="L867" s="663">
        <v>73.73</v>
      </c>
      <c r="M867" s="663">
        <v>221.19</v>
      </c>
      <c r="N867" s="662">
        <v>3</v>
      </c>
      <c r="O867" s="745">
        <v>2.5</v>
      </c>
      <c r="P867" s="663">
        <v>221.19</v>
      </c>
      <c r="Q867" s="678">
        <v>1</v>
      </c>
      <c r="R867" s="662">
        <v>3</v>
      </c>
      <c r="S867" s="678">
        <v>1</v>
      </c>
      <c r="T867" s="745">
        <v>2.5</v>
      </c>
      <c r="U867" s="701">
        <v>1</v>
      </c>
    </row>
    <row r="868" spans="1:21" ht="14.4" customHeight="1" x14ac:dyDescent="0.3">
      <c r="A868" s="661">
        <v>31</v>
      </c>
      <c r="B868" s="662" t="s">
        <v>576</v>
      </c>
      <c r="C868" s="662" t="s">
        <v>2790</v>
      </c>
      <c r="D868" s="743" t="s">
        <v>3998</v>
      </c>
      <c r="E868" s="744" t="s">
        <v>2802</v>
      </c>
      <c r="F868" s="662" t="s">
        <v>2785</v>
      </c>
      <c r="G868" s="662" t="s">
        <v>3225</v>
      </c>
      <c r="H868" s="662" t="s">
        <v>577</v>
      </c>
      <c r="I868" s="662" t="s">
        <v>1354</v>
      </c>
      <c r="J868" s="662" t="s">
        <v>1355</v>
      </c>
      <c r="K868" s="662" t="s">
        <v>1187</v>
      </c>
      <c r="L868" s="663">
        <v>36.869999999999997</v>
      </c>
      <c r="M868" s="663">
        <v>36.869999999999997</v>
      </c>
      <c r="N868" s="662">
        <v>1</v>
      </c>
      <c r="O868" s="745">
        <v>1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31</v>
      </c>
      <c r="B869" s="662" t="s">
        <v>576</v>
      </c>
      <c r="C869" s="662" t="s">
        <v>2790</v>
      </c>
      <c r="D869" s="743" t="s">
        <v>3998</v>
      </c>
      <c r="E869" s="744" t="s">
        <v>2802</v>
      </c>
      <c r="F869" s="662" t="s">
        <v>2785</v>
      </c>
      <c r="G869" s="662" t="s">
        <v>3225</v>
      </c>
      <c r="H869" s="662" t="s">
        <v>577</v>
      </c>
      <c r="I869" s="662" t="s">
        <v>3576</v>
      </c>
      <c r="J869" s="662" t="s">
        <v>1355</v>
      </c>
      <c r="K869" s="662" t="s">
        <v>3577</v>
      </c>
      <c r="L869" s="663">
        <v>0</v>
      </c>
      <c r="M869" s="663">
        <v>0</v>
      </c>
      <c r="N869" s="662">
        <v>1</v>
      </c>
      <c r="O869" s="745">
        <v>1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31</v>
      </c>
      <c r="B870" s="662" t="s">
        <v>576</v>
      </c>
      <c r="C870" s="662" t="s">
        <v>2790</v>
      </c>
      <c r="D870" s="743" t="s">
        <v>3998</v>
      </c>
      <c r="E870" s="744" t="s">
        <v>2802</v>
      </c>
      <c r="F870" s="662" t="s">
        <v>2785</v>
      </c>
      <c r="G870" s="662" t="s">
        <v>2823</v>
      </c>
      <c r="H870" s="662" t="s">
        <v>577</v>
      </c>
      <c r="I870" s="662" t="s">
        <v>1714</v>
      </c>
      <c r="J870" s="662" t="s">
        <v>1715</v>
      </c>
      <c r="K870" s="662" t="s">
        <v>1716</v>
      </c>
      <c r="L870" s="663">
        <v>132.97999999999999</v>
      </c>
      <c r="M870" s="663">
        <v>797.87999999999988</v>
      </c>
      <c r="N870" s="662">
        <v>6</v>
      </c>
      <c r="O870" s="745">
        <v>2.5</v>
      </c>
      <c r="P870" s="663">
        <v>797.87999999999988</v>
      </c>
      <c r="Q870" s="678">
        <v>1</v>
      </c>
      <c r="R870" s="662">
        <v>6</v>
      </c>
      <c r="S870" s="678">
        <v>1</v>
      </c>
      <c r="T870" s="745">
        <v>2.5</v>
      </c>
      <c r="U870" s="701">
        <v>1</v>
      </c>
    </row>
    <row r="871" spans="1:21" ht="14.4" customHeight="1" x14ac:dyDescent="0.3">
      <c r="A871" s="661">
        <v>31</v>
      </c>
      <c r="B871" s="662" t="s">
        <v>576</v>
      </c>
      <c r="C871" s="662" t="s">
        <v>2790</v>
      </c>
      <c r="D871" s="743" t="s">
        <v>3998</v>
      </c>
      <c r="E871" s="744" t="s">
        <v>2802</v>
      </c>
      <c r="F871" s="662" t="s">
        <v>2785</v>
      </c>
      <c r="G871" s="662" t="s">
        <v>2823</v>
      </c>
      <c r="H871" s="662" t="s">
        <v>577</v>
      </c>
      <c r="I871" s="662" t="s">
        <v>2824</v>
      </c>
      <c r="J871" s="662" t="s">
        <v>1715</v>
      </c>
      <c r="K871" s="662" t="s">
        <v>2825</v>
      </c>
      <c r="L871" s="663">
        <v>0</v>
      </c>
      <c r="M871" s="663">
        <v>0</v>
      </c>
      <c r="N871" s="662">
        <v>1</v>
      </c>
      <c r="O871" s="745">
        <v>1</v>
      </c>
      <c r="P871" s="663">
        <v>0</v>
      </c>
      <c r="Q871" s="678"/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31</v>
      </c>
      <c r="B872" s="662" t="s">
        <v>576</v>
      </c>
      <c r="C872" s="662" t="s">
        <v>2790</v>
      </c>
      <c r="D872" s="743" t="s">
        <v>3998</v>
      </c>
      <c r="E872" s="744" t="s">
        <v>2802</v>
      </c>
      <c r="F872" s="662" t="s">
        <v>2785</v>
      </c>
      <c r="G872" s="662" t="s">
        <v>2823</v>
      </c>
      <c r="H872" s="662" t="s">
        <v>577</v>
      </c>
      <c r="I872" s="662" t="s">
        <v>2826</v>
      </c>
      <c r="J872" s="662" t="s">
        <v>1715</v>
      </c>
      <c r="K872" s="662" t="s">
        <v>1716</v>
      </c>
      <c r="L872" s="663">
        <v>147.31</v>
      </c>
      <c r="M872" s="663">
        <v>441.93</v>
      </c>
      <c r="N872" s="662">
        <v>3</v>
      </c>
      <c r="O872" s="745">
        <v>1</v>
      </c>
      <c r="P872" s="663">
        <v>441.93</v>
      </c>
      <c r="Q872" s="678">
        <v>1</v>
      </c>
      <c r="R872" s="662">
        <v>3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31</v>
      </c>
      <c r="B873" s="662" t="s">
        <v>576</v>
      </c>
      <c r="C873" s="662" t="s">
        <v>2790</v>
      </c>
      <c r="D873" s="743" t="s">
        <v>3998</v>
      </c>
      <c r="E873" s="744" t="s">
        <v>2802</v>
      </c>
      <c r="F873" s="662" t="s">
        <v>2785</v>
      </c>
      <c r="G873" s="662" t="s">
        <v>2823</v>
      </c>
      <c r="H873" s="662" t="s">
        <v>577</v>
      </c>
      <c r="I873" s="662" t="s">
        <v>2826</v>
      </c>
      <c r="J873" s="662" t="s">
        <v>1715</v>
      </c>
      <c r="K873" s="662" t="s">
        <v>1716</v>
      </c>
      <c r="L873" s="663">
        <v>132.97999999999999</v>
      </c>
      <c r="M873" s="663">
        <v>1063.8399999999999</v>
      </c>
      <c r="N873" s="662">
        <v>8</v>
      </c>
      <c r="O873" s="745">
        <v>2.5</v>
      </c>
      <c r="P873" s="663">
        <v>797.87999999999988</v>
      </c>
      <c r="Q873" s="678">
        <v>0.75</v>
      </c>
      <c r="R873" s="662">
        <v>6</v>
      </c>
      <c r="S873" s="678">
        <v>0.75</v>
      </c>
      <c r="T873" s="745">
        <v>1.5</v>
      </c>
      <c r="U873" s="701">
        <v>0.6</v>
      </c>
    </row>
    <row r="874" spans="1:21" ht="14.4" customHeight="1" x14ac:dyDescent="0.3">
      <c r="A874" s="661">
        <v>31</v>
      </c>
      <c r="B874" s="662" t="s">
        <v>576</v>
      </c>
      <c r="C874" s="662" t="s">
        <v>2790</v>
      </c>
      <c r="D874" s="743" t="s">
        <v>3998</v>
      </c>
      <c r="E874" s="744" t="s">
        <v>2802</v>
      </c>
      <c r="F874" s="662" t="s">
        <v>2785</v>
      </c>
      <c r="G874" s="662" t="s">
        <v>3578</v>
      </c>
      <c r="H874" s="662" t="s">
        <v>577</v>
      </c>
      <c r="I874" s="662" t="s">
        <v>1837</v>
      </c>
      <c r="J874" s="662" t="s">
        <v>1838</v>
      </c>
      <c r="K874" s="662" t="s">
        <v>3579</v>
      </c>
      <c r="L874" s="663">
        <v>0</v>
      </c>
      <c r="M874" s="663">
        <v>0</v>
      </c>
      <c r="N874" s="662">
        <v>1</v>
      </c>
      <c r="O874" s="745">
        <v>0.5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31</v>
      </c>
      <c r="B875" s="662" t="s">
        <v>576</v>
      </c>
      <c r="C875" s="662" t="s">
        <v>2790</v>
      </c>
      <c r="D875" s="743" t="s">
        <v>3998</v>
      </c>
      <c r="E875" s="744" t="s">
        <v>2802</v>
      </c>
      <c r="F875" s="662" t="s">
        <v>2785</v>
      </c>
      <c r="G875" s="662" t="s">
        <v>2960</v>
      </c>
      <c r="H875" s="662" t="s">
        <v>577</v>
      </c>
      <c r="I875" s="662" t="s">
        <v>3580</v>
      </c>
      <c r="J875" s="662" t="s">
        <v>3581</v>
      </c>
      <c r="K875" s="662" t="s">
        <v>3582</v>
      </c>
      <c r="L875" s="663">
        <v>234.07</v>
      </c>
      <c r="M875" s="663">
        <v>234.07</v>
      </c>
      <c r="N875" s="662">
        <v>1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31</v>
      </c>
      <c r="B876" s="662" t="s">
        <v>576</v>
      </c>
      <c r="C876" s="662" t="s">
        <v>2790</v>
      </c>
      <c r="D876" s="743" t="s">
        <v>3998</v>
      </c>
      <c r="E876" s="744" t="s">
        <v>2802</v>
      </c>
      <c r="F876" s="662" t="s">
        <v>2785</v>
      </c>
      <c r="G876" s="662" t="s">
        <v>2960</v>
      </c>
      <c r="H876" s="662" t="s">
        <v>577</v>
      </c>
      <c r="I876" s="662" t="s">
        <v>748</v>
      </c>
      <c r="J876" s="662" t="s">
        <v>3581</v>
      </c>
      <c r="K876" s="662" t="s">
        <v>3583</v>
      </c>
      <c r="L876" s="663">
        <v>70.23</v>
      </c>
      <c r="M876" s="663">
        <v>70.23</v>
      </c>
      <c r="N876" s="662">
        <v>1</v>
      </c>
      <c r="O876" s="745">
        <v>1</v>
      </c>
      <c r="P876" s="663">
        <v>70.23</v>
      </c>
      <c r="Q876" s="678">
        <v>1</v>
      </c>
      <c r="R876" s="662">
        <v>1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31</v>
      </c>
      <c r="B877" s="662" t="s">
        <v>576</v>
      </c>
      <c r="C877" s="662" t="s">
        <v>2790</v>
      </c>
      <c r="D877" s="743" t="s">
        <v>3998</v>
      </c>
      <c r="E877" s="744" t="s">
        <v>2802</v>
      </c>
      <c r="F877" s="662" t="s">
        <v>2785</v>
      </c>
      <c r="G877" s="662" t="s">
        <v>2831</v>
      </c>
      <c r="H877" s="662" t="s">
        <v>1456</v>
      </c>
      <c r="I877" s="662" t="s">
        <v>2832</v>
      </c>
      <c r="J877" s="662" t="s">
        <v>2833</v>
      </c>
      <c r="K877" s="662" t="s">
        <v>2834</v>
      </c>
      <c r="L877" s="663">
        <v>543.39</v>
      </c>
      <c r="M877" s="663">
        <v>41841.029999999977</v>
      </c>
      <c r="N877" s="662">
        <v>77</v>
      </c>
      <c r="O877" s="745">
        <v>39</v>
      </c>
      <c r="P877" s="663">
        <v>40210.859999999979</v>
      </c>
      <c r="Q877" s="678">
        <v>0.96103896103896103</v>
      </c>
      <c r="R877" s="662">
        <v>74</v>
      </c>
      <c r="S877" s="678">
        <v>0.96103896103896103</v>
      </c>
      <c r="T877" s="745">
        <v>37</v>
      </c>
      <c r="U877" s="701">
        <v>0.94871794871794868</v>
      </c>
    </row>
    <row r="878" spans="1:21" ht="14.4" customHeight="1" x14ac:dyDescent="0.3">
      <c r="A878" s="661">
        <v>31</v>
      </c>
      <c r="B878" s="662" t="s">
        <v>576</v>
      </c>
      <c r="C878" s="662" t="s">
        <v>2790</v>
      </c>
      <c r="D878" s="743" t="s">
        <v>3998</v>
      </c>
      <c r="E878" s="744" t="s">
        <v>2802</v>
      </c>
      <c r="F878" s="662" t="s">
        <v>2785</v>
      </c>
      <c r="G878" s="662" t="s">
        <v>2831</v>
      </c>
      <c r="H878" s="662" t="s">
        <v>1456</v>
      </c>
      <c r="I878" s="662" t="s">
        <v>2835</v>
      </c>
      <c r="J878" s="662" t="s">
        <v>2833</v>
      </c>
      <c r="K878" s="662" t="s">
        <v>2836</v>
      </c>
      <c r="L878" s="663">
        <v>815.1</v>
      </c>
      <c r="M878" s="663">
        <v>5705.7000000000007</v>
      </c>
      <c r="N878" s="662">
        <v>7</v>
      </c>
      <c r="O878" s="745">
        <v>4</v>
      </c>
      <c r="P878" s="663">
        <v>5705.7000000000007</v>
      </c>
      <c r="Q878" s="678">
        <v>1</v>
      </c>
      <c r="R878" s="662">
        <v>7</v>
      </c>
      <c r="S878" s="678">
        <v>1</v>
      </c>
      <c r="T878" s="745">
        <v>4</v>
      </c>
      <c r="U878" s="701">
        <v>1</v>
      </c>
    </row>
    <row r="879" spans="1:21" ht="14.4" customHeight="1" x14ac:dyDescent="0.3">
      <c r="A879" s="661">
        <v>31</v>
      </c>
      <c r="B879" s="662" t="s">
        <v>576</v>
      </c>
      <c r="C879" s="662" t="s">
        <v>2790</v>
      </c>
      <c r="D879" s="743" t="s">
        <v>3998</v>
      </c>
      <c r="E879" s="744" t="s">
        <v>2802</v>
      </c>
      <c r="F879" s="662" t="s">
        <v>2785</v>
      </c>
      <c r="G879" s="662" t="s">
        <v>2839</v>
      </c>
      <c r="H879" s="662" t="s">
        <v>1456</v>
      </c>
      <c r="I879" s="662" t="s">
        <v>1579</v>
      </c>
      <c r="J879" s="662" t="s">
        <v>607</v>
      </c>
      <c r="K879" s="662" t="s">
        <v>2709</v>
      </c>
      <c r="L879" s="663">
        <v>18.260000000000002</v>
      </c>
      <c r="M879" s="663">
        <v>18.260000000000002</v>
      </c>
      <c r="N879" s="662">
        <v>1</v>
      </c>
      <c r="O879" s="745">
        <v>1</v>
      </c>
      <c r="P879" s="663">
        <v>18.260000000000002</v>
      </c>
      <c r="Q879" s="678">
        <v>1</v>
      </c>
      <c r="R879" s="662">
        <v>1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31</v>
      </c>
      <c r="B880" s="662" t="s">
        <v>576</v>
      </c>
      <c r="C880" s="662" t="s">
        <v>2790</v>
      </c>
      <c r="D880" s="743" t="s">
        <v>3998</v>
      </c>
      <c r="E880" s="744" t="s">
        <v>2802</v>
      </c>
      <c r="F880" s="662" t="s">
        <v>2785</v>
      </c>
      <c r="G880" s="662" t="s">
        <v>2839</v>
      </c>
      <c r="H880" s="662" t="s">
        <v>1456</v>
      </c>
      <c r="I880" s="662" t="s">
        <v>1470</v>
      </c>
      <c r="J880" s="662" t="s">
        <v>607</v>
      </c>
      <c r="K880" s="662" t="s">
        <v>608</v>
      </c>
      <c r="L880" s="663">
        <v>48.42</v>
      </c>
      <c r="M880" s="663">
        <v>242.10000000000002</v>
      </c>
      <c r="N880" s="662">
        <v>5</v>
      </c>
      <c r="O880" s="745">
        <v>4.5</v>
      </c>
      <c r="P880" s="663">
        <v>242.10000000000002</v>
      </c>
      <c r="Q880" s="678">
        <v>1</v>
      </c>
      <c r="R880" s="662">
        <v>5</v>
      </c>
      <c r="S880" s="678">
        <v>1</v>
      </c>
      <c r="T880" s="745">
        <v>4.5</v>
      </c>
      <c r="U880" s="701">
        <v>1</v>
      </c>
    </row>
    <row r="881" spans="1:21" ht="14.4" customHeight="1" x14ac:dyDescent="0.3">
      <c r="A881" s="661">
        <v>31</v>
      </c>
      <c r="B881" s="662" t="s">
        <v>576</v>
      </c>
      <c r="C881" s="662" t="s">
        <v>2790</v>
      </c>
      <c r="D881" s="743" t="s">
        <v>3998</v>
      </c>
      <c r="E881" s="744" t="s">
        <v>2802</v>
      </c>
      <c r="F881" s="662" t="s">
        <v>2785</v>
      </c>
      <c r="G881" s="662" t="s">
        <v>2839</v>
      </c>
      <c r="H881" s="662" t="s">
        <v>577</v>
      </c>
      <c r="I881" s="662" t="s">
        <v>3026</v>
      </c>
      <c r="J881" s="662" t="s">
        <v>3027</v>
      </c>
      <c r="K881" s="662" t="s">
        <v>3028</v>
      </c>
      <c r="L881" s="663">
        <v>48.42</v>
      </c>
      <c r="M881" s="663">
        <v>290.52000000000004</v>
      </c>
      <c r="N881" s="662">
        <v>6</v>
      </c>
      <c r="O881" s="745">
        <v>4.5</v>
      </c>
      <c r="P881" s="663">
        <v>242.10000000000002</v>
      </c>
      <c r="Q881" s="678">
        <v>0.83333333333333326</v>
      </c>
      <c r="R881" s="662">
        <v>5</v>
      </c>
      <c r="S881" s="678">
        <v>0.83333333333333337</v>
      </c>
      <c r="T881" s="745">
        <v>3.5</v>
      </c>
      <c r="U881" s="701">
        <v>0.77777777777777779</v>
      </c>
    </row>
    <row r="882" spans="1:21" ht="14.4" customHeight="1" x14ac:dyDescent="0.3">
      <c r="A882" s="661">
        <v>31</v>
      </c>
      <c r="B882" s="662" t="s">
        <v>576</v>
      </c>
      <c r="C882" s="662" t="s">
        <v>2790</v>
      </c>
      <c r="D882" s="743" t="s">
        <v>3998</v>
      </c>
      <c r="E882" s="744" t="s">
        <v>2802</v>
      </c>
      <c r="F882" s="662" t="s">
        <v>2785</v>
      </c>
      <c r="G882" s="662" t="s">
        <v>2839</v>
      </c>
      <c r="H882" s="662" t="s">
        <v>577</v>
      </c>
      <c r="I882" s="662" t="s">
        <v>3584</v>
      </c>
      <c r="J882" s="662" t="s">
        <v>607</v>
      </c>
      <c r="K882" s="662" t="s">
        <v>3585</v>
      </c>
      <c r="L882" s="663">
        <v>18.260000000000002</v>
      </c>
      <c r="M882" s="663">
        <v>18.260000000000002</v>
      </c>
      <c r="N882" s="662">
        <v>1</v>
      </c>
      <c r="O882" s="745">
        <v>1</v>
      </c>
      <c r="P882" s="663">
        <v>18.260000000000002</v>
      </c>
      <c r="Q882" s="678">
        <v>1</v>
      </c>
      <c r="R882" s="662">
        <v>1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31</v>
      </c>
      <c r="B883" s="662" t="s">
        <v>576</v>
      </c>
      <c r="C883" s="662" t="s">
        <v>2790</v>
      </c>
      <c r="D883" s="743" t="s">
        <v>3998</v>
      </c>
      <c r="E883" s="744" t="s">
        <v>2802</v>
      </c>
      <c r="F883" s="662" t="s">
        <v>2785</v>
      </c>
      <c r="G883" s="662" t="s">
        <v>3512</v>
      </c>
      <c r="H883" s="662" t="s">
        <v>577</v>
      </c>
      <c r="I883" s="662" t="s">
        <v>3586</v>
      </c>
      <c r="J883" s="662" t="s">
        <v>3587</v>
      </c>
      <c r="K883" s="662" t="s">
        <v>2830</v>
      </c>
      <c r="L883" s="663">
        <v>43.37</v>
      </c>
      <c r="M883" s="663">
        <v>43.37</v>
      </c>
      <c r="N883" s="662">
        <v>1</v>
      </c>
      <c r="O883" s="745">
        <v>1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31</v>
      </c>
      <c r="B884" s="662" t="s">
        <v>576</v>
      </c>
      <c r="C884" s="662" t="s">
        <v>2790</v>
      </c>
      <c r="D884" s="743" t="s">
        <v>3998</v>
      </c>
      <c r="E884" s="744" t="s">
        <v>2802</v>
      </c>
      <c r="F884" s="662" t="s">
        <v>2785</v>
      </c>
      <c r="G884" s="662" t="s">
        <v>2842</v>
      </c>
      <c r="H884" s="662" t="s">
        <v>577</v>
      </c>
      <c r="I884" s="662" t="s">
        <v>763</v>
      </c>
      <c r="J884" s="662" t="s">
        <v>2843</v>
      </c>
      <c r="K884" s="662" t="s">
        <v>2844</v>
      </c>
      <c r="L884" s="663">
        <v>0</v>
      </c>
      <c r="M884" s="663">
        <v>0</v>
      </c>
      <c r="N884" s="662">
        <v>11</v>
      </c>
      <c r="O884" s="745">
        <v>10</v>
      </c>
      <c r="P884" s="663">
        <v>0</v>
      </c>
      <c r="Q884" s="678"/>
      <c r="R884" s="662">
        <v>9</v>
      </c>
      <c r="S884" s="678">
        <v>0.81818181818181823</v>
      </c>
      <c r="T884" s="745">
        <v>8.5</v>
      </c>
      <c r="U884" s="701">
        <v>0.85</v>
      </c>
    </row>
    <row r="885" spans="1:21" ht="14.4" customHeight="1" x14ac:dyDescent="0.3">
      <c r="A885" s="661">
        <v>31</v>
      </c>
      <c r="B885" s="662" t="s">
        <v>576</v>
      </c>
      <c r="C885" s="662" t="s">
        <v>2790</v>
      </c>
      <c r="D885" s="743" t="s">
        <v>3998</v>
      </c>
      <c r="E885" s="744" t="s">
        <v>2802</v>
      </c>
      <c r="F885" s="662" t="s">
        <v>2785</v>
      </c>
      <c r="G885" s="662" t="s">
        <v>2903</v>
      </c>
      <c r="H885" s="662" t="s">
        <v>577</v>
      </c>
      <c r="I885" s="662" t="s">
        <v>2904</v>
      </c>
      <c r="J885" s="662" t="s">
        <v>2905</v>
      </c>
      <c r="K885" s="662" t="s">
        <v>2906</v>
      </c>
      <c r="L885" s="663">
        <v>657.67</v>
      </c>
      <c r="M885" s="663">
        <v>9207.3799999999992</v>
      </c>
      <c r="N885" s="662">
        <v>14</v>
      </c>
      <c r="O885" s="745">
        <v>9.5</v>
      </c>
      <c r="P885" s="663">
        <v>5261.36</v>
      </c>
      <c r="Q885" s="678">
        <v>0.5714285714285714</v>
      </c>
      <c r="R885" s="662">
        <v>8</v>
      </c>
      <c r="S885" s="678">
        <v>0.5714285714285714</v>
      </c>
      <c r="T885" s="745">
        <v>5.5</v>
      </c>
      <c r="U885" s="701">
        <v>0.57894736842105265</v>
      </c>
    </row>
    <row r="886" spans="1:21" ht="14.4" customHeight="1" x14ac:dyDescent="0.3">
      <c r="A886" s="661">
        <v>31</v>
      </c>
      <c r="B886" s="662" t="s">
        <v>576</v>
      </c>
      <c r="C886" s="662" t="s">
        <v>2790</v>
      </c>
      <c r="D886" s="743" t="s">
        <v>3998</v>
      </c>
      <c r="E886" s="744" t="s">
        <v>2802</v>
      </c>
      <c r="F886" s="662" t="s">
        <v>2785</v>
      </c>
      <c r="G886" s="662" t="s">
        <v>2845</v>
      </c>
      <c r="H886" s="662" t="s">
        <v>577</v>
      </c>
      <c r="I886" s="662" t="s">
        <v>1691</v>
      </c>
      <c r="J886" s="662" t="s">
        <v>1692</v>
      </c>
      <c r="K886" s="662" t="s">
        <v>2846</v>
      </c>
      <c r="L886" s="663">
        <v>186.27</v>
      </c>
      <c r="M886" s="663">
        <v>372.54</v>
      </c>
      <c r="N886" s="662">
        <v>2</v>
      </c>
      <c r="O886" s="745">
        <v>1</v>
      </c>
      <c r="P886" s="663">
        <v>372.54</v>
      </c>
      <c r="Q886" s="678">
        <v>1</v>
      </c>
      <c r="R886" s="662">
        <v>2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31</v>
      </c>
      <c r="B887" s="662" t="s">
        <v>576</v>
      </c>
      <c r="C887" s="662" t="s">
        <v>2790</v>
      </c>
      <c r="D887" s="743" t="s">
        <v>3998</v>
      </c>
      <c r="E887" s="744" t="s">
        <v>2802</v>
      </c>
      <c r="F887" s="662" t="s">
        <v>2785</v>
      </c>
      <c r="G887" s="662" t="s">
        <v>2847</v>
      </c>
      <c r="H887" s="662" t="s">
        <v>1456</v>
      </c>
      <c r="I887" s="662" t="s">
        <v>3588</v>
      </c>
      <c r="J887" s="662" t="s">
        <v>1522</v>
      </c>
      <c r="K887" s="662" t="s">
        <v>3589</v>
      </c>
      <c r="L887" s="663">
        <v>156.61000000000001</v>
      </c>
      <c r="M887" s="663">
        <v>156.61000000000001</v>
      </c>
      <c r="N887" s="662">
        <v>1</v>
      </c>
      <c r="O887" s="745">
        <v>0.5</v>
      </c>
      <c r="P887" s="663">
        <v>156.61000000000001</v>
      </c>
      <c r="Q887" s="678">
        <v>1</v>
      </c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31</v>
      </c>
      <c r="B888" s="662" t="s">
        <v>576</v>
      </c>
      <c r="C888" s="662" t="s">
        <v>2790</v>
      </c>
      <c r="D888" s="743" t="s">
        <v>3998</v>
      </c>
      <c r="E888" s="744" t="s">
        <v>2802</v>
      </c>
      <c r="F888" s="662" t="s">
        <v>2785</v>
      </c>
      <c r="G888" s="662" t="s">
        <v>2913</v>
      </c>
      <c r="H888" s="662" t="s">
        <v>577</v>
      </c>
      <c r="I888" s="662" t="s">
        <v>1080</v>
      </c>
      <c r="J888" s="662" t="s">
        <v>1074</v>
      </c>
      <c r="K888" s="662" t="s">
        <v>2914</v>
      </c>
      <c r="L888" s="663">
        <v>50.14</v>
      </c>
      <c r="M888" s="663">
        <v>50.14</v>
      </c>
      <c r="N888" s="662">
        <v>1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31</v>
      </c>
      <c r="B889" s="662" t="s">
        <v>576</v>
      </c>
      <c r="C889" s="662" t="s">
        <v>2790</v>
      </c>
      <c r="D889" s="743" t="s">
        <v>3998</v>
      </c>
      <c r="E889" s="744" t="s">
        <v>2802</v>
      </c>
      <c r="F889" s="662" t="s">
        <v>2785</v>
      </c>
      <c r="G889" s="662" t="s">
        <v>2913</v>
      </c>
      <c r="H889" s="662" t="s">
        <v>577</v>
      </c>
      <c r="I889" s="662" t="s">
        <v>3590</v>
      </c>
      <c r="J889" s="662" t="s">
        <v>3591</v>
      </c>
      <c r="K889" s="662" t="s">
        <v>723</v>
      </c>
      <c r="L889" s="663">
        <v>0</v>
      </c>
      <c r="M889" s="663">
        <v>0</v>
      </c>
      <c r="N889" s="662">
        <v>1</v>
      </c>
      <c r="O889" s="745">
        <v>1</v>
      </c>
      <c r="P889" s="663">
        <v>0</v>
      </c>
      <c r="Q889" s="678"/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31</v>
      </c>
      <c r="B890" s="662" t="s">
        <v>576</v>
      </c>
      <c r="C890" s="662" t="s">
        <v>2790</v>
      </c>
      <c r="D890" s="743" t="s">
        <v>3998</v>
      </c>
      <c r="E890" s="744" t="s">
        <v>2802</v>
      </c>
      <c r="F890" s="662" t="s">
        <v>2785</v>
      </c>
      <c r="G890" s="662" t="s">
        <v>3246</v>
      </c>
      <c r="H890" s="662" t="s">
        <v>577</v>
      </c>
      <c r="I890" s="662" t="s">
        <v>941</v>
      </c>
      <c r="J890" s="662" t="s">
        <v>942</v>
      </c>
      <c r="K890" s="662" t="s">
        <v>943</v>
      </c>
      <c r="L890" s="663">
        <v>0</v>
      </c>
      <c r="M890" s="663">
        <v>0</v>
      </c>
      <c r="N890" s="662">
        <v>2</v>
      </c>
      <c r="O890" s="745">
        <v>1.5</v>
      </c>
      <c r="P890" s="663">
        <v>0</v>
      </c>
      <c r="Q890" s="678"/>
      <c r="R890" s="662">
        <v>1</v>
      </c>
      <c r="S890" s="678">
        <v>0.5</v>
      </c>
      <c r="T890" s="745">
        <v>0.5</v>
      </c>
      <c r="U890" s="701">
        <v>0.33333333333333331</v>
      </c>
    </row>
    <row r="891" spans="1:21" ht="14.4" customHeight="1" x14ac:dyDescent="0.3">
      <c r="A891" s="661">
        <v>31</v>
      </c>
      <c r="B891" s="662" t="s">
        <v>576</v>
      </c>
      <c r="C891" s="662" t="s">
        <v>2790</v>
      </c>
      <c r="D891" s="743" t="s">
        <v>3998</v>
      </c>
      <c r="E891" s="744" t="s">
        <v>2802</v>
      </c>
      <c r="F891" s="662" t="s">
        <v>2785</v>
      </c>
      <c r="G891" s="662" t="s">
        <v>3246</v>
      </c>
      <c r="H891" s="662" t="s">
        <v>577</v>
      </c>
      <c r="I891" s="662" t="s">
        <v>3592</v>
      </c>
      <c r="J891" s="662" t="s">
        <v>942</v>
      </c>
      <c r="K891" s="662" t="s">
        <v>723</v>
      </c>
      <c r="L891" s="663">
        <v>0</v>
      </c>
      <c r="M891" s="663">
        <v>0</v>
      </c>
      <c r="N891" s="662">
        <v>1</v>
      </c>
      <c r="O891" s="745">
        <v>1</v>
      </c>
      <c r="P891" s="663">
        <v>0</v>
      </c>
      <c r="Q891" s="678"/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31</v>
      </c>
      <c r="B892" s="662" t="s">
        <v>576</v>
      </c>
      <c r="C892" s="662" t="s">
        <v>2790</v>
      </c>
      <c r="D892" s="743" t="s">
        <v>3998</v>
      </c>
      <c r="E892" s="744" t="s">
        <v>2802</v>
      </c>
      <c r="F892" s="662" t="s">
        <v>2785</v>
      </c>
      <c r="G892" s="662" t="s">
        <v>3246</v>
      </c>
      <c r="H892" s="662" t="s">
        <v>577</v>
      </c>
      <c r="I892" s="662" t="s">
        <v>3247</v>
      </c>
      <c r="J892" s="662" t="s">
        <v>942</v>
      </c>
      <c r="K892" s="662" t="s">
        <v>3248</v>
      </c>
      <c r="L892" s="663">
        <v>0</v>
      </c>
      <c r="M892" s="663">
        <v>0</v>
      </c>
      <c r="N892" s="662">
        <v>2</v>
      </c>
      <c r="O892" s="745">
        <v>2</v>
      </c>
      <c r="P892" s="663"/>
      <c r="Q892" s="678"/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31</v>
      </c>
      <c r="B893" s="662" t="s">
        <v>576</v>
      </c>
      <c r="C893" s="662" t="s">
        <v>2790</v>
      </c>
      <c r="D893" s="743" t="s">
        <v>3998</v>
      </c>
      <c r="E893" s="744" t="s">
        <v>2802</v>
      </c>
      <c r="F893" s="662" t="s">
        <v>2787</v>
      </c>
      <c r="G893" s="662" t="s">
        <v>2850</v>
      </c>
      <c r="H893" s="662" t="s">
        <v>577</v>
      </c>
      <c r="I893" s="662" t="s">
        <v>2917</v>
      </c>
      <c r="J893" s="662" t="s">
        <v>2918</v>
      </c>
      <c r="K893" s="662" t="s">
        <v>2919</v>
      </c>
      <c r="L893" s="663">
        <v>35.75</v>
      </c>
      <c r="M893" s="663">
        <v>107.25</v>
      </c>
      <c r="N893" s="662">
        <v>3</v>
      </c>
      <c r="O893" s="745">
        <v>3</v>
      </c>
      <c r="P893" s="663">
        <v>107.25</v>
      </c>
      <c r="Q893" s="678">
        <v>1</v>
      </c>
      <c r="R893" s="662">
        <v>3</v>
      </c>
      <c r="S893" s="678">
        <v>1</v>
      </c>
      <c r="T893" s="745">
        <v>3</v>
      </c>
      <c r="U893" s="701">
        <v>1</v>
      </c>
    </row>
    <row r="894" spans="1:21" ht="14.4" customHeight="1" x14ac:dyDescent="0.3">
      <c r="A894" s="661">
        <v>31</v>
      </c>
      <c r="B894" s="662" t="s">
        <v>576</v>
      </c>
      <c r="C894" s="662" t="s">
        <v>2790</v>
      </c>
      <c r="D894" s="743" t="s">
        <v>3998</v>
      </c>
      <c r="E894" s="744" t="s">
        <v>2802</v>
      </c>
      <c r="F894" s="662" t="s">
        <v>2787</v>
      </c>
      <c r="G894" s="662" t="s">
        <v>2850</v>
      </c>
      <c r="H894" s="662" t="s">
        <v>577</v>
      </c>
      <c r="I894" s="662" t="s">
        <v>3256</v>
      </c>
      <c r="J894" s="662" t="s">
        <v>2918</v>
      </c>
      <c r="K894" s="662" t="s">
        <v>3257</v>
      </c>
      <c r="L894" s="663">
        <v>47.57</v>
      </c>
      <c r="M894" s="663">
        <v>570.84</v>
      </c>
      <c r="N894" s="662">
        <v>12</v>
      </c>
      <c r="O894" s="745">
        <v>10</v>
      </c>
      <c r="P894" s="663">
        <v>570.84</v>
      </c>
      <c r="Q894" s="678">
        <v>1</v>
      </c>
      <c r="R894" s="662">
        <v>12</v>
      </c>
      <c r="S894" s="678">
        <v>1</v>
      </c>
      <c r="T894" s="745">
        <v>10</v>
      </c>
      <c r="U894" s="701">
        <v>1</v>
      </c>
    </row>
    <row r="895" spans="1:21" ht="14.4" customHeight="1" x14ac:dyDescent="0.3">
      <c r="A895" s="661">
        <v>31</v>
      </c>
      <c r="B895" s="662" t="s">
        <v>576</v>
      </c>
      <c r="C895" s="662" t="s">
        <v>2790</v>
      </c>
      <c r="D895" s="743" t="s">
        <v>3998</v>
      </c>
      <c r="E895" s="744" t="s">
        <v>2802</v>
      </c>
      <c r="F895" s="662" t="s">
        <v>2787</v>
      </c>
      <c r="G895" s="662" t="s">
        <v>2850</v>
      </c>
      <c r="H895" s="662" t="s">
        <v>577</v>
      </c>
      <c r="I895" s="662" t="s">
        <v>3258</v>
      </c>
      <c r="J895" s="662" t="s">
        <v>2852</v>
      </c>
      <c r="K895" s="662" t="s">
        <v>3259</v>
      </c>
      <c r="L895" s="663">
        <v>30.99</v>
      </c>
      <c r="M895" s="663">
        <v>154.94999999999999</v>
      </c>
      <c r="N895" s="662">
        <v>5</v>
      </c>
      <c r="O895" s="745">
        <v>5</v>
      </c>
      <c r="P895" s="663">
        <v>154.94999999999999</v>
      </c>
      <c r="Q895" s="678">
        <v>1</v>
      </c>
      <c r="R895" s="662">
        <v>5</v>
      </c>
      <c r="S895" s="678">
        <v>1</v>
      </c>
      <c r="T895" s="745">
        <v>5</v>
      </c>
      <c r="U895" s="701">
        <v>1</v>
      </c>
    </row>
    <row r="896" spans="1:21" ht="14.4" customHeight="1" x14ac:dyDescent="0.3">
      <c r="A896" s="661">
        <v>31</v>
      </c>
      <c r="B896" s="662" t="s">
        <v>576</v>
      </c>
      <c r="C896" s="662" t="s">
        <v>2790</v>
      </c>
      <c r="D896" s="743" t="s">
        <v>3998</v>
      </c>
      <c r="E896" s="744" t="s">
        <v>2802</v>
      </c>
      <c r="F896" s="662" t="s">
        <v>2787</v>
      </c>
      <c r="G896" s="662" t="s">
        <v>2850</v>
      </c>
      <c r="H896" s="662" t="s">
        <v>577</v>
      </c>
      <c r="I896" s="662" t="s">
        <v>3260</v>
      </c>
      <c r="J896" s="662" t="s">
        <v>2852</v>
      </c>
      <c r="K896" s="662" t="s">
        <v>3261</v>
      </c>
      <c r="L896" s="663">
        <v>24.77</v>
      </c>
      <c r="M896" s="663">
        <v>24.77</v>
      </c>
      <c r="N896" s="662">
        <v>1</v>
      </c>
      <c r="O896" s="745">
        <v>1</v>
      </c>
      <c r="P896" s="663">
        <v>24.77</v>
      </c>
      <c r="Q896" s="678">
        <v>1</v>
      </c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31</v>
      </c>
      <c r="B897" s="662" t="s">
        <v>576</v>
      </c>
      <c r="C897" s="662" t="s">
        <v>2790</v>
      </c>
      <c r="D897" s="743" t="s">
        <v>3998</v>
      </c>
      <c r="E897" s="744" t="s">
        <v>2802</v>
      </c>
      <c r="F897" s="662" t="s">
        <v>2787</v>
      </c>
      <c r="G897" s="662" t="s">
        <v>2850</v>
      </c>
      <c r="H897" s="662" t="s">
        <v>577</v>
      </c>
      <c r="I897" s="662" t="s">
        <v>3262</v>
      </c>
      <c r="J897" s="662" t="s">
        <v>2852</v>
      </c>
      <c r="K897" s="662" t="s">
        <v>3263</v>
      </c>
      <c r="L897" s="663">
        <v>38.24</v>
      </c>
      <c r="M897" s="663">
        <v>191.20000000000002</v>
      </c>
      <c r="N897" s="662">
        <v>5</v>
      </c>
      <c r="O897" s="745">
        <v>5</v>
      </c>
      <c r="P897" s="663">
        <v>191.20000000000002</v>
      </c>
      <c r="Q897" s="678">
        <v>1</v>
      </c>
      <c r="R897" s="662">
        <v>5</v>
      </c>
      <c r="S897" s="678">
        <v>1</v>
      </c>
      <c r="T897" s="745">
        <v>5</v>
      </c>
      <c r="U897" s="701">
        <v>1</v>
      </c>
    </row>
    <row r="898" spans="1:21" ht="14.4" customHeight="1" x14ac:dyDescent="0.3">
      <c r="A898" s="661">
        <v>31</v>
      </c>
      <c r="B898" s="662" t="s">
        <v>576</v>
      </c>
      <c r="C898" s="662" t="s">
        <v>2790</v>
      </c>
      <c r="D898" s="743" t="s">
        <v>3998</v>
      </c>
      <c r="E898" s="744" t="s">
        <v>2802</v>
      </c>
      <c r="F898" s="662" t="s">
        <v>2787</v>
      </c>
      <c r="G898" s="662" t="s">
        <v>2858</v>
      </c>
      <c r="H898" s="662" t="s">
        <v>577</v>
      </c>
      <c r="I898" s="662" t="s">
        <v>2920</v>
      </c>
      <c r="J898" s="662" t="s">
        <v>2921</v>
      </c>
      <c r="K898" s="662" t="s">
        <v>2922</v>
      </c>
      <c r="L898" s="663">
        <v>3000</v>
      </c>
      <c r="M898" s="663">
        <v>6000</v>
      </c>
      <c r="N898" s="662">
        <v>2</v>
      </c>
      <c r="O898" s="745">
        <v>2</v>
      </c>
      <c r="P898" s="663">
        <v>6000</v>
      </c>
      <c r="Q898" s="678">
        <v>1</v>
      </c>
      <c r="R898" s="662">
        <v>2</v>
      </c>
      <c r="S898" s="678">
        <v>1</v>
      </c>
      <c r="T898" s="745">
        <v>2</v>
      </c>
      <c r="U898" s="701">
        <v>1</v>
      </c>
    </row>
    <row r="899" spans="1:21" ht="14.4" customHeight="1" x14ac:dyDescent="0.3">
      <c r="A899" s="661">
        <v>31</v>
      </c>
      <c r="B899" s="662" t="s">
        <v>576</v>
      </c>
      <c r="C899" s="662" t="s">
        <v>2790</v>
      </c>
      <c r="D899" s="743" t="s">
        <v>3998</v>
      </c>
      <c r="E899" s="744" t="s">
        <v>2802</v>
      </c>
      <c r="F899" s="662" t="s">
        <v>2787</v>
      </c>
      <c r="G899" s="662" t="s">
        <v>2858</v>
      </c>
      <c r="H899" s="662" t="s">
        <v>577</v>
      </c>
      <c r="I899" s="662" t="s">
        <v>2862</v>
      </c>
      <c r="J899" s="662" t="s">
        <v>2863</v>
      </c>
      <c r="K899" s="662" t="s">
        <v>2864</v>
      </c>
      <c r="L899" s="663">
        <v>492.18</v>
      </c>
      <c r="M899" s="663">
        <v>492.18</v>
      </c>
      <c r="N899" s="662">
        <v>1</v>
      </c>
      <c r="O899" s="745">
        <v>1</v>
      </c>
      <c r="P899" s="663">
        <v>492.18</v>
      </c>
      <c r="Q899" s="678">
        <v>1</v>
      </c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31</v>
      </c>
      <c r="B900" s="662" t="s">
        <v>576</v>
      </c>
      <c r="C900" s="662" t="s">
        <v>2790</v>
      </c>
      <c r="D900" s="743" t="s">
        <v>3998</v>
      </c>
      <c r="E900" s="744" t="s">
        <v>2802</v>
      </c>
      <c r="F900" s="662" t="s">
        <v>2787</v>
      </c>
      <c r="G900" s="662" t="s">
        <v>2858</v>
      </c>
      <c r="H900" s="662" t="s">
        <v>577</v>
      </c>
      <c r="I900" s="662" t="s">
        <v>2865</v>
      </c>
      <c r="J900" s="662" t="s">
        <v>2866</v>
      </c>
      <c r="K900" s="662" t="s">
        <v>2867</v>
      </c>
      <c r="L900" s="663">
        <v>347.81</v>
      </c>
      <c r="M900" s="663">
        <v>347.81</v>
      </c>
      <c r="N900" s="662">
        <v>1</v>
      </c>
      <c r="O900" s="745">
        <v>1</v>
      </c>
      <c r="P900" s="663">
        <v>347.81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31</v>
      </c>
      <c r="B901" s="662" t="s">
        <v>576</v>
      </c>
      <c r="C901" s="662" t="s">
        <v>2790</v>
      </c>
      <c r="D901" s="743" t="s">
        <v>3998</v>
      </c>
      <c r="E901" s="744" t="s">
        <v>2802</v>
      </c>
      <c r="F901" s="662" t="s">
        <v>2787</v>
      </c>
      <c r="G901" s="662" t="s">
        <v>2858</v>
      </c>
      <c r="H901" s="662" t="s">
        <v>577</v>
      </c>
      <c r="I901" s="662" t="s">
        <v>2971</v>
      </c>
      <c r="J901" s="662" t="s">
        <v>2972</v>
      </c>
      <c r="K901" s="662" t="s">
        <v>2973</v>
      </c>
      <c r="L901" s="663">
        <v>2296.87</v>
      </c>
      <c r="M901" s="663">
        <v>22968.699999999993</v>
      </c>
      <c r="N901" s="662">
        <v>10</v>
      </c>
      <c r="O901" s="745">
        <v>10</v>
      </c>
      <c r="P901" s="663">
        <v>22968.699999999993</v>
      </c>
      <c r="Q901" s="678">
        <v>1</v>
      </c>
      <c r="R901" s="662">
        <v>10</v>
      </c>
      <c r="S901" s="678">
        <v>1</v>
      </c>
      <c r="T901" s="745">
        <v>10</v>
      </c>
      <c r="U901" s="701">
        <v>1</v>
      </c>
    </row>
    <row r="902" spans="1:21" ht="14.4" customHeight="1" x14ac:dyDescent="0.3">
      <c r="A902" s="661">
        <v>31</v>
      </c>
      <c r="B902" s="662" t="s">
        <v>576</v>
      </c>
      <c r="C902" s="662" t="s">
        <v>2790</v>
      </c>
      <c r="D902" s="743" t="s">
        <v>3998</v>
      </c>
      <c r="E902" s="744" t="s">
        <v>2802</v>
      </c>
      <c r="F902" s="662" t="s">
        <v>2787</v>
      </c>
      <c r="G902" s="662" t="s">
        <v>2858</v>
      </c>
      <c r="H902" s="662" t="s">
        <v>577</v>
      </c>
      <c r="I902" s="662" t="s">
        <v>3079</v>
      </c>
      <c r="J902" s="662" t="s">
        <v>3080</v>
      </c>
      <c r="K902" s="662" t="s">
        <v>3081</v>
      </c>
      <c r="L902" s="663">
        <v>320.25</v>
      </c>
      <c r="M902" s="663">
        <v>320.25</v>
      </c>
      <c r="N902" s="662">
        <v>1</v>
      </c>
      <c r="O902" s="745">
        <v>1</v>
      </c>
      <c r="P902" s="663">
        <v>320.25</v>
      </c>
      <c r="Q902" s="678">
        <v>1</v>
      </c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31</v>
      </c>
      <c r="B903" s="662" t="s">
        <v>576</v>
      </c>
      <c r="C903" s="662" t="s">
        <v>2790</v>
      </c>
      <c r="D903" s="743" t="s">
        <v>3998</v>
      </c>
      <c r="E903" s="744" t="s">
        <v>2802</v>
      </c>
      <c r="F903" s="662" t="s">
        <v>2787</v>
      </c>
      <c r="G903" s="662" t="s">
        <v>2858</v>
      </c>
      <c r="H903" s="662" t="s">
        <v>577</v>
      </c>
      <c r="I903" s="662" t="s">
        <v>3049</v>
      </c>
      <c r="J903" s="662" t="s">
        <v>3050</v>
      </c>
      <c r="K903" s="662" t="s">
        <v>3051</v>
      </c>
      <c r="L903" s="663">
        <v>245.43</v>
      </c>
      <c r="M903" s="663">
        <v>490.86</v>
      </c>
      <c r="N903" s="662">
        <v>2</v>
      </c>
      <c r="O903" s="745">
        <v>2</v>
      </c>
      <c r="P903" s="663">
        <v>490.86</v>
      </c>
      <c r="Q903" s="678">
        <v>1</v>
      </c>
      <c r="R903" s="662">
        <v>2</v>
      </c>
      <c r="S903" s="678">
        <v>1</v>
      </c>
      <c r="T903" s="745">
        <v>2</v>
      </c>
      <c r="U903" s="701">
        <v>1</v>
      </c>
    </row>
    <row r="904" spans="1:21" ht="14.4" customHeight="1" x14ac:dyDescent="0.3">
      <c r="A904" s="661">
        <v>31</v>
      </c>
      <c r="B904" s="662" t="s">
        <v>576</v>
      </c>
      <c r="C904" s="662" t="s">
        <v>2790</v>
      </c>
      <c r="D904" s="743" t="s">
        <v>3998</v>
      </c>
      <c r="E904" s="744" t="s">
        <v>2802</v>
      </c>
      <c r="F904" s="662" t="s">
        <v>2787</v>
      </c>
      <c r="G904" s="662" t="s">
        <v>2858</v>
      </c>
      <c r="H904" s="662" t="s">
        <v>577</v>
      </c>
      <c r="I904" s="662" t="s">
        <v>2974</v>
      </c>
      <c r="J904" s="662" t="s">
        <v>2975</v>
      </c>
      <c r="K904" s="662" t="s">
        <v>2976</v>
      </c>
      <c r="L904" s="663">
        <v>750</v>
      </c>
      <c r="M904" s="663">
        <v>1500</v>
      </c>
      <c r="N904" s="662">
        <v>2</v>
      </c>
      <c r="O904" s="745">
        <v>2</v>
      </c>
      <c r="P904" s="663">
        <v>1500</v>
      </c>
      <c r="Q904" s="678">
        <v>1</v>
      </c>
      <c r="R904" s="662">
        <v>2</v>
      </c>
      <c r="S904" s="678">
        <v>1</v>
      </c>
      <c r="T904" s="745">
        <v>2</v>
      </c>
      <c r="U904" s="701">
        <v>1</v>
      </c>
    </row>
    <row r="905" spans="1:21" ht="14.4" customHeight="1" x14ac:dyDescent="0.3">
      <c r="A905" s="661">
        <v>31</v>
      </c>
      <c r="B905" s="662" t="s">
        <v>576</v>
      </c>
      <c r="C905" s="662" t="s">
        <v>2790</v>
      </c>
      <c r="D905" s="743" t="s">
        <v>3998</v>
      </c>
      <c r="E905" s="744" t="s">
        <v>2802</v>
      </c>
      <c r="F905" s="662" t="s">
        <v>2787</v>
      </c>
      <c r="G905" s="662" t="s">
        <v>2858</v>
      </c>
      <c r="H905" s="662" t="s">
        <v>577</v>
      </c>
      <c r="I905" s="662" t="s">
        <v>3038</v>
      </c>
      <c r="J905" s="662" t="s">
        <v>2980</v>
      </c>
      <c r="K905" s="662" t="s">
        <v>3039</v>
      </c>
      <c r="L905" s="663">
        <v>58.5</v>
      </c>
      <c r="M905" s="663">
        <v>58.5</v>
      </c>
      <c r="N905" s="662">
        <v>1</v>
      </c>
      <c r="O905" s="745">
        <v>1</v>
      </c>
      <c r="P905" s="663">
        <v>58.5</v>
      </c>
      <c r="Q905" s="678">
        <v>1</v>
      </c>
      <c r="R905" s="662">
        <v>1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31</v>
      </c>
      <c r="B906" s="662" t="s">
        <v>576</v>
      </c>
      <c r="C906" s="662" t="s">
        <v>2790</v>
      </c>
      <c r="D906" s="743" t="s">
        <v>3998</v>
      </c>
      <c r="E906" s="744" t="s">
        <v>2802</v>
      </c>
      <c r="F906" s="662" t="s">
        <v>2787</v>
      </c>
      <c r="G906" s="662" t="s">
        <v>2858</v>
      </c>
      <c r="H906" s="662" t="s">
        <v>577</v>
      </c>
      <c r="I906" s="662" t="s">
        <v>2923</v>
      </c>
      <c r="J906" s="662" t="s">
        <v>2924</v>
      </c>
      <c r="K906" s="662" t="s">
        <v>2925</v>
      </c>
      <c r="L906" s="663">
        <v>971.25</v>
      </c>
      <c r="M906" s="663">
        <v>971.25</v>
      </c>
      <c r="N906" s="662">
        <v>1</v>
      </c>
      <c r="O906" s="745">
        <v>1</v>
      </c>
      <c r="P906" s="663">
        <v>971.25</v>
      </c>
      <c r="Q906" s="678">
        <v>1</v>
      </c>
      <c r="R906" s="662">
        <v>1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31</v>
      </c>
      <c r="B907" s="662" t="s">
        <v>576</v>
      </c>
      <c r="C907" s="662" t="s">
        <v>2790</v>
      </c>
      <c r="D907" s="743" t="s">
        <v>3998</v>
      </c>
      <c r="E907" s="744" t="s">
        <v>2802</v>
      </c>
      <c r="F907" s="662" t="s">
        <v>2787</v>
      </c>
      <c r="G907" s="662" t="s">
        <v>2858</v>
      </c>
      <c r="H907" s="662" t="s">
        <v>577</v>
      </c>
      <c r="I907" s="662" t="s">
        <v>3121</v>
      </c>
      <c r="J907" s="662" t="s">
        <v>3122</v>
      </c>
      <c r="K907" s="662"/>
      <c r="L907" s="663">
        <v>500</v>
      </c>
      <c r="M907" s="663">
        <v>500</v>
      </c>
      <c r="N907" s="662">
        <v>1</v>
      </c>
      <c r="O907" s="745">
        <v>1</v>
      </c>
      <c r="P907" s="663">
        <v>500</v>
      </c>
      <c r="Q907" s="678">
        <v>1</v>
      </c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31</v>
      </c>
      <c r="B908" s="662" t="s">
        <v>576</v>
      </c>
      <c r="C908" s="662" t="s">
        <v>2790</v>
      </c>
      <c r="D908" s="743" t="s">
        <v>3998</v>
      </c>
      <c r="E908" s="744" t="s">
        <v>2802</v>
      </c>
      <c r="F908" s="662" t="s">
        <v>2787</v>
      </c>
      <c r="G908" s="662" t="s">
        <v>2858</v>
      </c>
      <c r="H908" s="662" t="s">
        <v>577</v>
      </c>
      <c r="I908" s="662" t="s">
        <v>3105</v>
      </c>
      <c r="J908" s="662" t="s">
        <v>3106</v>
      </c>
      <c r="K908" s="662" t="s">
        <v>3107</v>
      </c>
      <c r="L908" s="663">
        <v>250</v>
      </c>
      <c r="M908" s="663">
        <v>250</v>
      </c>
      <c r="N908" s="662">
        <v>1</v>
      </c>
      <c r="O908" s="745">
        <v>1</v>
      </c>
      <c r="P908" s="663">
        <v>250</v>
      </c>
      <c r="Q908" s="678">
        <v>1</v>
      </c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31</v>
      </c>
      <c r="B909" s="662" t="s">
        <v>576</v>
      </c>
      <c r="C909" s="662" t="s">
        <v>2790</v>
      </c>
      <c r="D909" s="743" t="s">
        <v>3998</v>
      </c>
      <c r="E909" s="744" t="s">
        <v>2802</v>
      </c>
      <c r="F909" s="662" t="s">
        <v>2787</v>
      </c>
      <c r="G909" s="662" t="s">
        <v>2858</v>
      </c>
      <c r="H909" s="662" t="s">
        <v>577</v>
      </c>
      <c r="I909" s="662" t="s">
        <v>3593</v>
      </c>
      <c r="J909" s="662" t="s">
        <v>3594</v>
      </c>
      <c r="K909" s="662"/>
      <c r="L909" s="663">
        <v>80.349999999999994</v>
      </c>
      <c r="M909" s="663">
        <v>160.69999999999999</v>
      </c>
      <c r="N909" s="662">
        <v>2</v>
      </c>
      <c r="O909" s="745">
        <v>2</v>
      </c>
      <c r="P909" s="663">
        <v>160.69999999999999</v>
      </c>
      <c r="Q909" s="678">
        <v>1</v>
      </c>
      <c r="R909" s="662">
        <v>2</v>
      </c>
      <c r="S909" s="678">
        <v>1</v>
      </c>
      <c r="T909" s="745">
        <v>2</v>
      </c>
      <c r="U909" s="701">
        <v>1</v>
      </c>
    </row>
    <row r="910" spans="1:21" ht="14.4" customHeight="1" x14ac:dyDescent="0.3">
      <c r="A910" s="661">
        <v>31</v>
      </c>
      <c r="B910" s="662" t="s">
        <v>576</v>
      </c>
      <c r="C910" s="662" t="s">
        <v>2790</v>
      </c>
      <c r="D910" s="743" t="s">
        <v>3998</v>
      </c>
      <c r="E910" s="744" t="s">
        <v>2802</v>
      </c>
      <c r="F910" s="662" t="s">
        <v>2787</v>
      </c>
      <c r="G910" s="662" t="s">
        <v>2858</v>
      </c>
      <c r="H910" s="662" t="s">
        <v>577</v>
      </c>
      <c r="I910" s="662" t="s">
        <v>2932</v>
      </c>
      <c r="J910" s="662" t="s">
        <v>2933</v>
      </c>
      <c r="K910" s="662" t="s">
        <v>2934</v>
      </c>
      <c r="L910" s="663">
        <v>350</v>
      </c>
      <c r="M910" s="663">
        <v>1400</v>
      </c>
      <c r="N910" s="662">
        <v>4</v>
      </c>
      <c r="O910" s="745">
        <v>4</v>
      </c>
      <c r="P910" s="663">
        <v>1400</v>
      </c>
      <c r="Q910" s="678">
        <v>1</v>
      </c>
      <c r="R910" s="662">
        <v>4</v>
      </c>
      <c r="S910" s="678">
        <v>1</v>
      </c>
      <c r="T910" s="745">
        <v>4</v>
      </c>
      <c r="U910" s="701">
        <v>1</v>
      </c>
    </row>
    <row r="911" spans="1:21" ht="14.4" customHeight="1" x14ac:dyDescent="0.3">
      <c r="A911" s="661">
        <v>31</v>
      </c>
      <c r="B911" s="662" t="s">
        <v>576</v>
      </c>
      <c r="C911" s="662" t="s">
        <v>2790</v>
      </c>
      <c r="D911" s="743" t="s">
        <v>3998</v>
      </c>
      <c r="E911" s="744" t="s">
        <v>2802</v>
      </c>
      <c r="F911" s="662" t="s">
        <v>2787</v>
      </c>
      <c r="G911" s="662" t="s">
        <v>2858</v>
      </c>
      <c r="H911" s="662" t="s">
        <v>577</v>
      </c>
      <c r="I911" s="662" t="s">
        <v>2979</v>
      </c>
      <c r="J911" s="662" t="s">
        <v>2980</v>
      </c>
      <c r="K911" s="662" t="s">
        <v>2981</v>
      </c>
      <c r="L911" s="663">
        <v>58.5</v>
      </c>
      <c r="M911" s="663">
        <v>58.5</v>
      </c>
      <c r="N911" s="662">
        <v>1</v>
      </c>
      <c r="O911" s="745">
        <v>1</v>
      </c>
      <c r="P911" s="663">
        <v>58.5</v>
      </c>
      <c r="Q911" s="678">
        <v>1</v>
      </c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31</v>
      </c>
      <c r="B912" s="662" t="s">
        <v>576</v>
      </c>
      <c r="C912" s="662" t="s">
        <v>2790</v>
      </c>
      <c r="D912" s="743" t="s">
        <v>3998</v>
      </c>
      <c r="E912" s="744" t="s">
        <v>2802</v>
      </c>
      <c r="F912" s="662" t="s">
        <v>2787</v>
      </c>
      <c r="G912" s="662" t="s">
        <v>2858</v>
      </c>
      <c r="H912" s="662" t="s">
        <v>577</v>
      </c>
      <c r="I912" s="662" t="s">
        <v>3595</v>
      </c>
      <c r="J912" s="662" t="s">
        <v>3596</v>
      </c>
      <c r="K912" s="662"/>
      <c r="L912" s="663">
        <v>500</v>
      </c>
      <c r="M912" s="663">
        <v>500</v>
      </c>
      <c r="N912" s="662">
        <v>1</v>
      </c>
      <c r="O912" s="745">
        <v>1</v>
      </c>
      <c r="P912" s="663">
        <v>500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31</v>
      </c>
      <c r="B913" s="662" t="s">
        <v>576</v>
      </c>
      <c r="C913" s="662" t="s">
        <v>2790</v>
      </c>
      <c r="D913" s="743" t="s">
        <v>3998</v>
      </c>
      <c r="E913" s="744" t="s">
        <v>2802</v>
      </c>
      <c r="F913" s="662" t="s">
        <v>2787</v>
      </c>
      <c r="G913" s="662" t="s">
        <v>2858</v>
      </c>
      <c r="H913" s="662" t="s">
        <v>577</v>
      </c>
      <c r="I913" s="662" t="s">
        <v>3040</v>
      </c>
      <c r="J913" s="662" t="s">
        <v>3041</v>
      </c>
      <c r="K913" s="662" t="s">
        <v>3042</v>
      </c>
      <c r="L913" s="663">
        <v>1000</v>
      </c>
      <c r="M913" s="663">
        <v>2000</v>
      </c>
      <c r="N913" s="662">
        <v>2</v>
      </c>
      <c r="O913" s="745">
        <v>2</v>
      </c>
      <c r="P913" s="663">
        <v>1000</v>
      </c>
      <c r="Q913" s="678">
        <v>0.5</v>
      </c>
      <c r="R913" s="662">
        <v>1</v>
      </c>
      <c r="S913" s="678">
        <v>0.5</v>
      </c>
      <c r="T913" s="745">
        <v>1</v>
      </c>
      <c r="U913" s="701">
        <v>0.5</v>
      </c>
    </row>
    <row r="914" spans="1:21" ht="14.4" customHeight="1" x14ac:dyDescent="0.3">
      <c r="A914" s="661">
        <v>31</v>
      </c>
      <c r="B914" s="662" t="s">
        <v>576</v>
      </c>
      <c r="C914" s="662" t="s">
        <v>2790</v>
      </c>
      <c r="D914" s="743" t="s">
        <v>3998</v>
      </c>
      <c r="E914" s="744" t="s">
        <v>2802</v>
      </c>
      <c r="F914" s="662" t="s">
        <v>2787</v>
      </c>
      <c r="G914" s="662" t="s">
        <v>2858</v>
      </c>
      <c r="H914" s="662" t="s">
        <v>577</v>
      </c>
      <c r="I914" s="662" t="s">
        <v>3597</v>
      </c>
      <c r="J914" s="662" t="s">
        <v>3598</v>
      </c>
      <c r="K914" s="662" t="s">
        <v>3599</v>
      </c>
      <c r="L914" s="663">
        <v>332.98</v>
      </c>
      <c r="M914" s="663">
        <v>332.98</v>
      </c>
      <c r="N914" s="662">
        <v>1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31</v>
      </c>
      <c r="B915" s="662" t="s">
        <v>576</v>
      </c>
      <c r="C915" s="662" t="s">
        <v>2790</v>
      </c>
      <c r="D915" s="743" t="s">
        <v>3998</v>
      </c>
      <c r="E915" s="744" t="s">
        <v>2802</v>
      </c>
      <c r="F915" s="662" t="s">
        <v>2787</v>
      </c>
      <c r="G915" s="662" t="s">
        <v>2868</v>
      </c>
      <c r="H915" s="662" t="s">
        <v>577</v>
      </c>
      <c r="I915" s="662" t="s">
        <v>2869</v>
      </c>
      <c r="J915" s="662" t="s">
        <v>2870</v>
      </c>
      <c r="K915" s="662" t="s">
        <v>2871</v>
      </c>
      <c r="L915" s="663">
        <v>260</v>
      </c>
      <c r="M915" s="663">
        <v>780</v>
      </c>
      <c r="N915" s="662">
        <v>3</v>
      </c>
      <c r="O915" s="745">
        <v>2</v>
      </c>
      <c r="P915" s="663">
        <v>520</v>
      </c>
      <c r="Q915" s="678">
        <v>0.66666666666666663</v>
      </c>
      <c r="R915" s="662">
        <v>2</v>
      </c>
      <c r="S915" s="678">
        <v>0.66666666666666663</v>
      </c>
      <c r="T915" s="745">
        <v>1</v>
      </c>
      <c r="U915" s="701">
        <v>0.5</v>
      </c>
    </row>
    <row r="916" spans="1:21" ht="14.4" customHeight="1" x14ac:dyDescent="0.3">
      <c r="A916" s="661">
        <v>31</v>
      </c>
      <c r="B916" s="662" t="s">
        <v>576</v>
      </c>
      <c r="C916" s="662" t="s">
        <v>2790</v>
      </c>
      <c r="D916" s="743" t="s">
        <v>3998</v>
      </c>
      <c r="E916" s="744" t="s">
        <v>2802</v>
      </c>
      <c r="F916" s="662" t="s">
        <v>2787</v>
      </c>
      <c r="G916" s="662" t="s">
        <v>2868</v>
      </c>
      <c r="H916" s="662" t="s">
        <v>577</v>
      </c>
      <c r="I916" s="662" t="s">
        <v>2872</v>
      </c>
      <c r="J916" s="662" t="s">
        <v>2873</v>
      </c>
      <c r="K916" s="662" t="s">
        <v>2874</v>
      </c>
      <c r="L916" s="663">
        <v>200</v>
      </c>
      <c r="M916" s="663">
        <v>1200</v>
      </c>
      <c r="N916" s="662">
        <v>6</v>
      </c>
      <c r="O916" s="745">
        <v>3</v>
      </c>
      <c r="P916" s="663">
        <v>800</v>
      </c>
      <c r="Q916" s="678">
        <v>0.66666666666666663</v>
      </c>
      <c r="R916" s="662">
        <v>4</v>
      </c>
      <c r="S916" s="678">
        <v>0.66666666666666663</v>
      </c>
      <c r="T916" s="745">
        <v>2</v>
      </c>
      <c r="U916" s="701">
        <v>0.66666666666666663</v>
      </c>
    </row>
    <row r="917" spans="1:21" ht="14.4" customHeight="1" x14ac:dyDescent="0.3">
      <c r="A917" s="661">
        <v>31</v>
      </c>
      <c r="B917" s="662" t="s">
        <v>576</v>
      </c>
      <c r="C917" s="662" t="s">
        <v>2790</v>
      </c>
      <c r="D917" s="743" t="s">
        <v>3998</v>
      </c>
      <c r="E917" s="744" t="s">
        <v>2802</v>
      </c>
      <c r="F917" s="662" t="s">
        <v>2787</v>
      </c>
      <c r="G917" s="662" t="s">
        <v>3055</v>
      </c>
      <c r="H917" s="662" t="s">
        <v>577</v>
      </c>
      <c r="I917" s="662" t="s">
        <v>3198</v>
      </c>
      <c r="J917" s="662" t="s">
        <v>3199</v>
      </c>
      <c r="K917" s="662" t="s">
        <v>3200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31</v>
      </c>
      <c r="B918" s="662" t="s">
        <v>576</v>
      </c>
      <c r="C918" s="662" t="s">
        <v>2790</v>
      </c>
      <c r="D918" s="743" t="s">
        <v>3998</v>
      </c>
      <c r="E918" s="744" t="s">
        <v>2803</v>
      </c>
      <c r="F918" s="662" t="s">
        <v>2785</v>
      </c>
      <c r="G918" s="662" t="s">
        <v>3201</v>
      </c>
      <c r="H918" s="662" t="s">
        <v>1456</v>
      </c>
      <c r="I918" s="662" t="s">
        <v>3436</v>
      </c>
      <c r="J918" s="662" t="s">
        <v>3437</v>
      </c>
      <c r="K918" s="662" t="s">
        <v>3438</v>
      </c>
      <c r="L918" s="663">
        <v>14.11</v>
      </c>
      <c r="M918" s="663">
        <v>14.11</v>
      </c>
      <c r="N918" s="662">
        <v>1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31</v>
      </c>
      <c r="B919" s="662" t="s">
        <v>576</v>
      </c>
      <c r="C919" s="662" t="s">
        <v>2790</v>
      </c>
      <c r="D919" s="743" t="s">
        <v>3998</v>
      </c>
      <c r="E919" s="744" t="s">
        <v>2803</v>
      </c>
      <c r="F919" s="662" t="s">
        <v>2785</v>
      </c>
      <c r="G919" s="662" t="s">
        <v>2813</v>
      </c>
      <c r="H919" s="662" t="s">
        <v>577</v>
      </c>
      <c r="I919" s="662" t="s">
        <v>2941</v>
      </c>
      <c r="J919" s="662" t="s">
        <v>1454</v>
      </c>
      <c r="K919" s="662" t="s">
        <v>2942</v>
      </c>
      <c r="L919" s="663">
        <v>154.36000000000001</v>
      </c>
      <c r="M919" s="663">
        <v>308.72000000000003</v>
      </c>
      <c r="N919" s="662">
        <v>2</v>
      </c>
      <c r="O919" s="745">
        <v>2</v>
      </c>
      <c r="P919" s="663">
        <v>308.72000000000003</v>
      </c>
      <c r="Q919" s="678">
        <v>1</v>
      </c>
      <c r="R919" s="662">
        <v>2</v>
      </c>
      <c r="S919" s="678">
        <v>1</v>
      </c>
      <c r="T919" s="745">
        <v>2</v>
      </c>
      <c r="U919" s="701">
        <v>1</v>
      </c>
    </row>
    <row r="920" spans="1:21" ht="14.4" customHeight="1" x14ac:dyDescent="0.3">
      <c r="A920" s="661">
        <v>31</v>
      </c>
      <c r="B920" s="662" t="s">
        <v>576</v>
      </c>
      <c r="C920" s="662" t="s">
        <v>2790</v>
      </c>
      <c r="D920" s="743" t="s">
        <v>3998</v>
      </c>
      <c r="E920" s="744" t="s">
        <v>2803</v>
      </c>
      <c r="F920" s="662" t="s">
        <v>2785</v>
      </c>
      <c r="G920" s="662" t="s">
        <v>2813</v>
      </c>
      <c r="H920" s="662" t="s">
        <v>1456</v>
      </c>
      <c r="I920" s="662" t="s">
        <v>1780</v>
      </c>
      <c r="J920" s="662" t="s">
        <v>2663</v>
      </c>
      <c r="K920" s="662" t="s">
        <v>2659</v>
      </c>
      <c r="L920" s="663">
        <v>149.52000000000001</v>
      </c>
      <c r="M920" s="663">
        <v>448.56000000000006</v>
      </c>
      <c r="N920" s="662">
        <v>3</v>
      </c>
      <c r="O920" s="745">
        <v>2.5</v>
      </c>
      <c r="P920" s="663">
        <v>299.04000000000002</v>
      </c>
      <c r="Q920" s="678">
        <v>0.66666666666666663</v>
      </c>
      <c r="R920" s="662">
        <v>2</v>
      </c>
      <c r="S920" s="678">
        <v>0.66666666666666663</v>
      </c>
      <c r="T920" s="745">
        <v>1.5</v>
      </c>
      <c r="U920" s="701">
        <v>0.6</v>
      </c>
    </row>
    <row r="921" spans="1:21" ht="14.4" customHeight="1" x14ac:dyDescent="0.3">
      <c r="A921" s="661">
        <v>31</v>
      </c>
      <c r="B921" s="662" t="s">
        <v>576</v>
      </c>
      <c r="C921" s="662" t="s">
        <v>2790</v>
      </c>
      <c r="D921" s="743" t="s">
        <v>3998</v>
      </c>
      <c r="E921" s="744" t="s">
        <v>2803</v>
      </c>
      <c r="F921" s="662" t="s">
        <v>2785</v>
      </c>
      <c r="G921" s="662" t="s">
        <v>2813</v>
      </c>
      <c r="H921" s="662" t="s">
        <v>577</v>
      </c>
      <c r="I921" s="662" t="s">
        <v>3600</v>
      </c>
      <c r="J921" s="662" t="s">
        <v>1454</v>
      </c>
      <c r="K921" s="662" t="s">
        <v>2660</v>
      </c>
      <c r="L921" s="663">
        <v>154.36000000000001</v>
      </c>
      <c r="M921" s="663">
        <v>154.36000000000001</v>
      </c>
      <c r="N921" s="662">
        <v>1</v>
      </c>
      <c r="O921" s="745">
        <v>1</v>
      </c>
      <c r="P921" s="663">
        <v>154.36000000000001</v>
      </c>
      <c r="Q921" s="678">
        <v>1</v>
      </c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31</v>
      </c>
      <c r="B922" s="662" t="s">
        <v>576</v>
      </c>
      <c r="C922" s="662" t="s">
        <v>2790</v>
      </c>
      <c r="D922" s="743" t="s">
        <v>3998</v>
      </c>
      <c r="E922" s="744" t="s">
        <v>2803</v>
      </c>
      <c r="F922" s="662" t="s">
        <v>2785</v>
      </c>
      <c r="G922" s="662" t="s">
        <v>2813</v>
      </c>
      <c r="H922" s="662" t="s">
        <v>577</v>
      </c>
      <c r="I922" s="662" t="s">
        <v>3397</v>
      </c>
      <c r="J922" s="662" t="s">
        <v>1454</v>
      </c>
      <c r="K922" s="662" t="s">
        <v>2660</v>
      </c>
      <c r="L922" s="663">
        <v>0</v>
      </c>
      <c r="M922" s="663">
        <v>0</v>
      </c>
      <c r="N922" s="662">
        <v>1</v>
      </c>
      <c r="O922" s="745">
        <v>0.5</v>
      </c>
      <c r="P922" s="663">
        <v>0</v>
      </c>
      <c r="Q922" s="678"/>
      <c r="R922" s="662">
        <v>1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31</v>
      </c>
      <c r="B923" s="662" t="s">
        <v>576</v>
      </c>
      <c r="C923" s="662" t="s">
        <v>2790</v>
      </c>
      <c r="D923" s="743" t="s">
        <v>3998</v>
      </c>
      <c r="E923" s="744" t="s">
        <v>2803</v>
      </c>
      <c r="F923" s="662" t="s">
        <v>2785</v>
      </c>
      <c r="G923" s="662" t="s">
        <v>3601</v>
      </c>
      <c r="H923" s="662" t="s">
        <v>577</v>
      </c>
      <c r="I923" s="662" t="s">
        <v>1741</v>
      </c>
      <c r="J923" s="662" t="s">
        <v>3602</v>
      </c>
      <c r="K923" s="662" t="s">
        <v>3603</v>
      </c>
      <c r="L923" s="663">
        <v>59.16</v>
      </c>
      <c r="M923" s="663">
        <v>59.16</v>
      </c>
      <c r="N923" s="662">
        <v>1</v>
      </c>
      <c r="O923" s="745">
        <v>1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31</v>
      </c>
      <c r="B924" s="662" t="s">
        <v>576</v>
      </c>
      <c r="C924" s="662" t="s">
        <v>2790</v>
      </c>
      <c r="D924" s="743" t="s">
        <v>3998</v>
      </c>
      <c r="E924" s="744" t="s">
        <v>2803</v>
      </c>
      <c r="F924" s="662" t="s">
        <v>2785</v>
      </c>
      <c r="G924" s="662" t="s">
        <v>2881</v>
      </c>
      <c r="H924" s="662" t="s">
        <v>1456</v>
      </c>
      <c r="I924" s="662" t="s">
        <v>2388</v>
      </c>
      <c r="J924" s="662" t="s">
        <v>2389</v>
      </c>
      <c r="K924" s="662" t="s">
        <v>1603</v>
      </c>
      <c r="L924" s="663">
        <v>70.23</v>
      </c>
      <c r="M924" s="663">
        <v>140.46</v>
      </c>
      <c r="N924" s="662">
        <v>2</v>
      </c>
      <c r="O924" s="745">
        <v>1</v>
      </c>
      <c r="P924" s="663">
        <v>140.46</v>
      </c>
      <c r="Q924" s="678">
        <v>1</v>
      </c>
      <c r="R924" s="662">
        <v>2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31</v>
      </c>
      <c r="B925" s="662" t="s">
        <v>576</v>
      </c>
      <c r="C925" s="662" t="s">
        <v>2790</v>
      </c>
      <c r="D925" s="743" t="s">
        <v>3998</v>
      </c>
      <c r="E925" s="744" t="s">
        <v>2803</v>
      </c>
      <c r="F925" s="662" t="s">
        <v>2785</v>
      </c>
      <c r="G925" s="662" t="s">
        <v>2816</v>
      </c>
      <c r="H925" s="662" t="s">
        <v>577</v>
      </c>
      <c r="I925" s="662" t="s">
        <v>1699</v>
      </c>
      <c r="J925" s="662" t="s">
        <v>1700</v>
      </c>
      <c r="K925" s="662" t="s">
        <v>2670</v>
      </c>
      <c r="L925" s="663">
        <v>78.33</v>
      </c>
      <c r="M925" s="663">
        <v>548.30999999999995</v>
      </c>
      <c r="N925" s="662">
        <v>7</v>
      </c>
      <c r="O925" s="745">
        <v>6</v>
      </c>
      <c r="P925" s="663">
        <v>548.30999999999995</v>
      </c>
      <c r="Q925" s="678">
        <v>1</v>
      </c>
      <c r="R925" s="662">
        <v>7</v>
      </c>
      <c r="S925" s="678">
        <v>1</v>
      </c>
      <c r="T925" s="745">
        <v>6</v>
      </c>
      <c r="U925" s="701">
        <v>1</v>
      </c>
    </row>
    <row r="926" spans="1:21" ht="14.4" customHeight="1" x14ac:dyDescent="0.3">
      <c r="A926" s="661">
        <v>31</v>
      </c>
      <c r="B926" s="662" t="s">
        <v>576</v>
      </c>
      <c r="C926" s="662" t="s">
        <v>2790</v>
      </c>
      <c r="D926" s="743" t="s">
        <v>3998</v>
      </c>
      <c r="E926" s="744" t="s">
        <v>2803</v>
      </c>
      <c r="F926" s="662" t="s">
        <v>2785</v>
      </c>
      <c r="G926" s="662" t="s">
        <v>3604</v>
      </c>
      <c r="H926" s="662" t="s">
        <v>577</v>
      </c>
      <c r="I926" s="662" t="s">
        <v>3605</v>
      </c>
      <c r="J926" s="662" t="s">
        <v>3606</v>
      </c>
      <c r="K926" s="662" t="s">
        <v>3607</v>
      </c>
      <c r="L926" s="663">
        <v>56.83</v>
      </c>
      <c r="M926" s="663">
        <v>56.83</v>
      </c>
      <c r="N926" s="662">
        <v>1</v>
      </c>
      <c r="O926" s="745">
        <v>1</v>
      </c>
      <c r="P926" s="663">
        <v>56.83</v>
      </c>
      <c r="Q926" s="678">
        <v>1</v>
      </c>
      <c r="R926" s="662">
        <v>1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31</v>
      </c>
      <c r="B927" s="662" t="s">
        <v>576</v>
      </c>
      <c r="C927" s="662" t="s">
        <v>2790</v>
      </c>
      <c r="D927" s="743" t="s">
        <v>3998</v>
      </c>
      <c r="E927" s="744" t="s">
        <v>2803</v>
      </c>
      <c r="F927" s="662" t="s">
        <v>2785</v>
      </c>
      <c r="G927" s="662" t="s">
        <v>2990</v>
      </c>
      <c r="H927" s="662" t="s">
        <v>577</v>
      </c>
      <c r="I927" s="662" t="s">
        <v>3138</v>
      </c>
      <c r="J927" s="662" t="s">
        <v>3139</v>
      </c>
      <c r="K927" s="662" t="s">
        <v>3140</v>
      </c>
      <c r="L927" s="663">
        <v>72.64</v>
      </c>
      <c r="M927" s="663">
        <v>72.64</v>
      </c>
      <c r="N927" s="662">
        <v>1</v>
      </c>
      <c r="O927" s="745">
        <v>1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31</v>
      </c>
      <c r="B928" s="662" t="s">
        <v>576</v>
      </c>
      <c r="C928" s="662" t="s">
        <v>2790</v>
      </c>
      <c r="D928" s="743" t="s">
        <v>3998</v>
      </c>
      <c r="E928" s="744" t="s">
        <v>2803</v>
      </c>
      <c r="F928" s="662" t="s">
        <v>2785</v>
      </c>
      <c r="G928" s="662" t="s">
        <v>3299</v>
      </c>
      <c r="H928" s="662" t="s">
        <v>577</v>
      </c>
      <c r="I928" s="662" t="s">
        <v>3608</v>
      </c>
      <c r="J928" s="662" t="s">
        <v>722</v>
      </c>
      <c r="K928" s="662" t="s">
        <v>2742</v>
      </c>
      <c r="L928" s="663">
        <v>110.28</v>
      </c>
      <c r="M928" s="663">
        <v>110.28</v>
      </c>
      <c r="N928" s="662">
        <v>1</v>
      </c>
      <c r="O928" s="745">
        <v>1</v>
      </c>
      <c r="P928" s="663">
        <v>110.28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31</v>
      </c>
      <c r="B929" s="662" t="s">
        <v>576</v>
      </c>
      <c r="C929" s="662" t="s">
        <v>2790</v>
      </c>
      <c r="D929" s="743" t="s">
        <v>3998</v>
      </c>
      <c r="E929" s="744" t="s">
        <v>2803</v>
      </c>
      <c r="F929" s="662" t="s">
        <v>2785</v>
      </c>
      <c r="G929" s="662" t="s">
        <v>2890</v>
      </c>
      <c r="H929" s="662" t="s">
        <v>577</v>
      </c>
      <c r="I929" s="662" t="s">
        <v>797</v>
      </c>
      <c r="J929" s="662" t="s">
        <v>798</v>
      </c>
      <c r="K929" s="662" t="s">
        <v>2891</v>
      </c>
      <c r="L929" s="663">
        <v>156.77000000000001</v>
      </c>
      <c r="M929" s="663">
        <v>313.54000000000002</v>
      </c>
      <c r="N929" s="662">
        <v>2</v>
      </c>
      <c r="O929" s="745">
        <v>2</v>
      </c>
      <c r="P929" s="663">
        <v>313.54000000000002</v>
      </c>
      <c r="Q929" s="678">
        <v>1</v>
      </c>
      <c r="R929" s="662">
        <v>2</v>
      </c>
      <c r="S929" s="678">
        <v>1</v>
      </c>
      <c r="T929" s="745">
        <v>2</v>
      </c>
      <c r="U929" s="701">
        <v>1</v>
      </c>
    </row>
    <row r="930" spans="1:21" ht="14.4" customHeight="1" x14ac:dyDescent="0.3">
      <c r="A930" s="661">
        <v>31</v>
      </c>
      <c r="B930" s="662" t="s">
        <v>576</v>
      </c>
      <c r="C930" s="662" t="s">
        <v>2790</v>
      </c>
      <c r="D930" s="743" t="s">
        <v>3998</v>
      </c>
      <c r="E930" s="744" t="s">
        <v>2803</v>
      </c>
      <c r="F930" s="662" t="s">
        <v>2785</v>
      </c>
      <c r="G930" s="662" t="s">
        <v>2890</v>
      </c>
      <c r="H930" s="662" t="s">
        <v>577</v>
      </c>
      <c r="I930" s="662" t="s">
        <v>797</v>
      </c>
      <c r="J930" s="662" t="s">
        <v>798</v>
      </c>
      <c r="K930" s="662" t="s">
        <v>2891</v>
      </c>
      <c r="L930" s="663">
        <v>107.27</v>
      </c>
      <c r="M930" s="663">
        <v>107.27</v>
      </c>
      <c r="N930" s="662">
        <v>1</v>
      </c>
      <c r="O930" s="745">
        <v>0.5</v>
      </c>
      <c r="P930" s="663">
        <v>107.27</v>
      </c>
      <c r="Q930" s="678">
        <v>1</v>
      </c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31</v>
      </c>
      <c r="B931" s="662" t="s">
        <v>576</v>
      </c>
      <c r="C931" s="662" t="s">
        <v>2790</v>
      </c>
      <c r="D931" s="743" t="s">
        <v>3998</v>
      </c>
      <c r="E931" s="744" t="s">
        <v>2803</v>
      </c>
      <c r="F931" s="662" t="s">
        <v>2785</v>
      </c>
      <c r="G931" s="662" t="s">
        <v>3004</v>
      </c>
      <c r="H931" s="662" t="s">
        <v>577</v>
      </c>
      <c r="I931" s="662" t="s">
        <v>1228</v>
      </c>
      <c r="J931" s="662" t="s">
        <v>3005</v>
      </c>
      <c r="K931" s="662" t="s">
        <v>3006</v>
      </c>
      <c r="L931" s="663">
        <v>0</v>
      </c>
      <c r="M931" s="663">
        <v>0</v>
      </c>
      <c r="N931" s="662">
        <v>11</v>
      </c>
      <c r="O931" s="745">
        <v>7</v>
      </c>
      <c r="P931" s="663">
        <v>0</v>
      </c>
      <c r="Q931" s="678"/>
      <c r="R931" s="662">
        <v>5</v>
      </c>
      <c r="S931" s="678">
        <v>0.45454545454545453</v>
      </c>
      <c r="T931" s="745">
        <v>3.5</v>
      </c>
      <c r="U931" s="701">
        <v>0.5</v>
      </c>
    </row>
    <row r="932" spans="1:21" ht="14.4" customHeight="1" x14ac:dyDescent="0.3">
      <c r="A932" s="661">
        <v>31</v>
      </c>
      <c r="B932" s="662" t="s">
        <v>576</v>
      </c>
      <c r="C932" s="662" t="s">
        <v>2790</v>
      </c>
      <c r="D932" s="743" t="s">
        <v>3998</v>
      </c>
      <c r="E932" s="744" t="s">
        <v>2803</v>
      </c>
      <c r="F932" s="662" t="s">
        <v>2785</v>
      </c>
      <c r="G932" s="662" t="s">
        <v>3609</v>
      </c>
      <c r="H932" s="662" t="s">
        <v>577</v>
      </c>
      <c r="I932" s="662" t="s">
        <v>3610</v>
      </c>
      <c r="J932" s="662" t="s">
        <v>3611</v>
      </c>
      <c r="K932" s="662" t="s">
        <v>3612</v>
      </c>
      <c r="L932" s="663">
        <v>34.6</v>
      </c>
      <c r="M932" s="663">
        <v>34.6</v>
      </c>
      <c r="N932" s="662">
        <v>1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31</v>
      </c>
      <c r="B933" s="662" t="s">
        <v>576</v>
      </c>
      <c r="C933" s="662" t="s">
        <v>2790</v>
      </c>
      <c r="D933" s="743" t="s">
        <v>3998</v>
      </c>
      <c r="E933" s="744" t="s">
        <v>2803</v>
      </c>
      <c r="F933" s="662" t="s">
        <v>2785</v>
      </c>
      <c r="G933" s="662" t="s">
        <v>3012</v>
      </c>
      <c r="H933" s="662" t="s">
        <v>577</v>
      </c>
      <c r="I933" s="662" t="s">
        <v>3613</v>
      </c>
      <c r="J933" s="662" t="s">
        <v>3614</v>
      </c>
      <c r="K933" s="662" t="s">
        <v>3615</v>
      </c>
      <c r="L933" s="663">
        <v>89.91</v>
      </c>
      <c r="M933" s="663">
        <v>89.91</v>
      </c>
      <c r="N933" s="662">
        <v>1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31</v>
      </c>
      <c r="B934" s="662" t="s">
        <v>576</v>
      </c>
      <c r="C934" s="662" t="s">
        <v>2790</v>
      </c>
      <c r="D934" s="743" t="s">
        <v>3998</v>
      </c>
      <c r="E934" s="744" t="s">
        <v>2803</v>
      </c>
      <c r="F934" s="662" t="s">
        <v>2785</v>
      </c>
      <c r="G934" s="662" t="s">
        <v>3012</v>
      </c>
      <c r="H934" s="662" t="s">
        <v>577</v>
      </c>
      <c r="I934" s="662" t="s">
        <v>3616</v>
      </c>
      <c r="J934" s="662" t="s">
        <v>3614</v>
      </c>
      <c r="K934" s="662" t="s">
        <v>3617</v>
      </c>
      <c r="L934" s="663">
        <v>0</v>
      </c>
      <c r="M934" s="663">
        <v>0</v>
      </c>
      <c r="N934" s="662">
        <v>1</v>
      </c>
      <c r="O934" s="745">
        <v>1</v>
      </c>
      <c r="P934" s="663">
        <v>0</v>
      </c>
      <c r="Q934" s="678"/>
      <c r="R934" s="662">
        <v>1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31</v>
      </c>
      <c r="B935" s="662" t="s">
        <v>576</v>
      </c>
      <c r="C935" s="662" t="s">
        <v>2790</v>
      </c>
      <c r="D935" s="743" t="s">
        <v>3998</v>
      </c>
      <c r="E935" s="744" t="s">
        <v>2803</v>
      </c>
      <c r="F935" s="662" t="s">
        <v>2785</v>
      </c>
      <c r="G935" s="662" t="s">
        <v>2895</v>
      </c>
      <c r="H935" s="662" t="s">
        <v>577</v>
      </c>
      <c r="I935" s="662" t="s">
        <v>903</v>
      </c>
      <c r="J935" s="662" t="s">
        <v>904</v>
      </c>
      <c r="K935" s="662" t="s">
        <v>2896</v>
      </c>
      <c r="L935" s="663">
        <v>0</v>
      </c>
      <c r="M935" s="663">
        <v>0</v>
      </c>
      <c r="N935" s="662">
        <v>2</v>
      </c>
      <c r="O935" s="745">
        <v>1</v>
      </c>
      <c r="P935" s="663">
        <v>0</v>
      </c>
      <c r="Q935" s="678"/>
      <c r="R935" s="662">
        <v>1</v>
      </c>
      <c r="S935" s="678">
        <v>0.5</v>
      </c>
      <c r="T935" s="745">
        <v>0.5</v>
      </c>
      <c r="U935" s="701">
        <v>0.5</v>
      </c>
    </row>
    <row r="936" spans="1:21" ht="14.4" customHeight="1" x14ac:dyDescent="0.3">
      <c r="A936" s="661">
        <v>31</v>
      </c>
      <c r="B936" s="662" t="s">
        <v>576</v>
      </c>
      <c r="C936" s="662" t="s">
        <v>2790</v>
      </c>
      <c r="D936" s="743" t="s">
        <v>3998</v>
      </c>
      <c r="E936" s="744" t="s">
        <v>2803</v>
      </c>
      <c r="F936" s="662" t="s">
        <v>2785</v>
      </c>
      <c r="G936" s="662" t="s">
        <v>2895</v>
      </c>
      <c r="H936" s="662" t="s">
        <v>577</v>
      </c>
      <c r="I936" s="662" t="s">
        <v>3143</v>
      </c>
      <c r="J936" s="662" t="s">
        <v>904</v>
      </c>
      <c r="K936" s="662" t="s">
        <v>3144</v>
      </c>
      <c r="L936" s="663">
        <v>0</v>
      </c>
      <c r="M936" s="663">
        <v>0</v>
      </c>
      <c r="N936" s="662">
        <v>1</v>
      </c>
      <c r="O936" s="745">
        <v>1</v>
      </c>
      <c r="P936" s="663">
        <v>0</v>
      </c>
      <c r="Q936" s="678"/>
      <c r="R936" s="662">
        <v>1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31</v>
      </c>
      <c r="B937" s="662" t="s">
        <v>576</v>
      </c>
      <c r="C937" s="662" t="s">
        <v>2790</v>
      </c>
      <c r="D937" s="743" t="s">
        <v>3998</v>
      </c>
      <c r="E937" s="744" t="s">
        <v>2803</v>
      </c>
      <c r="F937" s="662" t="s">
        <v>2785</v>
      </c>
      <c r="G937" s="662" t="s">
        <v>2895</v>
      </c>
      <c r="H937" s="662" t="s">
        <v>577</v>
      </c>
      <c r="I937" s="662" t="s">
        <v>2952</v>
      </c>
      <c r="J937" s="662" t="s">
        <v>904</v>
      </c>
      <c r="K937" s="662" t="s">
        <v>2953</v>
      </c>
      <c r="L937" s="663">
        <v>0</v>
      </c>
      <c r="M937" s="663">
        <v>0</v>
      </c>
      <c r="N937" s="662">
        <v>1</v>
      </c>
      <c r="O937" s="745">
        <v>1</v>
      </c>
      <c r="P937" s="663">
        <v>0</v>
      </c>
      <c r="Q937" s="678"/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31</v>
      </c>
      <c r="B938" s="662" t="s">
        <v>576</v>
      </c>
      <c r="C938" s="662" t="s">
        <v>2790</v>
      </c>
      <c r="D938" s="743" t="s">
        <v>3998</v>
      </c>
      <c r="E938" s="744" t="s">
        <v>2803</v>
      </c>
      <c r="F938" s="662" t="s">
        <v>2785</v>
      </c>
      <c r="G938" s="662" t="s">
        <v>2819</v>
      </c>
      <c r="H938" s="662" t="s">
        <v>577</v>
      </c>
      <c r="I938" s="662" t="s">
        <v>789</v>
      </c>
      <c r="J938" s="662" t="s">
        <v>790</v>
      </c>
      <c r="K938" s="662" t="s">
        <v>3313</v>
      </c>
      <c r="L938" s="663">
        <v>0</v>
      </c>
      <c r="M938" s="663">
        <v>0</v>
      </c>
      <c r="N938" s="662">
        <v>2</v>
      </c>
      <c r="O938" s="745">
        <v>2</v>
      </c>
      <c r="P938" s="663">
        <v>0</v>
      </c>
      <c r="Q938" s="678"/>
      <c r="R938" s="662">
        <v>2</v>
      </c>
      <c r="S938" s="678">
        <v>1</v>
      </c>
      <c r="T938" s="745">
        <v>2</v>
      </c>
      <c r="U938" s="701">
        <v>1</v>
      </c>
    </row>
    <row r="939" spans="1:21" ht="14.4" customHeight="1" x14ac:dyDescent="0.3">
      <c r="A939" s="661">
        <v>31</v>
      </c>
      <c r="B939" s="662" t="s">
        <v>576</v>
      </c>
      <c r="C939" s="662" t="s">
        <v>2790</v>
      </c>
      <c r="D939" s="743" t="s">
        <v>3998</v>
      </c>
      <c r="E939" s="744" t="s">
        <v>2803</v>
      </c>
      <c r="F939" s="662" t="s">
        <v>2785</v>
      </c>
      <c r="G939" s="662" t="s">
        <v>3225</v>
      </c>
      <c r="H939" s="662" t="s">
        <v>577</v>
      </c>
      <c r="I939" s="662" t="s">
        <v>3226</v>
      </c>
      <c r="J939" s="662" t="s">
        <v>1355</v>
      </c>
      <c r="K939" s="662" t="s">
        <v>3227</v>
      </c>
      <c r="L939" s="663">
        <v>76.180000000000007</v>
      </c>
      <c r="M939" s="663">
        <v>152.36000000000001</v>
      </c>
      <c r="N939" s="662">
        <v>2</v>
      </c>
      <c r="O939" s="745">
        <v>2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31</v>
      </c>
      <c r="B940" s="662" t="s">
        <v>576</v>
      </c>
      <c r="C940" s="662" t="s">
        <v>2790</v>
      </c>
      <c r="D940" s="743" t="s">
        <v>3998</v>
      </c>
      <c r="E940" s="744" t="s">
        <v>2803</v>
      </c>
      <c r="F940" s="662" t="s">
        <v>2785</v>
      </c>
      <c r="G940" s="662" t="s">
        <v>2823</v>
      </c>
      <c r="H940" s="662" t="s">
        <v>577</v>
      </c>
      <c r="I940" s="662" t="s">
        <v>1714</v>
      </c>
      <c r="J940" s="662" t="s">
        <v>1715</v>
      </c>
      <c r="K940" s="662" t="s">
        <v>1716</v>
      </c>
      <c r="L940" s="663">
        <v>147.31</v>
      </c>
      <c r="M940" s="663">
        <v>1767.7199999999998</v>
      </c>
      <c r="N940" s="662">
        <v>12</v>
      </c>
      <c r="O940" s="745">
        <v>8</v>
      </c>
      <c r="P940" s="663">
        <v>1620.4099999999999</v>
      </c>
      <c r="Q940" s="678">
        <v>0.91666666666666674</v>
      </c>
      <c r="R940" s="662">
        <v>11</v>
      </c>
      <c r="S940" s="678">
        <v>0.91666666666666663</v>
      </c>
      <c r="T940" s="745">
        <v>7</v>
      </c>
      <c r="U940" s="701">
        <v>0.875</v>
      </c>
    </row>
    <row r="941" spans="1:21" ht="14.4" customHeight="1" x14ac:dyDescent="0.3">
      <c r="A941" s="661">
        <v>31</v>
      </c>
      <c r="B941" s="662" t="s">
        <v>576</v>
      </c>
      <c r="C941" s="662" t="s">
        <v>2790</v>
      </c>
      <c r="D941" s="743" t="s">
        <v>3998</v>
      </c>
      <c r="E941" s="744" t="s">
        <v>2803</v>
      </c>
      <c r="F941" s="662" t="s">
        <v>2785</v>
      </c>
      <c r="G941" s="662" t="s">
        <v>3618</v>
      </c>
      <c r="H941" s="662" t="s">
        <v>577</v>
      </c>
      <c r="I941" s="662" t="s">
        <v>3619</v>
      </c>
      <c r="J941" s="662" t="s">
        <v>3620</v>
      </c>
      <c r="K941" s="662" t="s">
        <v>3621</v>
      </c>
      <c r="L941" s="663">
        <v>0</v>
      </c>
      <c r="M941" s="663">
        <v>0</v>
      </c>
      <c r="N941" s="662">
        <v>1</v>
      </c>
      <c r="O941" s="745">
        <v>1</v>
      </c>
      <c r="P941" s="663">
        <v>0</v>
      </c>
      <c r="Q941" s="678"/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31</v>
      </c>
      <c r="B942" s="662" t="s">
        <v>576</v>
      </c>
      <c r="C942" s="662" t="s">
        <v>2790</v>
      </c>
      <c r="D942" s="743" t="s">
        <v>3998</v>
      </c>
      <c r="E942" s="744" t="s">
        <v>2803</v>
      </c>
      <c r="F942" s="662" t="s">
        <v>2785</v>
      </c>
      <c r="G942" s="662" t="s">
        <v>3477</v>
      </c>
      <c r="H942" s="662" t="s">
        <v>1456</v>
      </c>
      <c r="I942" s="662" t="s">
        <v>3622</v>
      </c>
      <c r="J942" s="662" t="s">
        <v>3479</v>
      </c>
      <c r="K942" s="662" t="s">
        <v>3623</v>
      </c>
      <c r="L942" s="663">
        <v>206.53</v>
      </c>
      <c r="M942" s="663">
        <v>413.06</v>
      </c>
      <c r="N942" s="662">
        <v>2</v>
      </c>
      <c r="O942" s="745">
        <v>1.5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31</v>
      </c>
      <c r="B943" s="662" t="s">
        <v>576</v>
      </c>
      <c r="C943" s="662" t="s">
        <v>2790</v>
      </c>
      <c r="D943" s="743" t="s">
        <v>3998</v>
      </c>
      <c r="E943" s="744" t="s">
        <v>2803</v>
      </c>
      <c r="F943" s="662" t="s">
        <v>2785</v>
      </c>
      <c r="G943" s="662" t="s">
        <v>3233</v>
      </c>
      <c r="H943" s="662" t="s">
        <v>577</v>
      </c>
      <c r="I943" s="662" t="s">
        <v>3234</v>
      </c>
      <c r="J943" s="662" t="s">
        <v>3235</v>
      </c>
      <c r="K943" s="662" t="s">
        <v>3236</v>
      </c>
      <c r="L943" s="663">
        <v>24.35</v>
      </c>
      <c r="M943" s="663">
        <v>24.35</v>
      </c>
      <c r="N943" s="662">
        <v>1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31</v>
      </c>
      <c r="B944" s="662" t="s">
        <v>576</v>
      </c>
      <c r="C944" s="662" t="s">
        <v>2790</v>
      </c>
      <c r="D944" s="743" t="s">
        <v>3998</v>
      </c>
      <c r="E944" s="744" t="s">
        <v>2803</v>
      </c>
      <c r="F944" s="662" t="s">
        <v>2785</v>
      </c>
      <c r="G944" s="662" t="s">
        <v>3624</v>
      </c>
      <c r="H944" s="662" t="s">
        <v>577</v>
      </c>
      <c r="I944" s="662" t="s">
        <v>3625</v>
      </c>
      <c r="J944" s="662" t="s">
        <v>3626</v>
      </c>
      <c r="K944" s="662" t="s">
        <v>2623</v>
      </c>
      <c r="L944" s="663">
        <v>38.56</v>
      </c>
      <c r="M944" s="663">
        <v>38.56</v>
      </c>
      <c r="N944" s="662">
        <v>1</v>
      </c>
      <c r="O944" s="745">
        <v>1</v>
      </c>
      <c r="P944" s="663">
        <v>38.56</v>
      </c>
      <c r="Q944" s="678">
        <v>1</v>
      </c>
      <c r="R944" s="662">
        <v>1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31</v>
      </c>
      <c r="B945" s="662" t="s">
        <v>576</v>
      </c>
      <c r="C945" s="662" t="s">
        <v>2790</v>
      </c>
      <c r="D945" s="743" t="s">
        <v>3998</v>
      </c>
      <c r="E945" s="744" t="s">
        <v>2803</v>
      </c>
      <c r="F945" s="662" t="s">
        <v>2785</v>
      </c>
      <c r="G945" s="662" t="s">
        <v>2831</v>
      </c>
      <c r="H945" s="662" t="s">
        <v>1456</v>
      </c>
      <c r="I945" s="662" t="s">
        <v>2832</v>
      </c>
      <c r="J945" s="662" t="s">
        <v>2833</v>
      </c>
      <c r="K945" s="662" t="s">
        <v>2834</v>
      </c>
      <c r="L945" s="663">
        <v>543.39</v>
      </c>
      <c r="M945" s="663">
        <v>22822.379999999994</v>
      </c>
      <c r="N945" s="662">
        <v>42</v>
      </c>
      <c r="O945" s="745">
        <v>30</v>
      </c>
      <c r="P945" s="663">
        <v>19018.649999999994</v>
      </c>
      <c r="Q945" s="678">
        <v>0.83333333333333326</v>
      </c>
      <c r="R945" s="662">
        <v>35</v>
      </c>
      <c r="S945" s="678">
        <v>0.83333333333333337</v>
      </c>
      <c r="T945" s="745">
        <v>25</v>
      </c>
      <c r="U945" s="701">
        <v>0.83333333333333337</v>
      </c>
    </row>
    <row r="946" spans="1:21" ht="14.4" customHeight="1" x14ac:dyDescent="0.3">
      <c r="A946" s="661">
        <v>31</v>
      </c>
      <c r="B946" s="662" t="s">
        <v>576</v>
      </c>
      <c r="C946" s="662" t="s">
        <v>2790</v>
      </c>
      <c r="D946" s="743" t="s">
        <v>3998</v>
      </c>
      <c r="E946" s="744" t="s">
        <v>2803</v>
      </c>
      <c r="F946" s="662" t="s">
        <v>2785</v>
      </c>
      <c r="G946" s="662" t="s">
        <v>2831</v>
      </c>
      <c r="H946" s="662" t="s">
        <v>1456</v>
      </c>
      <c r="I946" s="662" t="s">
        <v>2835</v>
      </c>
      <c r="J946" s="662" t="s">
        <v>2833</v>
      </c>
      <c r="K946" s="662" t="s">
        <v>2836</v>
      </c>
      <c r="L946" s="663">
        <v>815.1</v>
      </c>
      <c r="M946" s="663">
        <v>9781.2000000000007</v>
      </c>
      <c r="N946" s="662">
        <v>12</v>
      </c>
      <c r="O946" s="745">
        <v>7.5</v>
      </c>
      <c r="P946" s="663">
        <v>8966.1</v>
      </c>
      <c r="Q946" s="678">
        <v>0.91666666666666663</v>
      </c>
      <c r="R946" s="662">
        <v>11</v>
      </c>
      <c r="S946" s="678">
        <v>0.91666666666666663</v>
      </c>
      <c r="T946" s="745">
        <v>6.5</v>
      </c>
      <c r="U946" s="701">
        <v>0.8666666666666667</v>
      </c>
    </row>
    <row r="947" spans="1:21" ht="14.4" customHeight="1" x14ac:dyDescent="0.3">
      <c r="A947" s="661">
        <v>31</v>
      </c>
      <c r="B947" s="662" t="s">
        <v>576</v>
      </c>
      <c r="C947" s="662" t="s">
        <v>2790</v>
      </c>
      <c r="D947" s="743" t="s">
        <v>3998</v>
      </c>
      <c r="E947" s="744" t="s">
        <v>2803</v>
      </c>
      <c r="F947" s="662" t="s">
        <v>2785</v>
      </c>
      <c r="G947" s="662" t="s">
        <v>2831</v>
      </c>
      <c r="H947" s="662" t="s">
        <v>1456</v>
      </c>
      <c r="I947" s="662" t="s">
        <v>2901</v>
      </c>
      <c r="J947" s="662" t="s">
        <v>2833</v>
      </c>
      <c r="K947" s="662" t="s">
        <v>2902</v>
      </c>
      <c r="L947" s="663">
        <v>1154.68</v>
      </c>
      <c r="M947" s="663">
        <v>1154.68</v>
      </c>
      <c r="N947" s="662">
        <v>1</v>
      </c>
      <c r="O947" s="745">
        <v>1</v>
      </c>
      <c r="P947" s="663">
        <v>1154.68</v>
      </c>
      <c r="Q947" s="678">
        <v>1</v>
      </c>
      <c r="R947" s="662">
        <v>1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31</v>
      </c>
      <c r="B948" s="662" t="s">
        <v>576</v>
      </c>
      <c r="C948" s="662" t="s">
        <v>2790</v>
      </c>
      <c r="D948" s="743" t="s">
        <v>3998</v>
      </c>
      <c r="E948" s="744" t="s">
        <v>2803</v>
      </c>
      <c r="F948" s="662" t="s">
        <v>2785</v>
      </c>
      <c r="G948" s="662" t="s">
        <v>3627</v>
      </c>
      <c r="H948" s="662" t="s">
        <v>577</v>
      </c>
      <c r="I948" s="662" t="s">
        <v>3628</v>
      </c>
      <c r="J948" s="662" t="s">
        <v>1451</v>
      </c>
      <c r="K948" s="662" t="s">
        <v>1452</v>
      </c>
      <c r="L948" s="663">
        <v>0</v>
      </c>
      <c r="M948" s="663">
        <v>0</v>
      </c>
      <c r="N948" s="662">
        <v>1</v>
      </c>
      <c r="O948" s="745">
        <v>1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31</v>
      </c>
      <c r="B949" s="662" t="s">
        <v>576</v>
      </c>
      <c r="C949" s="662" t="s">
        <v>2790</v>
      </c>
      <c r="D949" s="743" t="s">
        <v>3998</v>
      </c>
      <c r="E949" s="744" t="s">
        <v>2803</v>
      </c>
      <c r="F949" s="662" t="s">
        <v>2785</v>
      </c>
      <c r="G949" s="662" t="s">
        <v>2839</v>
      </c>
      <c r="H949" s="662" t="s">
        <v>1456</v>
      </c>
      <c r="I949" s="662" t="s">
        <v>1579</v>
      </c>
      <c r="J949" s="662" t="s">
        <v>607</v>
      </c>
      <c r="K949" s="662" t="s">
        <v>2709</v>
      </c>
      <c r="L949" s="663">
        <v>24.22</v>
      </c>
      <c r="M949" s="663">
        <v>48.44</v>
      </c>
      <c r="N949" s="662">
        <v>2</v>
      </c>
      <c r="O949" s="745">
        <v>1.5</v>
      </c>
      <c r="P949" s="663">
        <v>24.22</v>
      </c>
      <c r="Q949" s="678">
        <v>0.5</v>
      </c>
      <c r="R949" s="662">
        <v>1</v>
      </c>
      <c r="S949" s="678">
        <v>0.5</v>
      </c>
      <c r="T949" s="745">
        <v>0.5</v>
      </c>
      <c r="U949" s="701">
        <v>0.33333333333333331</v>
      </c>
    </row>
    <row r="950" spans="1:21" ht="14.4" customHeight="1" x14ac:dyDescent="0.3">
      <c r="A950" s="661">
        <v>31</v>
      </c>
      <c r="B950" s="662" t="s">
        <v>576</v>
      </c>
      <c r="C950" s="662" t="s">
        <v>2790</v>
      </c>
      <c r="D950" s="743" t="s">
        <v>3998</v>
      </c>
      <c r="E950" s="744" t="s">
        <v>2803</v>
      </c>
      <c r="F950" s="662" t="s">
        <v>2785</v>
      </c>
      <c r="G950" s="662" t="s">
        <v>2839</v>
      </c>
      <c r="H950" s="662" t="s">
        <v>1456</v>
      </c>
      <c r="I950" s="662" t="s">
        <v>1470</v>
      </c>
      <c r="J950" s="662" t="s">
        <v>607</v>
      </c>
      <c r="K950" s="662" t="s">
        <v>608</v>
      </c>
      <c r="L950" s="663">
        <v>48.42</v>
      </c>
      <c r="M950" s="663">
        <v>145.26</v>
      </c>
      <c r="N950" s="662">
        <v>3</v>
      </c>
      <c r="O950" s="745">
        <v>2.5</v>
      </c>
      <c r="P950" s="663">
        <v>145.26</v>
      </c>
      <c r="Q950" s="678">
        <v>1</v>
      </c>
      <c r="R950" s="662">
        <v>3</v>
      </c>
      <c r="S950" s="678">
        <v>1</v>
      </c>
      <c r="T950" s="745">
        <v>2.5</v>
      </c>
      <c r="U950" s="701">
        <v>1</v>
      </c>
    </row>
    <row r="951" spans="1:21" ht="14.4" customHeight="1" x14ac:dyDescent="0.3">
      <c r="A951" s="661">
        <v>31</v>
      </c>
      <c r="B951" s="662" t="s">
        <v>576</v>
      </c>
      <c r="C951" s="662" t="s">
        <v>2790</v>
      </c>
      <c r="D951" s="743" t="s">
        <v>3998</v>
      </c>
      <c r="E951" s="744" t="s">
        <v>2803</v>
      </c>
      <c r="F951" s="662" t="s">
        <v>2785</v>
      </c>
      <c r="G951" s="662" t="s">
        <v>2839</v>
      </c>
      <c r="H951" s="662" t="s">
        <v>1456</v>
      </c>
      <c r="I951" s="662" t="s">
        <v>1470</v>
      </c>
      <c r="J951" s="662" t="s">
        <v>607</v>
      </c>
      <c r="K951" s="662" t="s">
        <v>608</v>
      </c>
      <c r="L951" s="663">
        <v>36.54</v>
      </c>
      <c r="M951" s="663">
        <v>219.24</v>
      </c>
      <c r="N951" s="662">
        <v>6</v>
      </c>
      <c r="O951" s="745">
        <v>4.5</v>
      </c>
      <c r="P951" s="663">
        <v>109.62</v>
      </c>
      <c r="Q951" s="678">
        <v>0.5</v>
      </c>
      <c r="R951" s="662">
        <v>3</v>
      </c>
      <c r="S951" s="678">
        <v>0.5</v>
      </c>
      <c r="T951" s="745">
        <v>2</v>
      </c>
      <c r="U951" s="701">
        <v>0.44444444444444442</v>
      </c>
    </row>
    <row r="952" spans="1:21" ht="14.4" customHeight="1" x14ac:dyDescent="0.3">
      <c r="A952" s="661">
        <v>31</v>
      </c>
      <c r="B952" s="662" t="s">
        <v>576</v>
      </c>
      <c r="C952" s="662" t="s">
        <v>2790</v>
      </c>
      <c r="D952" s="743" t="s">
        <v>3998</v>
      </c>
      <c r="E952" s="744" t="s">
        <v>2803</v>
      </c>
      <c r="F952" s="662" t="s">
        <v>2785</v>
      </c>
      <c r="G952" s="662" t="s">
        <v>2839</v>
      </c>
      <c r="H952" s="662" t="s">
        <v>577</v>
      </c>
      <c r="I952" s="662" t="s">
        <v>2840</v>
      </c>
      <c r="J952" s="662" t="s">
        <v>607</v>
      </c>
      <c r="K952" s="662" t="s">
        <v>2841</v>
      </c>
      <c r="L952" s="663">
        <v>48.42</v>
      </c>
      <c r="M952" s="663">
        <v>48.42</v>
      </c>
      <c r="N952" s="662">
        <v>1</v>
      </c>
      <c r="O952" s="745">
        <v>1</v>
      </c>
      <c r="P952" s="663">
        <v>48.42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31</v>
      </c>
      <c r="B953" s="662" t="s">
        <v>576</v>
      </c>
      <c r="C953" s="662" t="s">
        <v>2790</v>
      </c>
      <c r="D953" s="743" t="s">
        <v>3998</v>
      </c>
      <c r="E953" s="744" t="s">
        <v>2803</v>
      </c>
      <c r="F953" s="662" t="s">
        <v>2785</v>
      </c>
      <c r="G953" s="662" t="s">
        <v>3065</v>
      </c>
      <c r="H953" s="662" t="s">
        <v>577</v>
      </c>
      <c r="I953" s="662" t="s">
        <v>3510</v>
      </c>
      <c r="J953" s="662" t="s">
        <v>3511</v>
      </c>
      <c r="K953" s="662" t="s">
        <v>2372</v>
      </c>
      <c r="L953" s="663">
        <v>161.66</v>
      </c>
      <c r="M953" s="663">
        <v>161.66</v>
      </c>
      <c r="N953" s="662">
        <v>1</v>
      </c>
      <c r="O953" s="745">
        <v>1</v>
      </c>
      <c r="P953" s="663">
        <v>161.66</v>
      </c>
      <c r="Q953" s="678">
        <v>1</v>
      </c>
      <c r="R953" s="662">
        <v>1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31</v>
      </c>
      <c r="B954" s="662" t="s">
        <v>576</v>
      </c>
      <c r="C954" s="662" t="s">
        <v>2790</v>
      </c>
      <c r="D954" s="743" t="s">
        <v>3998</v>
      </c>
      <c r="E954" s="744" t="s">
        <v>2803</v>
      </c>
      <c r="F954" s="662" t="s">
        <v>2785</v>
      </c>
      <c r="G954" s="662" t="s">
        <v>3512</v>
      </c>
      <c r="H954" s="662" t="s">
        <v>577</v>
      </c>
      <c r="I954" s="662" t="s">
        <v>3586</v>
      </c>
      <c r="J954" s="662" t="s">
        <v>3587</v>
      </c>
      <c r="K954" s="662" t="s">
        <v>2830</v>
      </c>
      <c r="L954" s="663">
        <v>43.37</v>
      </c>
      <c r="M954" s="663">
        <v>43.37</v>
      </c>
      <c r="N954" s="662">
        <v>1</v>
      </c>
      <c r="O954" s="745">
        <v>1</v>
      </c>
      <c r="P954" s="663">
        <v>43.37</v>
      </c>
      <c r="Q954" s="678">
        <v>1</v>
      </c>
      <c r="R954" s="662">
        <v>1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31</v>
      </c>
      <c r="B955" s="662" t="s">
        <v>576</v>
      </c>
      <c r="C955" s="662" t="s">
        <v>2790</v>
      </c>
      <c r="D955" s="743" t="s">
        <v>3998</v>
      </c>
      <c r="E955" s="744" t="s">
        <v>2803</v>
      </c>
      <c r="F955" s="662" t="s">
        <v>2785</v>
      </c>
      <c r="G955" s="662" t="s">
        <v>3031</v>
      </c>
      <c r="H955" s="662" t="s">
        <v>577</v>
      </c>
      <c r="I955" s="662" t="s">
        <v>3032</v>
      </c>
      <c r="J955" s="662" t="s">
        <v>3033</v>
      </c>
      <c r="K955" s="662" t="s">
        <v>3034</v>
      </c>
      <c r="L955" s="663">
        <v>54.55</v>
      </c>
      <c r="M955" s="663">
        <v>327.29999999999995</v>
      </c>
      <c r="N955" s="662">
        <v>6</v>
      </c>
      <c r="O955" s="745">
        <v>3.5</v>
      </c>
      <c r="P955" s="663">
        <v>163.64999999999998</v>
      </c>
      <c r="Q955" s="678">
        <v>0.5</v>
      </c>
      <c r="R955" s="662">
        <v>3</v>
      </c>
      <c r="S955" s="678">
        <v>0.5</v>
      </c>
      <c r="T955" s="745">
        <v>2</v>
      </c>
      <c r="U955" s="701">
        <v>0.5714285714285714</v>
      </c>
    </row>
    <row r="956" spans="1:21" ht="14.4" customHeight="1" x14ac:dyDescent="0.3">
      <c r="A956" s="661">
        <v>31</v>
      </c>
      <c r="B956" s="662" t="s">
        <v>576</v>
      </c>
      <c r="C956" s="662" t="s">
        <v>2790</v>
      </c>
      <c r="D956" s="743" t="s">
        <v>3998</v>
      </c>
      <c r="E956" s="744" t="s">
        <v>2803</v>
      </c>
      <c r="F956" s="662" t="s">
        <v>2785</v>
      </c>
      <c r="G956" s="662" t="s">
        <v>3514</v>
      </c>
      <c r="H956" s="662" t="s">
        <v>577</v>
      </c>
      <c r="I956" s="662" t="s">
        <v>3629</v>
      </c>
      <c r="J956" s="662" t="s">
        <v>3516</v>
      </c>
      <c r="K956" s="662" t="s">
        <v>3630</v>
      </c>
      <c r="L956" s="663">
        <v>0</v>
      </c>
      <c r="M956" s="663">
        <v>0</v>
      </c>
      <c r="N956" s="662">
        <v>1</v>
      </c>
      <c r="O956" s="745">
        <v>1</v>
      </c>
      <c r="P956" s="663"/>
      <c r="Q956" s="678"/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31</v>
      </c>
      <c r="B957" s="662" t="s">
        <v>576</v>
      </c>
      <c r="C957" s="662" t="s">
        <v>2790</v>
      </c>
      <c r="D957" s="743" t="s">
        <v>3998</v>
      </c>
      <c r="E957" s="744" t="s">
        <v>2803</v>
      </c>
      <c r="F957" s="662" t="s">
        <v>2785</v>
      </c>
      <c r="G957" s="662" t="s">
        <v>3631</v>
      </c>
      <c r="H957" s="662" t="s">
        <v>577</v>
      </c>
      <c r="I957" s="662" t="s">
        <v>713</v>
      </c>
      <c r="J957" s="662" t="s">
        <v>714</v>
      </c>
      <c r="K957" s="662" t="s">
        <v>3632</v>
      </c>
      <c r="L957" s="663">
        <v>121.96</v>
      </c>
      <c r="M957" s="663">
        <v>121.96</v>
      </c>
      <c r="N957" s="662">
        <v>1</v>
      </c>
      <c r="O957" s="745">
        <v>1</v>
      </c>
      <c r="P957" s="663">
        <v>121.96</v>
      </c>
      <c r="Q957" s="678">
        <v>1</v>
      </c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31</v>
      </c>
      <c r="B958" s="662" t="s">
        <v>576</v>
      </c>
      <c r="C958" s="662" t="s">
        <v>2790</v>
      </c>
      <c r="D958" s="743" t="s">
        <v>3998</v>
      </c>
      <c r="E958" s="744" t="s">
        <v>2803</v>
      </c>
      <c r="F958" s="662" t="s">
        <v>2785</v>
      </c>
      <c r="G958" s="662" t="s">
        <v>2842</v>
      </c>
      <c r="H958" s="662" t="s">
        <v>577</v>
      </c>
      <c r="I958" s="662" t="s">
        <v>763</v>
      </c>
      <c r="J958" s="662" t="s">
        <v>2843</v>
      </c>
      <c r="K958" s="662" t="s">
        <v>2844</v>
      </c>
      <c r="L958" s="663">
        <v>0</v>
      </c>
      <c r="M958" s="663">
        <v>0</v>
      </c>
      <c r="N958" s="662">
        <v>6</v>
      </c>
      <c r="O958" s="745">
        <v>5</v>
      </c>
      <c r="P958" s="663">
        <v>0</v>
      </c>
      <c r="Q958" s="678"/>
      <c r="R958" s="662">
        <v>6</v>
      </c>
      <c r="S958" s="678">
        <v>1</v>
      </c>
      <c r="T958" s="745">
        <v>5</v>
      </c>
      <c r="U958" s="701">
        <v>1</v>
      </c>
    </row>
    <row r="959" spans="1:21" ht="14.4" customHeight="1" x14ac:dyDescent="0.3">
      <c r="A959" s="661">
        <v>31</v>
      </c>
      <c r="B959" s="662" t="s">
        <v>576</v>
      </c>
      <c r="C959" s="662" t="s">
        <v>2790</v>
      </c>
      <c r="D959" s="743" t="s">
        <v>3998</v>
      </c>
      <c r="E959" s="744" t="s">
        <v>2803</v>
      </c>
      <c r="F959" s="662" t="s">
        <v>2785</v>
      </c>
      <c r="G959" s="662" t="s">
        <v>3633</v>
      </c>
      <c r="H959" s="662" t="s">
        <v>577</v>
      </c>
      <c r="I959" s="662" t="s">
        <v>3634</v>
      </c>
      <c r="J959" s="662" t="s">
        <v>3635</v>
      </c>
      <c r="K959" s="662" t="s">
        <v>3636</v>
      </c>
      <c r="L959" s="663">
        <v>96.81</v>
      </c>
      <c r="M959" s="663">
        <v>96.81</v>
      </c>
      <c r="N959" s="662">
        <v>1</v>
      </c>
      <c r="O959" s="745">
        <v>0.5</v>
      </c>
      <c r="P959" s="663">
        <v>96.81</v>
      </c>
      <c r="Q959" s="678">
        <v>1</v>
      </c>
      <c r="R959" s="662">
        <v>1</v>
      </c>
      <c r="S959" s="678">
        <v>1</v>
      </c>
      <c r="T959" s="745">
        <v>0.5</v>
      </c>
      <c r="U959" s="701">
        <v>1</v>
      </c>
    </row>
    <row r="960" spans="1:21" ht="14.4" customHeight="1" x14ac:dyDescent="0.3">
      <c r="A960" s="661">
        <v>31</v>
      </c>
      <c r="B960" s="662" t="s">
        <v>576</v>
      </c>
      <c r="C960" s="662" t="s">
        <v>2790</v>
      </c>
      <c r="D960" s="743" t="s">
        <v>3998</v>
      </c>
      <c r="E960" s="744" t="s">
        <v>2803</v>
      </c>
      <c r="F960" s="662" t="s">
        <v>2785</v>
      </c>
      <c r="G960" s="662" t="s">
        <v>2993</v>
      </c>
      <c r="H960" s="662" t="s">
        <v>577</v>
      </c>
      <c r="I960" s="662" t="s">
        <v>3035</v>
      </c>
      <c r="J960" s="662" t="s">
        <v>1730</v>
      </c>
      <c r="K960" s="662" t="s">
        <v>3036</v>
      </c>
      <c r="L960" s="663">
        <v>31.42</v>
      </c>
      <c r="M960" s="663">
        <v>31.42</v>
      </c>
      <c r="N960" s="662">
        <v>1</v>
      </c>
      <c r="O960" s="745">
        <v>1</v>
      </c>
      <c r="P960" s="663">
        <v>31.42</v>
      </c>
      <c r="Q960" s="678">
        <v>1</v>
      </c>
      <c r="R960" s="662">
        <v>1</v>
      </c>
      <c r="S960" s="678">
        <v>1</v>
      </c>
      <c r="T960" s="745">
        <v>1</v>
      </c>
      <c r="U960" s="701">
        <v>1</v>
      </c>
    </row>
    <row r="961" spans="1:21" ht="14.4" customHeight="1" x14ac:dyDescent="0.3">
      <c r="A961" s="661">
        <v>31</v>
      </c>
      <c r="B961" s="662" t="s">
        <v>576</v>
      </c>
      <c r="C961" s="662" t="s">
        <v>2790</v>
      </c>
      <c r="D961" s="743" t="s">
        <v>3998</v>
      </c>
      <c r="E961" s="744" t="s">
        <v>2803</v>
      </c>
      <c r="F961" s="662" t="s">
        <v>2785</v>
      </c>
      <c r="G961" s="662" t="s">
        <v>2903</v>
      </c>
      <c r="H961" s="662" t="s">
        <v>577</v>
      </c>
      <c r="I961" s="662" t="s">
        <v>2904</v>
      </c>
      <c r="J961" s="662" t="s">
        <v>2905</v>
      </c>
      <c r="K961" s="662" t="s">
        <v>2906</v>
      </c>
      <c r="L961" s="663">
        <v>657.67</v>
      </c>
      <c r="M961" s="663">
        <v>657.67</v>
      </c>
      <c r="N961" s="662">
        <v>1</v>
      </c>
      <c r="O961" s="745">
        <v>1</v>
      </c>
      <c r="P961" s="663">
        <v>657.67</v>
      </c>
      <c r="Q961" s="678">
        <v>1</v>
      </c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31</v>
      </c>
      <c r="B962" s="662" t="s">
        <v>576</v>
      </c>
      <c r="C962" s="662" t="s">
        <v>2790</v>
      </c>
      <c r="D962" s="743" t="s">
        <v>3998</v>
      </c>
      <c r="E962" s="744" t="s">
        <v>2803</v>
      </c>
      <c r="F962" s="662" t="s">
        <v>2785</v>
      </c>
      <c r="G962" s="662" t="s">
        <v>2845</v>
      </c>
      <c r="H962" s="662" t="s">
        <v>577</v>
      </c>
      <c r="I962" s="662" t="s">
        <v>1691</v>
      </c>
      <c r="J962" s="662" t="s">
        <v>1692</v>
      </c>
      <c r="K962" s="662" t="s">
        <v>2846</v>
      </c>
      <c r="L962" s="663">
        <v>186.27</v>
      </c>
      <c r="M962" s="663">
        <v>186.27</v>
      </c>
      <c r="N962" s="662">
        <v>1</v>
      </c>
      <c r="O962" s="745">
        <v>1</v>
      </c>
      <c r="P962" s="663">
        <v>186.27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31</v>
      </c>
      <c r="B963" s="662" t="s">
        <v>576</v>
      </c>
      <c r="C963" s="662" t="s">
        <v>2790</v>
      </c>
      <c r="D963" s="743" t="s">
        <v>3998</v>
      </c>
      <c r="E963" s="744" t="s">
        <v>2803</v>
      </c>
      <c r="F963" s="662" t="s">
        <v>2785</v>
      </c>
      <c r="G963" s="662" t="s">
        <v>3637</v>
      </c>
      <c r="H963" s="662" t="s">
        <v>577</v>
      </c>
      <c r="I963" s="662" t="s">
        <v>3638</v>
      </c>
      <c r="J963" s="662" t="s">
        <v>3639</v>
      </c>
      <c r="K963" s="662" t="s">
        <v>3640</v>
      </c>
      <c r="L963" s="663">
        <v>90.6</v>
      </c>
      <c r="M963" s="663">
        <v>90.6</v>
      </c>
      <c r="N963" s="662">
        <v>1</v>
      </c>
      <c r="O963" s="745">
        <v>0.5</v>
      </c>
      <c r="P963" s="663">
        <v>90.6</v>
      </c>
      <c r="Q963" s="678">
        <v>1</v>
      </c>
      <c r="R963" s="662">
        <v>1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31</v>
      </c>
      <c r="B964" s="662" t="s">
        <v>576</v>
      </c>
      <c r="C964" s="662" t="s">
        <v>2790</v>
      </c>
      <c r="D964" s="743" t="s">
        <v>3998</v>
      </c>
      <c r="E964" s="744" t="s">
        <v>2803</v>
      </c>
      <c r="F964" s="662" t="s">
        <v>2785</v>
      </c>
      <c r="G964" s="662" t="s">
        <v>3535</v>
      </c>
      <c r="H964" s="662" t="s">
        <v>577</v>
      </c>
      <c r="I964" s="662" t="s">
        <v>770</v>
      </c>
      <c r="J964" s="662" t="s">
        <v>3536</v>
      </c>
      <c r="K964" s="662" t="s">
        <v>2613</v>
      </c>
      <c r="L964" s="663">
        <v>77.13</v>
      </c>
      <c r="M964" s="663">
        <v>77.13</v>
      </c>
      <c r="N964" s="662">
        <v>1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31</v>
      </c>
      <c r="B965" s="662" t="s">
        <v>576</v>
      </c>
      <c r="C965" s="662" t="s">
        <v>2790</v>
      </c>
      <c r="D965" s="743" t="s">
        <v>3998</v>
      </c>
      <c r="E965" s="744" t="s">
        <v>2803</v>
      </c>
      <c r="F965" s="662" t="s">
        <v>2785</v>
      </c>
      <c r="G965" s="662" t="s">
        <v>2847</v>
      </c>
      <c r="H965" s="662" t="s">
        <v>1456</v>
      </c>
      <c r="I965" s="662" t="s">
        <v>1486</v>
      </c>
      <c r="J965" s="662" t="s">
        <v>1487</v>
      </c>
      <c r="K965" s="662" t="s">
        <v>1488</v>
      </c>
      <c r="L965" s="663">
        <v>31.32</v>
      </c>
      <c r="M965" s="663">
        <v>31.32</v>
      </c>
      <c r="N965" s="662">
        <v>1</v>
      </c>
      <c r="O965" s="745">
        <v>1</v>
      </c>
      <c r="P965" s="663">
        <v>31.32</v>
      </c>
      <c r="Q965" s="678">
        <v>1</v>
      </c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31</v>
      </c>
      <c r="B966" s="662" t="s">
        <v>576</v>
      </c>
      <c r="C966" s="662" t="s">
        <v>2790</v>
      </c>
      <c r="D966" s="743" t="s">
        <v>3998</v>
      </c>
      <c r="E966" s="744" t="s">
        <v>2803</v>
      </c>
      <c r="F966" s="662" t="s">
        <v>2785</v>
      </c>
      <c r="G966" s="662" t="s">
        <v>2913</v>
      </c>
      <c r="H966" s="662" t="s">
        <v>577</v>
      </c>
      <c r="I966" s="662" t="s">
        <v>3120</v>
      </c>
      <c r="J966" s="662" t="s">
        <v>3077</v>
      </c>
      <c r="K966" s="662" t="s">
        <v>1081</v>
      </c>
      <c r="L966" s="663">
        <v>50.14</v>
      </c>
      <c r="M966" s="663">
        <v>200.56</v>
      </c>
      <c r="N966" s="662">
        <v>4</v>
      </c>
      <c r="O966" s="745">
        <v>4</v>
      </c>
      <c r="P966" s="663">
        <v>200.56</v>
      </c>
      <c r="Q966" s="678">
        <v>1</v>
      </c>
      <c r="R966" s="662">
        <v>4</v>
      </c>
      <c r="S966" s="678">
        <v>1</v>
      </c>
      <c r="T966" s="745">
        <v>4</v>
      </c>
      <c r="U966" s="701">
        <v>1</v>
      </c>
    </row>
    <row r="967" spans="1:21" ht="14.4" customHeight="1" x14ac:dyDescent="0.3">
      <c r="A967" s="661">
        <v>31</v>
      </c>
      <c r="B967" s="662" t="s">
        <v>576</v>
      </c>
      <c r="C967" s="662" t="s">
        <v>2790</v>
      </c>
      <c r="D967" s="743" t="s">
        <v>3998</v>
      </c>
      <c r="E967" s="744" t="s">
        <v>2803</v>
      </c>
      <c r="F967" s="662" t="s">
        <v>2785</v>
      </c>
      <c r="G967" s="662" t="s">
        <v>2913</v>
      </c>
      <c r="H967" s="662" t="s">
        <v>577</v>
      </c>
      <c r="I967" s="662" t="s">
        <v>3174</v>
      </c>
      <c r="J967" s="662" t="s">
        <v>3077</v>
      </c>
      <c r="K967" s="662" t="s">
        <v>943</v>
      </c>
      <c r="L967" s="663">
        <v>75.22</v>
      </c>
      <c r="M967" s="663">
        <v>300.88</v>
      </c>
      <c r="N967" s="662">
        <v>4</v>
      </c>
      <c r="O967" s="745">
        <v>3</v>
      </c>
      <c r="P967" s="663">
        <v>225.66</v>
      </c>
      <c r="Q967" s="678">
        <v>0.75</v>
      </c>
      <c r="R967" s="662">
        <v>3</v>
      </c>
      <c r="S967" s="678">
        <v>0.75</v>
      </c>
      <c r="T967" s="745">
        <v>2.5</v>
      </c>
      <c r="U967" s="701">
        <v>0.83333333333333337</v>
      </c>
    </row>
    <row r="968" spans="1:21" ht="14.4" customHeight="1" x14ac:dyDescent="0.3">
      <c r="A968" s="661">
        <v>31</v>
      </c>
      <c r="B968" s="662" t="s">
        <v>576</v>
      </c>
      <c r="C968" s="662" t="s">
        <v>2790</v>
      </c>
      <c r="D968" s="743" t="s">
        <v>3998</v>
      </c>
      <c r="E968" s="744" t="s">
        <v>2803</v>
      </c>
      <c r="F968" s="662" t="s">
        <v>2785</v>
      </c>
      <c r="G968" s="662" t="s">
        <v>2913</v>
      </c>
      <c r="H968" s="662" t="s">
        <v>577</v>
      </c>
      <c r="I968" s="662" t="s">
        <v>3641</v>
      </c>
      <c r="J968" s="662" t="s">
        <v>3591</v>
      </c>
      <c r="K968" s="662" t="s">
        <v>1081</v>
      </c>
      <c r="L968" s="663">
        <v>98.42</v>
      </c>
      <c r="M968" s="663">
        <v>98.42</v>
      </c>
      <c r="N968" s="662">
        <v>1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31</v>
      </c>
      <c r="B969" s="662" t="s">
        <v>576</v>
      </c>
      <c r="C969" s="662" t="s">
        <v>2790</v>
      </c>
      <c r="D969" s="743" t="s">
        <v>3998</v>
      </c>
      <c r="E969" s="744" t="s">
        <v>2803</v>
      </c>
      <c r="F969" s="662" t="s">
        <v>2785</v>
      </c>
      <c r="G969" s="662" t="s">
        <v>2913</v>
      </c>
      <c r="H969" s="662" t="s">
        <v>577</v>
      </c>
      <c r="I969" s="662" t="s">
        <v>3100</v>
      </c>
      <c r="J969" s="662" t="s">
        <v>3096</v>
      </c>
      <c r="K969" s="662" t="s">
        <v>3101</v>
      </c>
      <c r="L969" s="663">
        <v>91.29</v>
      </c>
      <c r="M969" s="663">
        <v>91.29</v>
      </c>
      <c r="N969" s="662">
        <v>1</v>
      </c>
      <c r="O969" s="745">
        <v>0.5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31</v>
      </c>
      <c r="B970" s="662" t="s">
        <v>576</v>
      </c>
      <c r="C970" s="662" t="s">
        <v>2790</v>
      </c>
      <c r="D970" s="743" t="s">
        <v>3998</v>
      </c>
      <c r="E970" s="744" t="s">
        <v>2803</v>
      </c>
      <c r="F970" s="662" t="s">
        <v>2785</v>
      </c>
      <c r="G970" s="662" t="s">
        <v>3642</v>
      </c>
      <c r="H970" s="662" t="s">
        <v>577</v>
      </c>
      <c r="I970" s="662" t="s">
        <v>3643</v>
      </c>
      <c r="J970" s="662" t="s">
        <v>3644</v>
      </c>
      <c r="K970" s="662" t="s">
        <v>3645</v>
      </c>
      <c r="L970" s="663">
        <v>0</v>
      </c>
      <c r="M970" s="663">
        <v>0</v>
      </c>
      <c r="N970" s="662">
        <v>3</v>
      </c>
      <c r="O970" s="745">
        <v>1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31</v>
      </c>
      <c r="B971" s="662" t="s">
        <v>576</v>
      </c>
      <c r="C971" s="662" t="s">
        <v>2790</v>
      </c>
      <c r="D971" s="743" t="s">
        <v>3998</v>
      </c>
      <c r="E971" s="744" t="s">
        <v>2803</v>
      </c>
      <c r="F971" s="662" t="s">
        <v>2785</v>
      </c>
      <c r="G971" s="662" t="s">
        <v>3642</v>
      </c>
      <c r="H971" s="662" t="s">
        <v>577</v>
      </c>
      <c r="I971" s="662" t="s">
        <v>3646</v>
      </c>
      <c r="J971" s="662" t="s">
        <v>3644</v>
      </c>
      <c r="K971" s="662" t="s">
        <v>3647</v>
      </c>
      <c r="L971" s="663">
        <v>0</v>
      </c>
      <c r="M971" s="663">
        <v>0</v>
      </c>
      <c r="N971" s="662">
        <v>3</v>
      </c>
      <c r="O971" s="745">
        <v>1</v>
      </c>
      <c r="P971" s="663"/>
      <c r="Q971" s="678"/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31</v>
      </c>
      <c r="B972" s="662" t="s">
        <v>576</v>
      </c>
      <c r="C972" s="662" t="s">
        <v>2790</v>
      </c>
      <c r="D972" s="743" t="s">
        <v>3998</v>
      </c>
      <c r="E972" s="744" t="s">
        <v>2803</v>
      </c>
      <c r="F972" s="662" t="s">
        <v>2785</v>
      </c>
      <c r="G972" s="662" t="s">
        <v>3547</v>
      </c>
      <c r="H972" s="662" t="s">
        <v>577</v>
      </c>
      <c r="I972" s="662" t="s">
        <v>3648</v>
      </c>
      <c r="J972" s="662" t="s">
        <v>3649</v>
      </c>
      <c r="K972" s="662" t="s">
        <v>3650</v>
      </c>
      <c r="L972" s="663">
        <v>0</v>
      </c>
      <c r="M972" s="663">
        <v>0</v>
      </c>
      <c r="N972" s="662">
        <v>1</v>
      </c>
      <c r="O972" s="745">
        <v>0.5</v>
      </c>
      <c r="P972" s="663">
        <v>0</v>
      </c>
      <c r="Q972" s="678"/>
      <c r="R972" s="662">
        <v>1</v>
      </c>
      <c r="S972" s="678">
        <v>1</v>
      </c>
      <c r="T972" s="745">
        <v>0.5</v>
      </c>
      <c r="U972" s="701">
        <v>1</v>
      </c>
    </row>
    <row r="973" spans="1:21" ht="14.4" customHeight="1" x14ac:dyDescent="0.3">
      <c r="A973" s="661">
        <v>31</v>
      </c>
      <c r="B973" s="662" t="s">
        <v>576</v>
      </c>
      <c r="C973" s="662" t="s">
        <v>2790</v>
      </c>
      <c r="D973" s="743" t="s">
        <v>3998</v>
      </c>
      <c r="E973" s="744" t="s">
        <v>2803</v>
      </c>
      <c r="F973" s="662" t="s">
        <v>2787</v>
      </c>
      <c r="G973" s="662" t="s">
        <v>2850</v>
      </c>
      <c r="H973" s="662" t="s">
        <v>577</v>
      </c>
      <c r="I973" s="662" t="s">
        <v>2917</v>
      </c>
      <c r="J973" s="662" t="s">
        <v>2918</v>
      </c>
      <c r="K973" s="662" t="s">
        <v>2919</v>
      </c>
      <c r="L973" s="663">
        <v>35.75</v>
      </c>
      <c r="M973" s="663">
        <v>35.75</v>
      </c>
      <c r="N973" s="662">
        <v>1</v>
      </c>
      <c r="O973" s="745">
        <v>1</v>
      </c>
      <c r="P973" s="663">
        <v>35.75</v>
      </c>
      <c r="Q973" s="678">
        <v>1</v>
      </c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31</v>
      </c>
      <c r="B974" s="662" t="s">
        <v>576</v>
      </c>
      <c r="C974" s="662" t="s">
        <v>2790</v>
      </c>
      <c r="D974" s="743" t="s">
        <v>3998</v>
      </c>
      <c r="E974" s="744" t="s">
        <v>2803</v>
      </c>
      <c r="F974" s="662" t="s">
        <v>2787</v>
      </c>
      <c r="G974" s="662" t="s">
        <v>2850</v>
      </c>
      <c r="H974" s="662" t="s">
        <v>577</v>
      </c>
      <c r="I974" s="662" t="s">
        <v>3258</v>
      </c>
      <c r="J974" s="662" t="s">
        <v>2852</v>
      </c>
      <c r="K974" s="662" t="s">
        <v>3259</v>
      </c>
      <c r="L974" s="663">
        <v>30.99</v>
      </c>
      <c r="M974" s="663">
        <v>154.94999999999999</v>
      </c>
      <c r="N974" s="662">
        <v>5</v>
      </c>
      <c r="O974" s="745">
        <v>5</v>
      </c>
      <c r="P974" s="663">
        <v>154.94999999999999</v>
      </c>
      <c r="Q974" s="678">
        <v>1</v>
      </c>
      <c r="R974" s="662">
        <v>5</v>
      </c>
      <c r="S974" s="678">
        <v>1</v>
      </c>
      <c r="T974" s="745">
        <v>5</v>
      </c>
      <c r="U974" s="701">
        <v>1</v>
      </c>
    </row>
    <row r="975" spans="1:21" ht="14.4" customHeight="1" x14ac:dyDescent="0.3">
      <c r="A975" s="661">
        <v>31</v>
      </c>
      <c r="B975" s="662" t="s">
        <v>576</v>
      </c>
      <c r="C975" s="662" t="s">
        <v>2790</v>
      </c>
      <c r="D975" s="743" t="s">
        <v>3998</v>
      </c>
      <c r="E975" s="744" t="s">
        <v>2803</v>
      </c>
      <c r="F975" s="662" t="s">
        <v>2787</v>
      </c>
      <c r="G975" s="662" t="s">
        <v>2850</v>
      </c>
      <c r="H975" s="662" t="s">
        <v>577</v>
      </c>
      <c r="I975" s="662" t="s">
        <v>3260</v>
      </c>
      <c r="J975" s="662" t="s">
        <v>2852</v>
      </c>
      <c r="K975" s="662" t="s">
        <v>3261</v>
      </c>
      <c r="L975" s="663">
        <v>24.77</v>
      </c>
      <c r="M975" s="663">
        <v>99.08</v>
      </c>
      <c r="N975" s="662">
        <v>4</v>
      </c>
      <c r="O975" s="745">
        <v>4</v>
      </c>
      <c r="P975" s="663">
        <v>99.08</v>
      </c>
      <c r="Q975" s="678">
        <v>1</v>
      </c>
      <c r="R975" s="662">
        <v>4</v>
      </c>
      <c r="S975" s="678">
        <v>1</v>
      </c>
      <c r="T975" s="745">
        <v>4</v>
      </c>
      <c r="U975" s="701">
        <v>1</v>
      </c>
    </row>
    <row r="976" spans="1:21" ht="14.4" customHeight="1" x14ac:dyDescent="0.3">
      <c r="A976" s="661">
        <v>31</v>
      </c>
      <c r="B976" s="662" t="s">
        <v>576</v>
      </c>
      <c r="C976" s="662" t="s">
        <v>2790</v>
      </c>
      <c r="D976" s="743" t="s">
        <v>3998</v>
      </c>
      <c r="E976" s="744" t="s">
        <v>2803</v>
      </c>
      <c r="F976" s="662" t="s">
        <v>2787</v>
      </c>
      <c r="G976" s="662" t="s">
        <v>2850</v>
      </c>
      <c r="H976" s="662" t="s">
        <v>577</v>
      </c>
      <c r="I976" s="662" t="s">
        <v>3262</v>
      </c>
      <c r="J976" s="662" t="s">
        <v>2852</v>
      </c>
      <c r="K976" s="662" t="s">
        <v>3263</v>
      </c>
      <c r="L976" s="663">
        <v>38.24</v>
      </c>
      <c r="M976" s="663">
        <v>38.24</v>
      </c>
      <c r="N976" s="662">
        <v>1</v>
      </c>
      <c r="O976" s="745">
        <v>1</v>
      </c>
      <c r="P976" s="663">
        <v>38.24</v>
      </c>
      <c r="Q976" s="678">
        <v>1</v>
      </c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31</v>
      </c>
      <c r="B977" s="662" t="s">
        <v>576</v>
      </c>
      <c r="C977" s="662" t="s">
        <v>2790</v>
      </c>
      <c r="D977" s="743" t="s">
        <v>3998</v>
      </c>
      <c r="E977" s="744" t="s">
        <v>2803</v>
      </c>
      <c r="F977" s="662" t="s">
        <v>2787</v>
      </c>
      <c r="G977" s="662" t="s">
        <v>2850</v>
      </c>
      <c r="H977" s="662" t="s">
        <v>577</v>
      </c>
      <c r="I977" s="662" t="s">
        <v>3651</v>
      </c>
      <c r="J977" s="662" t="s">
        <v>3652</v>
      </c>
      <c r="K977" s="662" t="s">
        <v>3558</v>
      </c>
      <c r="L977" s="663">
        <v>248.21</v>
      </c>
      <c r="M977" s="663">
        <v>248.21</v>
      </c>
      <c r="N977" s="662">
        <v>1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31</v>
      </c>
      <c r="B978" s="662" t="s">
        <v>576</v>
      </c>
      <c r="C978" s="662" t="s">
        <v>2790</v>
      </c>
      <c r="D978" s="743" t="s">
        <v>3998</v>
      </c>
      <c r="E978" s="744" t="s">
        <v>2803</v>
      </c>
      <c r="F978" s="662" t="s">
        <v>2787</v>
      </c>
      <c r="G978" s="662" t="s">
        <v>2858</v>
      </c>
      <c r="H978" s="662" t="s">
        <v>577</v>
      </c>
      <c r="I978" s="662" t="s">
        <v>2865</v>
      </c>
      <c r="J978" s="662" t="s">
        <v>2866</v>
      </c>
      <c r="K978" s="662" t="s">
        <v>2867</v>
      </c>
      <c r="L978" s="663">
        <v>347.81</v>
      </c>
      <c r="M978" s="663">
        <v>347.81</v>
      </c>
      <c r="N978" s="662">
        <v>1</v>
      </c>
      <c r="O978" s="745">
        <v>1</v>
      </c>
      <c r="P978" s="663">
        <v>347.81</v>
      </c>
      <c r="Q978" s="678">
        <v>1</v>
      </c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31</v>
      </c>
      <c r="B979" s="662" t="s">
        <v>576</v>
      </c>
      <c r="C979" s="662" t="s">
        <v>2790</v>
      </c>
      <c r="D979" s="743" t="s">
        <v>3998</v>
      </c>
      <c r="E979" s="744" t="s">
        <v>2803</v>
      </c>
      <c r="F979" s="662" t="s">
        <v>2787</v>
      </c>
      <c r="G979" s="662" t="s">
        <v>2858</v>
      </c>
      <c r="H979" s="662" t="s">
        <v>577</v>
      </c>
      <c r="I979" s="662" t="s">
        <v>2971</v>
      </c>
      <c r="J979" s="662" t="s">
        <v>2972</v>
      </c>
      <c r="K979" s="662" t="s">
        <v>2973</v>
      </c>
      <c r="L979" s="663">
        <v>2296.87</v>
      </c>
      <c r="M979" s="663">
        <v>2296.87</v>
      </c>
      <c r="N979" s="662">
        <v>1</v>
      </c>
      <c r="O979" s="745">
        <v>1</v>
      </c>
      <c r="P979" s="663">
        <v>2296.87</v>
      </c>
      <c r="Q979" s="678">
        <v>1</v>
      </c>
      <c r="R979" s="662">
        <v>1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31</v>
      </c>
      <c r="B980" s="662" t="s">
        <v>576</v>
      </c>
      <c r="C980" s="662" t="s">
        <v>2790</v>
      </c>
      <c r="D980" s="743" t="s">
        <v>3998</v>
      </c>
      <c r="E980" s="744" t="s">
        <v>2803</v>
      </c>
      <c r="F980" s="662" t="s">
        <v>2787</v>
      </c>
      <c r="G980" s="662" t="s">
        <v>2858</v>
      </c>
      <c r="H980" s="662" t="s">
        <v>577</v>
      </c>
      <c r="I980" s="662" t="s">
        <v>3079</v>
      </c>
      <c r="J980" s="662" t="s">
        <v>3080</v>
      </c>
      <c r="K980" s="662" t="s">
        <v>3081</v>
      </c>
      <c r="L980" s="663">
        <v>320.25</v>
      </c>
      <c r="M980" s="663">
        <v>320.25</v>
      </c>
      <c r="N980" s="662">
        <v>1</v>
      </c>
      <c r="O980" s="745">
        <v>1</v>
      </c>
      <c r="P980" s="663">
        <v>320.25</v>
      </c>
      <c r="Q980" s="678">
        <v>1</v>
      </c>
      <c r="R980" s="662">
        <v>1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31</v>
      </c>
      <c r="B981" s="662" t="s">
        <v>576</v>
      </c>
      <c r="C981" s="662" t="s">
        <v>2790</v>
      </c>
      <c r="D981" s="743" t="s">
        <v>3998</v>
      </c>
      <c r="E981" s="744" t="s">
        <v>2803</v>
      </c>
      <c r="F981" s="662" t="s">
        <v>2787</v>
      </c>
      <c r="G981" s="662" t="s">
        <v>2858</v>
      </c>
      <c r="H981" s="662" t="s">
        <v>577</v>
      </c>
      <c r="I981" s="662" t="s">
        <v>3354</v>
      </c>
      <c r="J981" s="662" t="s">
        <v>3355</v>
      </c>
      <c r="K981" s="662" t="s">
        <v>3356</v>
      </c>
      <c r="L981" s="663">
        <v>1575</v>
      </c>
      <c r="M981" s="663">
        <v>1575</v>
      </c>
      <c r="N981" s="662">
        <v>1</v>
      </c>
      <c r="O981" s="745">
        <v>1</v>
      </c>
      <c r="P981" s="663">
        <v>1575</v>
      </c>
      <c r="Q981" s="678">
        <v>1</v>
      </c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31</v>
      </c>
      <c r="B982" s="662" t="s">
        <v>576</v>
      </c>
      <c r="C982" s="662" t="s">
        <v>2790</v>
      </c>
      <c r="D982" s="743" t="s">
        <v>3998</v>
      </c>
      <c r="E982" s="744" t="s">
        <v>2803</v>
      </c>
      <c r="F982" s="662" t="s">
        <v>2787</v>
      </c>
      <c r="G982" s="662" t="s">
        <v>2858</v>
      </c>
      <c r="H982" s="662" t="s">
        <v>577</v>
      </c>
      <c r="I982" s="662" t="s">
        <v>3653</v>
      </c>
      <c r="J982" s="662" t="s">
        <v>3654</v>
      </c>
      <c r="K982" s="662" t="s">
        <v>3655</v>
      </c>
      <c r="L982" s="663">
        <v>400</v>
      </c>
      <c r="M982" s="663">
        <v>400</v>
      </c>
      <c r="N982" s="662">
        <v>1</v>
      </c>
      <c r="O982" s="745">
        <v>1</v>
      </c>
      <c r="P982" s="663">
        <v>400</v>
      </c>
      <c r="Q982" s="678">
        <v>1</v>
      </c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31</v>
      </c>
      <c r="B983" s="662" t="s">
        <v>576</v>
      </c>
      <c r="C983" s="662" t="s">
        <v>2790</v>
      </c>
      <c r="D983" s="743" t="s">
        <v>3998</v>
      </c>
      <c r="E983" s="744" t="s">
        <v>2803</v>
      </c>
      <c r="F983" s="662" t="s">
        <v>2787</v>
      </c>
      <c r="G983" s="662" t="s">
        <v>2858</v>
      </c>
      <c r="H983" s="662" t="s">
        <v>577</v>
      </c>
      <c r="I983" s="662" t="s">
        <v>2974</v>
      </c>
      <c r="J983" s="662" t="s">
        <v>2975</v>
      </c>
      <c r="K983" s="662" t="s">
        <v>2976</v>
      </c>
      <c r="L983" s="663">
        <v>750</v>
      </c>
      <c r="M983" s="663">
        <v>2250</v>
      </c>
      <c r="N983" s="662">
        <v>3</v>
      </c>
      <c r="O983" s="745">
        <v>3</v>
      </c>
      <c r="P983" s="663">
        <v>2250</v>
      </c>
      <c r="Q983" s="678">
        <v>1</v>
      </c>
      <c r="R983" s="662">
        <v>3</v>
      </c>
      <c r="S983" s="678">
        <v>1</v>
      </c>
      <c r="T983" s="745">
        <v>3</v>
      </c>
      <c r="U983" s="701">
        <v>1</v>
      </c>
    </row>
    <row r="984" spans="1:21" ht="14.4" customHeight="1" x14ac:dyDescent="0.3">
      <c r="A984" s="661">
        <v>31</v>
      </c>
      <c r="B984" s="662" t="s">
        <v>576</v>
      </c>
      <c r="C984" s="662" t="s">
        <v>2790</v>
      </c>
      <c r="D984" s="743" t="s">
        <v>3998</v>
      </c>
      <c r="E984" s="744" t="s">
        <v>2803</v>
      </c>
      <c r="F984" s="662" t="s">
        <v>2787</v>
      </c>
      <c r="G984" s="662" t="s">
        <v>2858</v>
      </c>
      <c r="H984" s="662" t="s">
        <v>577</v>
      </c>
      <c r="I984" s="662" t="s">
        <v>3038</v>
      </c>
      <c r="J984" s="662" t="s">
        <v>2980</v>
      </c>
      <c r="K984" s="662" t="s">
        <v>3039</v>
      </c>
      <c r="L984" s="663">
        <v>58.5</v>
      </c>
      <c r="M984" s="663">
        <v>175.5</v>
      </c>
      <c r="N984" s="662">
        <v>3</v>
      </c>
      <c r="O984" s="745">
        <v>3</v>
      </c>
      <c r="P984" s="663">
        <v>175.5</v>
      </c>
      <c r="Q984" s="678">
        <v>1</v>
      </c>
      <c r="R984" s="662">
        <v>3</v>
      </c>
      <c r="S984" s="678">
        <v>1</v>
      </c>
      <c r="T984" s="745">
        <v>3</v>
      </c>
      <c r="U984" s="701">
        <v>1</v>
      </c>
    </row>
    <row r="985" spans="1:21" ht="14.4" customHeight="1" x14ac:dyDescent="0.3">
      <c r="A985" s="661">
        <v>31</v>
      </c>
      <c r="B985" s="662" t="s">
        <v>576</v>
      </c>
      <c r="C985" s="662" t="s">
        <v>2790</v>
      </c>
      <c r="D985" s="743" t="s">
        <v>3998</v>
      </c>
      <c r="E985" s="744" t="s">
        <v>2803</v>
      </c>
      <c r="F985" s="662" t="s">
        <v>2787</v>
      </c>
      <c r="G985" s="662" t="s">
        <v>2858</v>
      </c>
      <c r="H985" s="662" t="s">
        <v>577</v>
      </c>
      <c r="I985" s="662" t="s">
        <v>2923</v>
      </c>
      <c r="J985" s="662" t="s">
        <v>2924</v>
      </c>
      <c r="K985" s="662" t="s">
        <v>2925</v>
      </c>
      <c r="L985" s="663">
        <v>971.25</v>
      </c>
      <c r="M985" s="663">
        <v>971.25</v>
      </c>
      <c r="N985" s="662">
        <v>1</v>
      </c>
      <c r="O985" s="745">
        <v>1</v>
      </c>
      <c r="P985" s="663">
        <v>971.25</v>
      </c>
      <c r="Q985" s="678">
        <v>1</v>
      </c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31</v>
      </c>
      <c r="B986" s="662" t="s">
        <v>576</v>
      </c>
      <c r="C986" s="662" t="s">
        <v>2790</v>
      </c>
      <c r="D986" s="743" t="s">
        <v>3998</v>
      </c>
      <c r="E986" s="744" t="s">
        <v>2803</v>
      </c>
      <c r="F986" s="662" t="s">
        <v>2787</v>
      </c>
      <c r="G986" s="662" t="s">
        <v>2858</v>
      </c>
      <c r="H986" s="662" t="s">
        <v>577</v>
      </c>
      <c r="I986" s="662" t="s">
        <v>3360</v>
      </c>
      <c r="J986" s="662" t="s">
        <v>3361</v>
      </c>
      <c r="K986" s="662"/>
      <c r="L986" s="663">
        <v>1000</v>
      </c>
      <c r="M986" s="663">
        <v>1000</v>
      </c>
      <c r="N986" s="662">
        <v>1</v>
      </c>
      <c r="O986" s="745">
        <v>1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31</v>
      </c>
      <c r="B987" s="662" t="s">
        <v>576</v>
      </c>
      <c r="C987" s="662" t="s">
        <v>2790</v>
      </c>
      <c r="D987" s="743" t="s">
        <v>3998</v>
      </c>
      <c r="E987" s="744" t="s">
        <v>2803</v>
      </c>
      <c r="F987" s="662" t="s">
        <v>2787</v>
      </c>
      <c r="G987" s="662" t="s">
        <v>2858</v>
      </c>
      <c r="H987" s="662" t="s">
        <v>577</v>
      </c>
      <c r="I987" s="662" t="s">
        <v>3102</v>
      </c>
      <c r="J987" s="662" t="s">
        <v>3103</v>
      </c>
      <c r="K987" s="662" t="s">
        <v>3104</v>
      </c>
      <c r="L987" s="663">
        <v>1000</v>
      </c>
      <c r="M987" s="663">
        <v>1000</v>
      </c>
      <c r="N987" s="662">
        <v>1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31</v>
      </c>
      <c r="B988" s="662" t="s">
        <v>576</v>
      </c>
      <c r="C988" s="662" t="s">
        <v>2790</v>
      </c>
      <c r="D988" s="743" t="s">
        <v>3998</v>
      </c>
      <c r="E988" s="744" t="s">
        <v>2803</v>
      </c>
      <c r="F988" s="662" t="s">
        <v>2787</v>
      </c>
      <c r="G988" s="662" t="s">
        <v>2858</v>
      </c>
      <c r="H988" s="662" t="s">
        <v>577</v>
      </c>
      <c r="I988" s="662" t="s">
        <v>3362</v>
      </c>
      <c r="J988" s="662" t="s">
        <v>3363</v>
      </c>
      <c r="K988" s="662" t="s">
        <v>3364</v>
      </c>
      <c r="L988" s="663">
        <v>600</v>
      </c>
      <c r="M988" s="663">
        <v>600</v>
      </c>
      <c r="N988" s="662">
        <v>1</v>
      </c>
      <c r="O988" s="745">
        <v>1</v>
      </c>
      <c r="P988" s="663">
        <v>600</v>
      </c>
      <c r="Q988" s="678">
        <v>1</v>
      </c>
      <c r="R988" s="662">
        <v>1</v>
      </c>
      <c r="S988" s="678">
        <v>1</v>
      </c>
      <c r="T988" s="745">
        <v>1</v>
      </c>
      <c r="U988" s="701">
        <v>1</v>
      </c>
    </row>
    <row r="989" spans="1:21" ht="14.4" customHeight="1" x14ac:dyDescent="0.3">
      <c r="A989" s="661">
        <v>31</v>
      </c>
      <c r="B989" s="662" t="s">
        <v>576</v>
      </c>
      <c r="C989" s="662" t="s">
        <v>2790</v>
      </c>
      <c r="D989" s="743" t="s">
        <v>3998</v>
      </c>
      <c r="E989" s="744" t="s">
        <v>2803</v>
      </c>
      <c r="F989" s="662" t="s">
        <v>2787</v>
      </c>
      <c r="G989" s="662" t="s">
        <v>2858</v>
      </c>
      <c r="H989" s="662" t="s">
        <v>577</v>
      </c>
      <c r="I989" s="662" t="s">
        <v>3368</v>
      </c>
      <c r="J989" s="662" t="s">
        <v>3369</v>
      </c>
      <c r="K989" s="662" t="s">
        <v>3370</v>
      </c>
      <c r="L989" s="663">
        <v>180</v>
      </c>
      <c r="M989" s="663">
        <v>180</v>
      </c>
      <c r="N989" s="662">
        <v>1</v>
      </c>
      <c r="O989" s="745">
        <v>1</v>
      </c>
      <c r="P989" s="663">
        <v>180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31</v>
      </c>
      <c r="B990" s="662" t="s">
        <v>576</v>
      </c>
      <c r="C990" s="662" t="s">
        <v>2790</v>
      </c>
      <c r="D990" s="743" t="s">
        <v>3998</v>
      </c>
      <c r="E990" s="744" t="s">
        <v>2803</v>
      </c>
      <c r="F990" s="662" t="s">
        <v>2787</v>
      </c>
      <c r="G990" s="662" t="s">
        <v>2858</v>
      </c>
      <c r="H990" s="662" t="s">
        <v>577</v>
      </c>
      <c r="I990" s="662" t="s">
        <v>3177</v>
      </c>
      <c r="J990" s="662" t="s">
        <v>3178</v>
      </c>
      <c r="K990" s="662" t="s">
        <v>3179</v>
      </c>
      <c r="L990" s="663">
        <v>600</v>
      </c>
      <c r="M990" s="663">
        <v>1800</v>
      </c>
      <c r="N990" s="662">
        <v>3</v>
      </c>
      <c r="O990" s="745">
        <v>3</v>
      </c>
      <c r="P990" s="663">
        <v>1800</v>
      </c>
      <c r="Q990" s="678">
        <v>1</v>
      </c>
      <c r="R990" s="662">
        <v>3</v>
      </c>
      <c r="S990" s="678">
        <v>1</v>
      </c>
      <c r="T990" s="745">
        <v>3</v>
      </c>
      <c r="U990" s="701">
        <v>1</v>
      </c>
    </row>
    <row r="991" spans="1:21" ht="14.4" customHeight="1" x14ac:dyDescent="0.3">
      <c r="A991" s="661">
        <v>31</v>
      </c>
      <c r="B991" s="662" t="s">
        <v>576</v>
      </c>
      <c r="C991" s="662" t="s">
        <v>2790</v>
      </c>
      <c r="D991" s="743" t="s">
        <v>3998</v>
      </c>
      <c r="E991" s="744" t="s">
        <v>2803</v>
      </c>
      <c r="F991" s="662" t="s">
        <v>2787</v>
      </c>
      <c r="G991" s="662" t="s">
        <v>2858</v>
      </c>
      <c r="H991" s="662" t="s">
        <v>577</v>
      </c>
      <c r="I991" s="662" t="s">
        <v>2932</v>
      </c>
      <c r="J991" s="662" t="s">
        <v>2933</v>
      </c>
      <c r="K991" s="662" t="s">
        <v>2934</v>
      </c>
      <c r="L991" s="663">
        <v>350</v>
      </c>
      <c r="M991" s="663">
        <v>3850</v>
      </c>
      <c r="N991" s="662">
        <v>11</v>
      </c>
      <c r="O991" s="745">
        <v>11</v>
      </c>
      <c r="P991" s="663">
        <v>3850</v>
      </c>
      <c r="Q991" s="678">
        <v>1</v>
      </c>
      <c r="R991" s="662">
        <v>11</v>
      </c>
      <c r="S991" s="678">
        <v>1</v>
      </c>
      <c r="T991" s="745">
        <v>11</v>
      </c>
      <c r="U991" s="701">
        <v>1</v>
      </c>
    </row>
    <row r="992" spans="1:21" ht="14.4" customHeight="1" x14ac:dyDescent="0.3">
      <c r="A992" s="661">
        <v>31</v>
      </c>
      <c r="B992" s="662" t="s">
        <v>576</v>
      </c>
      <c r="C992" s="662" t="s">
        <v>2790</v>
      </c>
      <c r="D992" s="743" t="s">
        <v>3998</v>
      </c>
      <c r="E992" s="744" t="s">
        <v>2803</v>
      </c>
      <c r="F992" s="662" t="s">
        <v>2787</v>
      </c>
      <c r="G992" s="662" t="s">
        <v>2858</v>
      </c>
      <c r="H992" s="662" t="s">
        <v>577</v>
      </c>
      <c r="I992" s="662" t="s">
        <v>3656</v>
      </c>
      <c r="J992" s="662" t="s">
        <v>3657</v>
      </c>
      <c r="K992" s="662" t="s">
        <v>3658</v>
      </c>
      <c r="L992" s="663">
        <v>1600</v>
      </c>
      <c r="M992" s="663">
        <v>1600</v>
      </c>
      <c r="N992" s="662">
        <v>1</v>
      </c>
      <c r="O992" s="745">
        <v>1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31</v>
      </c>
      <c r="B993" s="662" t="s">
        <v>576</v>
      </c>
      <c r="C993" s="662" t="s">
        <v>2790</v>
      </c>
      <c r="D993" s="743" t="s">
        <v>3998</v>
      </c>
      <c r="E993" s="744" t="s">
        <v>2803</v>
      </c>
      <c r="F993" s="662" t="s">
        <v>2787</v>
      </c>
      <c r="G993" s="662" t="s">
        <v>2858</v>
      </c>
      <c r="H993" s="662" t="s">
        <v>577</v>
      </c>
      <c r="I993" s="662" t="s">
        <v>2979</v>
      </c>
      <c r="J993" s="662" t="s">
        <v>2980</v>
      </c>
      <c r="K993" s="662" t="s">
        <v>2981</v>
      </c>
      <c r="L993" s="663">
        <v>58.5</v>
      </c>
      <c r="M993" s="663">
        <v>117</v>
      </c>
      <c r="N993" s="662">
        <v>2</v>
      </c>
      <c r="O993" s="745">
        <v>2</v>
      </c>
      <c r="P993" s="663">
        <v>117</v>
      </c>
      <c r="Q993" s="678">
        <v>1</v>
      </c>
      <c r="R993" s="662">
        <v>2</v>
      </c>
      <c r="S993" s="678">
        <v>1</v>
      </c>
      <c r="T993" s="745">
        <v>2</v>
      </c>
      <c r="U993" s="701">
        <v>1</v>
      </c>
    </row>
    <row r="994" spans="1:21" ht="14.4" customHeight="1" x14ac:dyDescent="0.3">
      <c r="A994" s="661">
        <v>31</v>
      </c>
      <c r="B994" s="662" t="s">
        <v>576</v>
      </c>
      <c r="C994" s="662" t="s">
        <v>2790</v>
      </c>
      <c r="D994" s="743" t="s">
        <v>3998</v>
      </c>
      <c r="E994" s="744" t="s">
        <v>2803</v>
      </c>
      <c r="F994" s="662" t="s">
        <v>2787</v>
      </c>
      <c r="G994" s="662" t="s">
        <v>2858</v>
      </c>
      <c r="H994" s="662" t="s">
        <v>577</v>
      </c>
      <c r="I994" s="662" t="s">
        <v>3659</v>
      </c>
      <c r="J994" s="662" t="s">
        <v>3660</v>
      </c>
      <c r="K994" s="662"/>
      <c r="L994" s="663">
        <v>270</v>
      </c>
      <c r="M994" s="663">
        <v>270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31</v>
      </c>
      <c r="B995" s="662" t="s">
        <v>576</v>
      </c>
      <c r="C995" s="662" t="s">
        <v>2790</v>
      </c>
      <c r="D995" s="743" t="s">
        <v>3998</v>
      </c>
      <c r="E995" s="744" t="s">
        <v>2803</v>
      </c>
      <c r="F995" s="662" t="s">
        <v>2787</v>
      </c>
      <c r="G995" s="662" t="s">
        <v>2858</v>
      </c>
      <c r="H995" s="662" t="s">
        <v>577</v>
      </c>
      <c r="I995" s="662" t="s">
        <v>3661</v>
      </c>
      <c r="J995" s="662" t="s">
        <v>3662</v>
      </c>
      <c r="K995" s="662" t="s">
        <v>3663</v>
      </c>
      <c r="L995" s="663">
        <v>400</v>
      </c>
      <c r="M995" s="663">
        <v>400</v>
      </c>
      <c r="N995" s="662">
        <v>1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31</v>
      </c>
      <c r="B996" s="662" t="s">
        <v>576</v>
      </c>
      <c r="C996" s="662" t="s">
        <v>2790</v>
      </c>
      <c r="D996" s="743" t="s">
        <v>3998</v>
      </c>
      <c r="E996" s="744" t="s">
        <v>2803</v>
      </c>
      <c r="F996" s="662" t="s">
        <v>2787</v>
      </c>
      <c r="G996" s="662" t="s">
        <v>2858</v>
      </c>
      <c r="H996" s="662" t="s">
        <v>577</v>
      </c>
      <c r="I996" s="662" t="s">
        <v>2999</v>
      </c>
      <c r="J996" s="662" t="s">
        <v>3000</v>
      </c>
      <c r="K996" s="662" t="s">
        <v>3001</v>
      </c>
      <c r="L996" s="663">
        <v>1000</v>
      </c>
      <c r="M996" s="663">
        <v>3000</v>
      </c>
      <c r="N996" s="662">
        <v>3</v>
      </c>
      <c r="O996" s="745">
        <v>3</v>
      </c>
      <c r="P996" s="663">
        <v>3000</v>
      </c>
      <c r="Q996" s="678">
        <v>1</v>
      </c>
      <c r="R996" s="662">
        <v>3</v>
      </c>
      <c r="S996" s="678">
        <v>1</v>
      </c>
      <c r="T996" s="745">
        <v>3</v>
      </c>
      <c r="U996" s="701">
        <v>1</v>
      </c>
    </row>
    <row r="997" spans="1:21" ht="14.4" customHeight="1" x14ac:dyDescent="0.3">
      <c r="A997" s="661">
        <v>31</v>
      </c>
      <c r="B997" s="662" t="s">
        <v>576</v>
      </c>
      <c r="C997" s="662" t="s">
        <v>2790</v>
      </c>
      <c r="D997" s="743" t="s">
        <v>3998</v>
      </c>
      <c r="E997" s="744" t="s">
        <v>2803</v>
      </c>
      <c r="F997" s="662" t="s">
        <v>2787</v>
      </c>
      <c r="G997" s="662" t="s">
        <v>2868</v>
      </c>
      <c r="H997" s="662" t="s">
        <v>577</v>
      </c>
      <c r="I997" s="662" t="s">
        <v>2869</v>
      </c>
      <c r="J997" s="662" t="s">
        <v>2870</v>
      </c>
      <c r="K997" s="662" t="s">
        <v>2871</v>
      </c>
      <c r="L997" s="663">
        <v>260</v>
      </c>
      <c r="M997" s="663">
        <v>3900</v>
      </c>
      <c r="N997" s="662">
        <v>15</v>
      </c>
      <c r="O997" s="745">
        <v>8</v>
      </c>
      <c r="P997" s="663">
        <v>3380</v>
      </c>
      <c r="Q997" s="678">
        <v>0.8666666666666667</v>
      </c>
      <c r="R997" s="662">
        <v>13</v>
      </c>
      <c r="S997" s="678">
        <v>0.8666666666666667</v>
      </c>
      <c r="T997" s="745">
        <v>7</v>
      </c>
      <c r="U997" s="701">
        <v>0.875</v>
      </c>
    </row>
    <row r="998" spans="1:21" ht="14.4" customHeight="1" x14ac:dyDescent="0.3">
      <c r="A998" s="661">
        <v>31</v>
      </c>
      <c r="B998" s="662" t="s">
        <v>576</v>
      </c>
      <c r="C998" s="662" t="s">
        <v>2790</v>
      </c>
      <c r="D998" s="743" t="s">
        <v>3998</v>
      </c>
      <c r="E998" s="744" t="s">
        <v>2803</v>
      </c>
      <c r="F998" s="662" t="s">
        <v>2787</v>
      </c>
      <c r="G998" s="662" t="s">
        <v>2868</v>
      </c>
      <c r="H998" s="662" t="s">
        <v>577</v>
      </c>
      <c r="I998" s="662" t="s">
        <v>2872</v>
      </c>
      <c r="J998" s="662" t="s">
        <v>2873</v>
      </c>
      <c r="K998" s="662" t="s">
        <v>2874</v>
      </c>
      <c r="L998" s="663">
        <v>200</v>
      </c>
      <c r="M998" s="663">
        <v>800</v>
      </c>
      <c r="N998" s="662">
        <v>4</v>
      </c>
      <c r="O998" s="745">
        <v>2</v>
      </c>
      <c r="P998" s="663">
        <v>800</v>
      </c>
      <c r="Q998" s="678">
        <v>1</v>
      </c>
      <c r="R998" s="662">
        <v>4</v>
      </c>
      <c r="S998" s="678">
        <v>1</v>
      </c>
      <c r="T998" s="745">
        <v>2</v>
      </c>
      <c r="U998" s="701">
        <v>1</v>
      </c>
    </row>
    <row r="999" spans="1:21" ht="14.4" customHeight="1" x14ac:dyDescent="0.3">
      <c r="A999" s="661">
        <v>31</v>
      </c>
      <c r="B999" s="662" t="s">
        <v>576</v>
      </c>
      <c r="C999" s="662" t="s">
        <v>2790</v>
      </c>
      <c r="D999" s="743" t="s">
        <v>3998</v>
      </c>
      <c r="E999" s="744" t="s">
        <v>2803</v>
      </c>
      <c r="F999" s="662" t="s">
        <v>2787</v>
      </c>
      <c r="G999" s="662" t="s">
        <v>2868</v>
      </c>
      <c r="H999" s="662" t="s">
        <v>577</v>
      </c>
      <c r="I999" s="662" t="s">
        <v>3664</v>
      </c>
      <c r="J999" s="662" t="s">
        <v>3665</v>
      </c>
      <c r="K999" s="662" t="s">
        <v>3666</v>
      </c>
      <c r="L999" s="663">
        <v>300</v>
      </c>
      <c r="M999" s="663">
        <v>300</v>
      </c>
      <c r="N999" s="662">
        <v>1</v>
      </c>
      <c r="O999" s="745">
        <v>1</v>
      </c>
      <c r="P999" s="663">
        <v>300</v>
      </c>
      <c r="Q999" s="678">
        <v>1</v>
      </c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31</v>
      </c>
      <c r="B1000" s="662" t="s">
        <v>576</v>
      </c>
      <c r="C1000" s="662" t="s">
        <v>2790</v>
      </c>
      <c r="D1000" s="743" t="s">
        <v>3998</v>
      </c>
      <c r="E1000" s="744" t="s">
        <v>2803</v>
      </c>
      <c r="F1000" s="662" t="s">
        <v>2787</v>
      </c>
      <c r="G1000" s="662" t="s">
        <v>3393</v>
      </c>
      <c r="H1000" s="662" t="s">
        <v>577</v>
      </c>
      <c r="I1000" s="662" t="s">
        <v>3394</v>
      </c>
      <c r="J1000" s="662" t="s">
        <v>3395</v>
      </c>
      <c r="K1000" s="662" t="s">
        <v>3396</v>
      </c>
      <c r="L1000" s="663">
        <v>553.15</v>
      </c>
      <c r="M1000" s="663">
        <v>553.15</v>
      </c>
      <c r="N1000" s="662">
        <v>1</v>
      </c>
      <c r="O1000" s="745">
        <v>1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31</v>
      </c>
      <c r="B1001" s="662" t="s">
        <v>576</v>
      </c>
      <c r="C1001" s="662" t="s">
        <v>2790</v>
      </c>
      <c r="D1001" s="743" t="s">
        <v>3998</v>
      </c>
      <c r="E1001" s="744" t="s">
        <v>2804</v>
      </c>
      <c r="F1001" s="662" t="s">
        <v>2785</v>
      </c>
      <c r="G1001" s="662" t="s">
        <v>3201</v>
      </c>
      <c r="H1001" s="662" t="s">
        <v>577</v>
      </c>
      <c r="I1001" s="662" t="s">
        <v>3667</v>
      </c>
      <c r="J1001" s="662" t="s">
        <v>3668</v>
      </c>
      <c r="K1001" s="662" t="s">
        <v>2725</v>
      </c>
      <c r="L1001" s="663">
        <v>5.14</v>
      </c>
      <c r="M1001" s="663">
        <v>5.14</v>
      </c>
      <c r="N1001" s="662">
        <v>1</v>
      </c>
      <c r="O1001" s="745">
        <v>0.5</v>
      </c>
      <c r="P1001" s="663">
        <v>5.14</v>
      </c>
      <c r="Q1001" s="678">
        <v>1</v>
      </c>
      <c r="R1001" s="662">
        <v>1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31</v>
      </c>
      <c r="B1002" s="662" t="s">
        <v>576</v>
      </c>
      <c r="C1002" s="662" t="s">
        <v>2790</v>
      </c>
      <c r="D1002" s="743" t="s">
        <v>3998</v>
      </c>
      <c r="E1002" s="744" t="s">
        <v>2804</v>
      </c>
      <c r="F1002" s="662" t="s">
        <v>2785</v>
      </c>
      <c r="G1002" s="662" t="s">
        <v>2813</v>
      </c>
      <c r="H1002" s="662" t="s">
        <v>1456</v>
      </c>
      <c r="I1002" s="662" t="s">
        <v>1759</v>
      </c>
      <c r="J1002" s="662" t="s">
        <v>1641</v>
      </c>
      <c r="K1002" s="662" t="s">
        <v>2660</v>
      </c>
      <c r="L1002" s="663">
        <v>154.36000000000001</v>
      </c>
      <c r="M1002" s="663">
        <v>926.16000000000008</v>
      </c>
      <c r="N1002" s="662">
        <v>6</v>
      </c>
      <c r="O1002" s="745">
        <v>4.5</v>
      </c>
      <c r="P1002" s="663">
        <v>926.16000000000008</v>
      </c>
      <c r="Q1002" s="678">
        <v>1</v>
      </c>
      <c r="R1002" s="662">
        <v>6</v>
      </c>
      <c r="S1002" s="678">
        <v>1</v>
      </c>
      <c r="T1002" s="745">
        <v>4.5</v>
      </c>
      <c r="U1002" s="701">
        <v>1</v>
      </c>
    </row>
    <row r="1003" spans="1:21" ht="14.4" customHeight="1" x14ac:dyDescent="0.3">
      <c r="A1003" s="661">
        <v>31</v>
      </c>
      <c r="B1003" s="662" t="s">
        <v>576</v>
      </c>
      <c r="C1003" s="662" t="s">
        <v>2790</v>
      </c>
      <c r="D1003" s="743" t="s">
        <v>3998</v>
      </c>
      <c r="E1003" s="744" t="s">
        <v>2804</v>
      </c>
      <c r="F1003" s="662" t="s">
        <v>2785</v>
      </c>
      <c r="G1003" s="662" t="s">
        <v>2813</v>
      </c>
      <c r="H1003" s="662" t="s">
        <v>1456</v>
      </c>
      <c r="I1003" s="662" t="s">
        <v>1640</v>
      </c>
      <c r="J1003" s="662" t="s">
        <v>1641</v>
      </c>
      <c r="K1003" s="662" t="s">
        <v>2659</v>
      </c>
      <c r="L1003" s="663">
        <v>225.06</v>
      </c>
      <c r="M1003" s="663">
        <v>225.06</v>
      </c>
      <c r="N1003" s="662">
        <v>1</v>
      </c>
      <c r="O1003" s="745">
        <v>1</v>
      </c>
      <c r="P1003" s="663">
        <v>225.06</v>
      </c>
      <c r="Q1003" s="678">
        <v>1</v>
      </c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31</v>
      </c>
      <c r="B1004" s="662" t="s">
        <v>576</v>
      </c>
      <c r="C1004" s="662" t="s">
        <v>2790</v>
      </c>
      <c r="D1004" s="743" t="s">
        <v>3998</v>
      </c>
      <c r="E1004" s="744" t="s">
        <v>2804</v>
      </c>
      <c r="F1004" s="662" t="s">
        <v>2785</v>
      </c>
      <c r="G1004" s="662" t="s">
        <v>3292</v>
      </c>
      <c r="H1004" s="662" t="s">
        <v>577</v>
      </c>
      <c r="I1004" s="662" t="s">
        <v>3669</v>
      </c>
      <c r="J1004" s="662" t="s">
        <v>3670</v>
      </c>
      <c r="K1004" s="662" t="s">
        <v>1797</v>
      </c>
      <c r="L1004" s="663">
        <v>212.59</v>
      </c>
      <c r="M1004" s="663">
        <v>212.59</v>
      </c>
      <c r="N1004" s="662">
        <v>1</v>
      </c>
      <c r="O1004" s="745">
        <v>1</v>
      </c>
      <c r="P1004" s="663">
        <v>212.59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31</v>
      </c>
      <c r="B1005" s="662" t="s">
        <v>576</v>
      </c>
      <c r="C1005" s="662" t="s">
        <v>2790</v>
      </c>
      <c r="D1005" s="743" t="s">
        <v>3998</v>
      </c>
      <c r="E1005" s="744" t="s">
        <v>2804</v>
      </c>
      <c r="F1005" s="662" t="s">
        <v>2785</v>
      </c>
      <c r="G1005" s="662" t="s">
        <v>3671</v>
      </c>
      <c r="H1005" s="662" t="s">
        <v>1456</v>
      </c>
      <c r="I1005" s="662" t="s">
        <v>3672</v>
      </c>
      <c r="J1005" s="662" t="s">
        <v>1459</v>
      </c>
      <c r="K1005" s="662" t="s">
        <v>3673</v>
      </c>
      <c r="L1005" s="663">
        <v>207.45</v>
      </c>
      <c r="M1005" s="663">
        <v>207.45</v>
      </c>
      <c r="N1005" s="662">
        <v>1</v>
      </c>
      <c r="O1005" s="745">
        <v>0.5</v>
      </c>
      <c r="P1005" s="663">
        <v>207.45</v>
      </c>
      <c r="Q1005" s="678">
        <v>1</v>
      </c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31</v>
      </c>
      <c r="B1006" s="662" t="s">
        <v>576</v>
      </c>
      <c r="C1006" s="662" t="s">
        <v>2790</v>
      </c>
      <c r="D1006" s="743" t="s">
        <v>3998</v>
      </c>
      <c r="E1006" s="744" t="s">
        <v>2804</v>
      </c>
      <c r="F1006" s="662" t="s">
        <v>2785</v>
      </c>
      <c r="G1006" s="662" t="s">
        <v>2816</v>
      </c>
      <c r="H1006" s="662" t="s">
        <v>577</v>
      </c>
      <c r="I1006" s="662" t="s">
        <v>1699</v>
      </c>
      <c r="J1006" s="662" t="s">
        <v>1700</v>
      </c>
      <c r="K1006" s="662" t="s">
        <v>2670</v>
      </c>
      <c r="L1006" s="663">
        <v>78.33</v>
      </c>
      <c r="M1006" s="663">
        <v>313.32</v>
      </c>
      <c r="N1006" s="662">
        <v>4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31</v>
      </c>
      <c r="B1007" s="662" t="s">
        <v>576</v>
      </c>
      <c r="C1007" s="662" t="s">
        <v>2790</v>
      </c>
      <c r="D1007" s="743" t="s">
        <v>3998</v>
      </c>
      <c r="E1007" s="744" t="s">
        <v>2804</v>
      </c>
      <c r="F1007" s="662" t="s">
        <v>2785</v>
      </c>
      <c r="G1007" s="662" t="s">
        <v>3674</v>
      </c>
      <c r="H1007" s="662" t="s">
        <v>577</v>
      </c>
      <c r="I1007" s="662" t="s">
        <v>2213</v>
      </c>
      <c r="J1007" s="662" t="s">
        <v>2214</v>
      </c>
      <c r="K1007" s="662" t="s">
        <v>3675</v>
      </c>
      <c r="L1007" s="663">
        <v>43.76</v>
      </c>
      <c r="M1007" s="663">
        <v>43.76</v>
      </c>
      <c r="N1007" s="662">
        <v>1</v>
      </c>
      <c r="O1007" s="745">
        <v>1</v>
      </c>
      <c r="P1007" s="663">
        <v>43.76</v>
      </c>
      <c r="Q1007" s="678">
        <v>1</v>
      </c>
      <c r="R1007" s="662">
        <v>1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31</v>
      </c>
      <c r="B1008" s="662" t="s">
        <v>576</v>
      </c>
      <c r="C1008" s="662" t="s">
        <v>2790</v>
      </c>
      <c r="D1008" s="743" t="s">
        <v>3998</v>
      </c>
      <c r="E1008" s="744" t="s">
        <v>2804</v>
      </c>
      <c r="F1008" s="662" t="s">
        <v>2785</v>
      </c>
      <c r="G1008" s="662" t="s">
        <v>3300</v>
      </c>
      <c r="H1008" s="662" t="s">
        <v>577</v>
      </c>
      <c r="I1008" s="662" t="s">
        <v>3301</v>
      </c>
      <c r="J1008" s="662" t="s">
        <v>3302</v>
      </c>
      <c r="K1008" s="662" t="s">
        <v>3303</v>
      </c>
      <c r="L1008" s="663">
        <v>73.73</v>
      </c>
      <c r="M1008" s="663">
        <v>147.46</v>
      </c>
      <c r="N1008" s="662">
        <v>2</v>
      </c>
      <c r="O1008" s="745">
        <v>0.5</v>
      </c>
      <c r="P1008" s="663">
        <v>147.46</v>
      </c>
      <c r="Q1008" s="678">
        <v>1</v>
      </c>
      <c r="R1008" s="662">
        <v>2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31</v>
      </c>
      <c r="B1009" s="662" t="s">
        <v>576</v>
      </c>
      <c r="C1009" s="662" t="s">
        <v>2790</v>
      </c>
      <c r="D1009" s="743" t="s">
        <v>3998</v>
      </c>
      <c r="E1009" s="744" t="s">
        <v>2804</v>
      </c>
      <c r="F1009" s="662" t="s">
        <v>2785</v>
      </c>
      <c r="G1009" s="662" t="s">
        <v>2890</v>
      </c>
      <c r="H1009" s="662" t="s">
        <v>577</v>
      </c>
      <c r="I1009" s="662" t="s">
        <v>797</v>
      </c>
      <c r="J1009" s="662" t="s">
        <v>798</v>
      </c>
      <c r="K1009" s="662" t="s">
        <v>2891</v>
      </c>
      <c r="L1009" s="663">
        <v>107.27</v>
      </c>
      <c r="M1009" s="663">
        <v>214.54</v>
      </c>
      <c r="N1009" s="662">
        <v>2</v>
      </c>
      <c r="O1009" s="745">
        <v>1.5</v>
      </c>
      <c r="P1009" s="663">
        <v>214.54</v>
      </c>
      <c r="Q1009" s="678">
        <v>1</v>
      </c>
      <c r="R1009" s="662">
        <v>2</v>
      </c>
      <c r="S1009" s="678">
        <v>1</v>
      </c>
      <c r="T1009" s="745">
        <v>1.5</v>
      </c>
      <c r="U1009" s="701">
        <v>1</v>
      </c>
    </row>
    <row r="1010" spans="1:21" ht="14.4" customHeight="1" x14ac:dyDescent="0.3">
      <c r="A1010" s="661">
        <v>31</v>
      </c>
      <c r="B1010" s="662" t="s">
        <v>576</v>
      </c>
      <c r="C1010" s="662" t="s">
        <v>2790</v>
      </c>
      <c r="D1010" s="743" t="s">
        <v>3998</v>
      </c>
      <c r="E1010" s="744" t="s">
        <v>2804</v>
      </c>
      <c r="F1010" s="662" t="s">
        <v>2785</v>
      </c>
      <c r="G1010" s="662" t="s">
        <v>3004</v>
      </c>
      <c r="H1010" s="662" t="s">
        <v>577</v>
      </c>
      <c r="I1010" s="662" t="s">
        <v>1228</v>
      </c>
      <c r="J1010" s="662" t="s">
        <v>3005</v>
      </c>
      <c r="K1010" s="662" t="s">
        <v>3006</v>
      </c>
      <c r="L1010" s="663">
        <v>0</v>
      </c>
      <c r="M1010" s="663">
        <v>0</v>
      </c>
      <c r="N1010" s="662">
        <v>2</v>
      </c>
      <c r="O1010" s="745">
        <v>1</v>
      </c>
      <c r="P1010" s="663">
        <v>0</v>
      </c>
      <c r="Q1010" s="678"/>
      <c r="R1010" s="662">
        <v>2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31</v>
      </c>
      <c r="B1011" s="662" t="s">
        <v>576</v>
      </c>
      <c r="C1011" s="662" t="s">
        <v>2790</v>
      </c>
      <c r="D1011" s="743" t="s">
        <v>3998</v>
      </c>
      <c r="E1011" s="744" t="s">
        <v>2804</v>
      </c>
      <c r="F1011" s="662" t="s">
        <v>2785</v>
      </c>
      <c r="G1011" s="662" t="s">
        <v>2895</v>
      </c>
      <c r="H1011" s="662" t="s">
        <v>577</v>
      </c>
      <c r="I1011" s="662" t="s">
        <v>903</v>
      </c>
      <c r="J1011" s="662" t="s">
        <v>904</v>
      </c>
      <c r="K1011" s="662" t="s">
        <v>2896</v>
      </c>
      <c r="L1011" s="663">
        <v>0</v>
      </c>
      <c r="M1011" s="663">
        <v>0</v>
      </c>
      <c r="N1011" s="662">
        <v>1</v>
      </c>
      <c r="O1011" s="745">
        <v>0.5</v>
      </c>
      <c r="P1011" s="663">
        <v>0</v>
      </c>
      <c r="Q1011" s="678"/>
      <c r="R1011" s="662">
        <v>1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31</v>
      </c>
      <c r="B1012" s="662" t="s">
        <v>576</v>
      </c>
      <c r="C1012" s="662" t="s">
        <v>2790</v>
      </c>
      <c r="D1012" s="743" t="s">
        <v>3998</v>
      </c>
      <c r="E1012" s="744" t="s">
        <v>2804</v>
      </c>
      <c r="F1012" s="662" t="s">
        <v>2785</v>
      </c>
      <c r="G1012" s="662" t="s">
        <v>2895</v>
      </c>
      <c r="H1012" s="662" t="s">
        <v>577</v>
      </c>
      <c r="I1012" s="662" t="s">
        <v>2952</v>
      </c>
      <c r="J1012" s="662" t="s">
        <v>904</v>
      </c>
      <c r="K1012" s="662" t="s">
        <v>2953</v>
      </c>
      <c r="L1012" s="663">
        <v>0</v>
      </c>
      <c r="M1012" s="663">
        <v>0</v>
      </c>
      <c r="N1012" s="662">
        <v>1</v>
      </c>
      <c r="O1012" s="745">
        <v>0.5</v>
      </c>
      <c r="P1012" s="663"/>
      <c r="Q1012" s="678"/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31</v>
      </c>
      <c r="B1013" s="662" t="s">
        <v>576</v>
      </c>
      <c r="C1013" s="662" t="s">
        <v>2790</v>
      </c>
      <c r="D1013" s="743" t="s">
        <v>3998</v>
      </c>
      <c r="E1013" s="744" t="s">
        <v>2804</v>
      </c>
      <c r="F1013" s="662" t="s">
        <v>2785</v>
      </c>
      <c r="G1013" s="662" t="s">
        <v>2823</v>
      </c>
      <c r="H1013" s="662" t="s">
        <v>577</v>
      </c>
      <c r="I1013" s="662" t="s">
        <v>1714</v>
      </c>
      <c r="J1013" s="662" t="s">
        <v>1715</v>
      </c>
      <c r="K1013" s="662" t="s">
        <v>1716</v>
      </c>
      <c r="L1013" s="663">
        <v>147.31</v>
      </c>
      <c r="M1013" s="663">
        <v>589.24</v>
      </c>
      <c r="N1013" s="662">
        <v>4</v>
      </c>
      <c r="O1013" s="745">
        <v>1.5</v>
      </c>
      <c r="P1013" s="663">
        <v>589.24</v>
      </c>
      <c r="Q1013" s="678">
        <v>1</v>
      </c>
      <c r="R1013" s="662">
        <v>4</v>
      </c>
      <c r="S1013" s="678">
        <v>1</v>
      </c>
      <c r="T1013" s="745">
        <v>1.5</v>
      </c>
      <c r="U1013" s="701">
        <v>1</v>
      </c>
    </row>
    <row r="1014" spans="1:21" ht="14.4" customHeight="1" x14ac:dyDescent="0.3">
      <c r="A1014" s="661">
        <v>31</v>
      </c>
      <c r="B1014" s="662" t="s">
        <v>576</v>
      </c>
      <c r="C1014" s="662" t="s">
        <v>2790</v>
      </c>
      <c r="D1014" s="743" t="s">
        <v>3998</v>
      </c>
      <c r="E1014" s="744" t="s">
        <v>2804</v>
      </c>
      <c r="F1014" s="662" t="s">
        <v>2785</v>
      </c>
      <c r="G1014" s="662" t="s">
        <v>2823</v>
      </c>
      <c r="H1014" s="662" t="s">
        <v>577</v>
      </c>
      <c r="I1014" s="662" t="s">
        <v>1714</v>
      </c>
      <c r="J1014" s="662" t="s">
        <v>1715</v>
      </c>
      <c r="K1014" s="662" t="s">
        <v>1716</v>
      </c>
      <c r="L1014" s="663">
        <v>132.97999999999999</v>
      </c>
      <c r="M1014" s="663">
        <v>265.95999999999998</v>
      </c>
      <c r="N1014" s="662">
        <v>2</v>
      </c>
      <c r="O1014" s="745">
        <v>1</v>
      </c>
      <c r="P1014" s="663">
        <v>265.95999999999998</v>
      </c>
      <c r="Q1014" s="678">
        <v>1</v>
      </c>
      <c r="R1014" s="662">
        <v>2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31</v>
      </c>
      <c r="B1015" s="662" t="s">
        <v>576</v>
      </c>
      <c r="C1015" s="662" t="s">
        <v>2790</v>
      </c>
      <c r="D1015" s="743" t="s">
        <v>3998</v>
      </c>
      <c r="E1015" s="744" t="s">
        <v>2804</v>
      </c>
      <c r="F1015" s="662" t="s">
        <v>2785</v>
      </c>
      <c r="G1015" s="662" t="s">
        <v>2823</v>
      </c>
      <c r="H1015" s="662" t="s">
        <v>577</v>
      </c>
      <c r="I1015" s="662" t="s">
        <v>2826</v>
      </c>
      <c r="J1015" s="662" t="s">
        <v>1715</v>
      </c>
      <c r="K1015" s="662" t="s">
        <v>1716</v>
      </c>
      <c r="L1015" s="663">
        <v>147.31</v>
      </c>
      <c r="M1015" s="663">
        <v>589.24</v>
      </c>
      <c r="N1015" s="662">
        <v>4</v>
      </c>
      <c r="O1015" s="745">
        <v>2</v>
      </c>
      <c r="P1015" s="663">
        <v>589.24</v>
      </c>
      <c r="Q1015" s="678">
        <v>1</v>
      </c>
      <c r="R1015" s="662">
        <v>4</v>
      </c>
      <c r="S1015" s="678">
        <v>1</v>
      </c>
      <c r="T1015" s="745">
        <v>2</v>
      </c>
      <c r="U1015" s="701">
        <v>1</v>
      </c>
    </row>
    <row r="1016" spans="1:21" ht="14.4" customHeight="1" x14ac:dyDescent="0.3">
      <c r="A1016" s="661">
        <v>31</v>
      </c>
      <c r="B1016" s="662" t="s">
        <v>576</v>
      </c>
      <c r="C1016" s="662" t="s">
        <v>2790</v>
      </c>
      <c r="D1016" s="743" t="s">
        <v>3998</v>
      </c>
      <c r="E1016" s="744" t="s">
        <v>2804</v>
      </c>
      <c r="F1016" s="662" t="s">
        <v>2785</v>
      </c>
      <c r="G1016" s="662" t="s">
        <v>2823</v>
      </c>
      <c r="H1016" s="662" t="s">
        <v>577</v>
      </c>
      <c r="I1016" s="662" t="s">
        <v>2826</v>
      </c>
      <c r="J1016" s="662" t="s">
        <v>1715</v>
      </c>
      <c r="K1016" s="662" t="s">
        <v>1716</v>
      </c>
      <c r="L1016" s="663">
        <v>132.97999999999999</v>
      </c>
      <c r="M1016" s="663">
        <v>132.97999999999999</v>
      </c>
      <c r="N1016" s="662">
        <v>1</v>
      </c>
      <c r="O1016" s="745">
        <v>1</v>
      </c>
      <c r="P1016" s="663">
        <v>132.97999999999999</v>
      </c>
      <c r="Q1016" s="678">
        <v>1</v>
      </c>
      <c r="R1016" s="662">
        <v>1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31</v>
      </c>
      <c r="B1017" s="662" t="s">
        <v>576</v>
      </c>
      <c r="C1017" s="662" t="s">
        <v>2790</v>
      </c>
      <c r="D1017" s="743" t="s">
        <v>3998</v>
      </c>
      <c r="E1017" s="744" t="s">
        <v>2804</v>
      </c>
      <c r="F1017" s="662" t="s">
        <v>2785</v>
      </c>
      <c r="G1017" s="662" t="s">
        <v>3618</v>
      </c>
      <c r="H1017" s="662" t="s">
        <v>577</v>
      </c>
      <c r="I1017" s="662" t="s">
        <v>3619</v>
      </c>
      <c r="J1017" s="662" t="s">
        <v>3620</v>
      </c>
      <c r="K1017" s="662" t="s">
        <v>3621</v>
      </c>
      <c r="L1017" s="663">
        <v>0</v>
      </c>
      <c r="M1017" s="663">
        <v>0</v>
      </c>
      <c r="N1017" s="662">
        <v>3</v>
      </c>
      <c r="O1017" s="745">
        <v>1</v>
      </c>
      <c r="P1017" s="663"/>
      <c r="Q1017" s="678"/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31</v>
      </c>
      <c r="B1018" s="662" t="s">
        <v>576</v>
      </c>
      <c r="C1018" s="662" t="s">
        <v>2790</v>
      </c>
      <c r="D1018" s="743" t="s">
        <v>3998</v>
      </c>
      <c r="E1018" s="744" t="s">
        <v>2804</v>
      </c>
      <c r="F1018" s="662" t="s">
        <v>2785</v>
      </c>
      <c r="G1018" s="662" t="s">
        <v>3624</v>
      </c>
      <c r="H1018" s="662" t="s">
        <v>577</v>
      </c>
      <c r="I1018" s="662" t="s">
        <v>3676</v>
      </c>
      <c r="J1018" s="662" t="s">
        <v>3677</v>
      </c>
      <c r="K1018" s="662" t="s">
        <v>2623</v>
      </c>
      <c r="L1018" s="663">
        <v>38.56</v>
      </c>
      <c r="M1018" s="663">
        <v>38.56</v>
      </c>
      <c r="N1018" s="662">
        <v>1</v>
      </c>
      <c r="O1018" s="745">
        <v>1</v>
      </c>
      <c r="P1018" s="663">
        <v>38.56</v>
      </c>
      <c r="Q1018" s="678">
        <v>1</v>
      </c>
      <c r="R1018" s="662">
        <v>1</v>
      </c>
      <c r="S1018" s="678">
        <v>1</v>
      </c>
      <c r="T1018" s="745">
        <v>1</v>
      </c>
      <c r="U1018" s="701">
        <v>1</v>
      </c>
    </row>
    <row r="1019" spans="1:21" ht="14.4" customHeight="1" x14ac:dyDescent="0.3">
      <c r="A1019" s="661">
        <v>31</v>
      </c>
      <c r="B1019" s="662" t="s">
        <v>576</v>
      </c>
      <c r="C1019" s="662" t="s">
        <v>2790</v>
      </c>
      <c r="D1019" s="743" t="s">
        <v>3998</v>
      </c>
      <c r="E1019" s="744" t="s">
        <v>2804</v>
      </c>
      <c r="F1019" s="662" t="s">
        <v>2785</v>
      </c>
      <c r="G1019" s="662" t="s">
        <v>2831</v>
      </c>
      <c r="H1019" s="662" t="s">
        <v>1456</v>
      </c>
      <c r="I1019" s="662" t="s">
        <v>3024</v>
      </c>
      <c r="J1019" s="662" t="s">
        <v>2833</v>
      </c>
      <c r="K1019" s="662" t="s">
        <v>3025</v>
      </c>
      <c r="L1019" s="663">
        <v>407.55</v>
      </c>
      <c r="M1019" s="663">
        <v>1630.2</v>
      </c>
      <c r="N1019" s="662">
        <v>4</v>
      </c>
      <c r="O1019" s="745">
        <v>1.5</v>
      </c>
      <c r="P1019" s="663">
        <v>1630.2</v>
      </c>
      <c r="Q1019" s="678">
        <v>1</v>
      </c>
      <c r="R1019" s="662">
        <v>4</v>
      </c>
      <c r="S1019" s="678">
        <v>1</v>
      </c>
      <c r="T1019" s="745">
        <v>1.5</v>
      </c>
      <c r="U1019" s="701">
        <v>1</v>
      </c>
    </row>
    <row r="1020" spans="1:21" ht="14.4" customHeight="1" x14ac:dyDescent="0.3">
      <c r="A1020" s="661">
        <v>31</v>
      </c>
      <c r="B1020" s="662" t="s">
        <v>576</v>
      </c>
      <c r="C1020" s="662" t="s">
        <v>2790</v>
      </c>
      <c r="D1020" s="743" t="s">
        <v>3998</v>
      </c>
      <c r="E1020" s="744" t="s">
        <v>2804</v>
      </c>
      <c r="F1020" s="662" t="s">
        <v>2785</v>
      </c>
      <c r="G1020" s="662" t="s">
        <v>2831</v>
      </c>
      <c r="H1020" s="662" t="s">
        <v>1456</v>
      </c>
      <c r="I1020" s="662" t="s">
        <v>2832</v>
      </c>
      <c r="J1020" s="662" t="s">
        <v>2833</v>
      </c>
      <c r="K1020" s="662" t="s">
        <v>2834</v>
      </c>
      <c r="L1020" s="663">
        <v>543.39</v>
      </c>
      <c r="M1020" s="663">
        <v>23365.769999999997</v>
      </c>
      <c r="N1020" s="662">
        <v>43</v>
      </c>
      <c r="O1020" s="745">
        <v>27</v>
      </c>
      <c r="P1020" s="663">
        <v>21192.209999999995</v>
      </c>
      <c r="Q1020" s="678">
        <v>0.90697674418604646</v>
      </c>
      <c r="R1020" s="662">
        <v>39</v>
      </c>
      <c r="S1020" s="678">
        <v>0.90697674418604646</v>
      </c>
      <c r="T1020" s="745">
        <v>25</v>
      </c>
      <c r="U1020" s="701">
        <v>0.92592592592592593</v>
      </c>
    </row>
    <row r="1021" spans="1:21" ht="14.4" customHeight="1" x14ac:dyDescent="0.3">
      <c r="A1021" s="661">
        <v>31</v>
      </c>
      <c r="B1021" s="662" t="s">
        <v>576</v>
      </c>
      <c r="C1021" s="662" t="s">
        <v>2790</v>
      </c>
      <c r="D1021" s="743" t="s">
        <v>3998</v>
      </c>
      <c r="E1021" s="744" t="s">
        <v>2804</v>
      </c>
      <c r="F1021" s="662" t="s">
        <v>2785</v>
      </c>
      <c r="G1021" s="662" t="s">
        <v>2831</v>
      </c>
      <c r="H1021" s="662" t="s">
        <v>1456</v>
      </c>
      <c r="I1021" s="662" t="s">
        <v>2835</v>
      </c>
      <c r="J1021" s="662" t="s">
        <v>2833</v>
      </c>
      <c r="K1021" s="662" t="s">
        <v>2836</v>
      </c>
      <c r="L1021" s="663">
        <v>815.1</v>
      </c>
      <c r="M1021" s="663">
        <v>11411.400000000001</v>
      </c>
      <c r="N1021" s="662">
        <v>14</v>
      </c>
      <c r="O1021" s="745">
        <v>5.5</v>
      </c>
      <c r="P1021" s="663">
        <v>9781.2000000000007</v>
      </c>
      <c r="Q1021" s="678">
        <v>0.8571428571428571</v>
      </c>
      <c r="R1021" s="662">
        <v>12</v>
      </c>
      <c r="S1021" s="678">
        <v>0.8571428571428571</v>
      </c>
      <c r="T1021" s="745">
        <v>5</v>
      </c>
      <c r="U1021" s="701">
        <v>0.90909090909090906</v>
      </c>
    </row>
    <row r="1022" spans="1:21" ht="14.4" customHeight="1" x14ac:dyDescent="0.3">
      <c r="A1022" s="661">
        <v>31</v>
      </c>
      <c r="B1022" s="662" t="s">
        <v>576</v>
      </c>
      <c r="C1022" s="662" t="s">
        <v>2790</v>
      </c>
      <c r="D1022" s="743" t="s">
        <v>3998</v>
      </c>
      <c r="E1022" s="744" t="s">
        <v>2804</v>
      </c>
      <c r="F1022" s="662" t="s">
        <v>2785</v>
      </c>
      <c r="G1022" s="662" t="s">
        <v>2831</v>
      </c>
      <c r="H1022" s="662" t="s">
        <v>1456</v>
      </c>
      <c r="I1022" s="662" t="s">
        <v>2837</v>
      </c>
      <c r="J1022" s="662" t="s">
        <v>2833</v>
      </c>
      <c r="K1022" s="662" t="s">
        <v>2838</v>
      </c>
      <c r="L1022" s="663">
        <v>923.74</v>
      </c>
      <c r="M1022" s="663">
        <v>1847.48</v>
      </c>
      <c r="N1022" s="662">
        <v>2</v>
      </c>
      <c r="O1022" s="745">
        <v>1</v>
      </c>
      <c r="P1022" s="663">
        <v>1847.48</v>
      </c>
      <c r="Q1022" s="678">
        <v>1</v>
      </c>
      <c r="R1022" s="662">
        <v>2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31</v>
      </c>
      <c r="B1023" s="662" t="s">
        <v>576</v>
      </c>
      <c r="C1023" s="662" t="s">
        <v>2790</v>
      </c>
      <c r="D1023" s="743" t="s">
        <v>3998</v>
      </c>
      <c r="E1023" s="744" t="s">
        <v>2804</v>
      </c>
      <c r="F1023" s="662" t="s">
        <v>2785</v>
      </c>
      <c r="G1023" s="662" t="s">
        <v>2831</v>
      </c>
      <c r="H1023" s="662" t="s">
        <v>1456</v>
      </c>
      <c r="I1023" s="662" t="s">
        <v>2901</v>
      </c>
      <c r="J1023" s="662" t="s">
        <v>2833</v>
      </c>
      <c r="K1023" s="662" t="s">
        <v>2902</v>
      </c>
      <c r="L1023" s="663">
        <v>1154.68</v>
      </c>
      <c r="M1023" s="663">
        <v>2309.36</v>
      </c>
      <c r="N1023" s="662">
        <v>2</v>
      </c>
      <c r="O1023" s="745">
        <v>2</v>
      </c>
      <c r="P1023" s="663">
        <v>2309.36</v>
      </c>
      <c r="Q1023" s="678">
        <v>1</v>
      </c>
      <c r="R1023" s="662">
        <v>2</v>
      </c>
      <c r="S1023" s="678">
        <v>1</v>
      </c>
      <c r="T1023" s="745">
        <v>2</v>
      </c>
      <c r="U1023" s="701">
        <v>1</v>
      </c>
    </row>
    <row r="1024" spans="1:21" ht="14.4" customHeight="1" x14ac:dyDescent="0.3">
      <c r="A1024" s="661">
        <v>31</v>
      </c>
      <c r="B1024" s="662" t="s">
        <v>576</v>
      </c>
      <c r="C1024" s="662" t="s">
        <v>2790</v>
      </c>
      <c r="D1024" s="743" t="s">
        <v>3998</v>
      </c>
      <c r="E1024" s="744" t="s">
        <v>2804</v>
      </c>
      <c r="F1024" s="662" t="s">
        <v>2785</v>
      </c>
      <c r="G1024" s="662" t="s">
        <v>3627</v>
      </c>
      <c r="H1024" s="662" t="s">
        <v>577</v>
      </c>
      <c r="I1024" s="662" t="s">
        <v>3628</v>
      </c>
      <c r="J1024" s="662" t="s">
        <v>1451</v>
      </c>
      <c r="K1024" s="662" t="s">
        <v>1452</v>
      </c>
      <c r="L1024" s="663">
        <v>0</v>
      </c>
      <c r="M1024" s="663">
        <v>0</v>
      </c>
      <c r="N1024" s="662">
        <v>3</v>
      </c>
      <c r="O1024" s="745">
        <v>1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31</v>
      </c>
      <c r="B1025" s="662" t="s">
        <v>576</v>
      </c>
      <c r="C1025" s="662" t="s">
        <v>2790</v>
      </c>
      <c r="D1025" s="743" t="s">
        <v>3998</v>
      </c>
      <c r="E1025" s="744" t="s">
        <v>2804</v>
      </c>
      <c r="F1025" s="662" t="s">
        <v>2785</v>
      </c>
      <c r="G1025" s="662" t="s">
        <v>2839</v>
      </c>
      <c r="H1025" s="662" t="s">
        <v>1456</v>
      </c>
      <c r="I1025" s="662" t="s">
        <v>1470</v>
      </c>
      <c r="J1025" s="662" t="s">
        <v>607</v>
      </c>
      <c r="K1025" s="662" t="s">
        <v>608</v>
      </c>
      <c r="L1025" s="663">
        <v>48.42</v>
      </c>
      <c r="M1025" s="663">
        <v>387.36</v>
      </c>
      <c r="N1025" s="662">
        <v>8</v>
      </c>
      <c r="O1025" s="745">
        <v>6.5</v>
      </c>
      <c r="P1025" s="663">
        <v>290.52000000000004</v>
      </c>
      <c r="Q1025" s="678">
        <v>0.75000000000000011</v>
      </c>
      <c r="R1025" s="662">
        <v>6</v>
      </c>
      <c r="S1025" s="678">
        <v>0.75</v>
      </c>
      <c r="T1025" s="745">
        <v>4.5</v>
      </c>
      <c r="U1025" s="701">
        <v>0.69230769230769229</v>
      </c>
    </row>
    <row r="1026" spans="1:21" ht="14.4" customHeight="1" x14ac:dyDescent="0.3">
      <c r="A1026" s="661">
        <v>31</v>
      </c>
      <c r="B1026" s="662" t="s">
        <v>576</v>
      </c>
      <c r="C1026" s="662" t="s">
        <v>2790</v>
      </c>
      <c r="D1026" s="743" t="s">
        <v>3998</v>
      </c>
      <c r="E1026" s="744" t="s">
        <v>2804</v>
      </c>
      <c r="F1026" s="662" t="s">
        <v>2785</v>
      </c>
      <c r="G1026" s="662" t="s">
        <v>2839</v>
      </c>
      <c r="H1026" s="662" t="s">
        <v>1456</v>
      </c>
      <c r="I1026" s="662" t="s">
        <v>1470</v>
      </c>
      <c r="J1026" s="662" t="s">
        <v>607</v>
      </c>
      <c r="K1026" s="662" t="s">
        <v>608</v>
      </c>
      <c r="L1026" s="663">
        <v>36.54</v>
      </c>
      <c r="M1026" s="663">
        <v>182.7</v>
      </c>
      <c r="N1026" s="662">
        <v>5</v>
      </c>
      <c r="O1026" s="745">
        <v>4.5</v>
      </c>
      <c r="P1026" s="663">
        <v>109.62</v>
      </c>
      <c r="Q1026" s="678">
        <v>0.60000000000000009</v>
      </c>
      <c r="R1026" s="662">
        <v>3</v>
      </c>
      <c r="S1026" s="678">
        <v>0.6</v>
      </c>
      <c r="T1026" s="745">
        <v>2.5</v>
      </c>
      <c r="U1026" s="701">
        <v>0.55555555555555558</v>
      </c>
    </row>
    <row r="1027" spans="1:21" ht="14.4" customHeight="1" x14ac:dyDescent="0.3">
      <c r="A1027" s="661">
        <v>31</v>
      </c>
      <c r="B1027" s="662" t="s">
        <v>576</v>
      </c>
      <c r="C1027" s="662" t="s">
        <v>2790</v>
      </c>
      <c r="D1027" s="743" t="s">
        <v>3998</v>
      </c>
      <c r="E1027" s="744" t="s">
        <v>2804</v>
      </c>
      <c r="F1027" s="662" t="s">
        <v>2785</v>
      </c>
      <c r="G1027" s="662" t="s">
        <v>2839</v>
      </c>
      <c r="H1027" s="662" t="s">
        <v>577</v>
      </c>
      <c r="I1027" s="662" t="s">
        <v>2840</v>
      </c>
      <c r="J1027" s="662" t="s">
        <v>607</v>
      </c>
      <c r="K1027" s="662" t="s">
        <v>2841</v>
      </c>
      <c r="L1027" s="663">
        <v>48.42</v>
      </c>
      <c r="M1027" s="663">
        <v>48.42</v>
      </c>
      <c r="N1027" s="662">
        <v>1</v>
      </c>
      <c r="O1027" s="745">
        <v>1</v>
      </c>
      <c r="P1027" s="663">
        <v>48.42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31</v>
      </c>
      <c r="B1028" s="662" t="s">
        <v>576</v>
      </c>
      <c r="C1028" s="662" t="s">
        <v>2790</v>
      </c>
      <c r="D1028" s="743" t="s">
        <v>3998</v>
      </c>
      <c r="E1028" s="744" t="s">
        <v>2804</v>
      </c>
      <c r="F1028" s="662" t="s">
        <v>2785</v>
      </c>
      <c r="G1028" s="662" t="s">
        <v>2839</v>
      </c>
      <c r="H1028" s="662" t="s">
        <v>577</v>
      </c>
      <c r="I1028" s="662" t="s">
        <v>3026</v>
      </c>
      <c r="J1028" s="662" t="s">
        <v>3027</v>
      </c>
      <c r="K1028" s="662" t="s">
        <v>3028</v>
      </c>
      <c r="L1028" s="663">
        <v>48.42</v>
      </c>
      <c r="M1028" s="663">
        <v>145.26</v>
      </c>
      <c r="N1028" s="662">
        <v>3</v>
      </c>
      <c r="O1028" s="745">
        <v>2.5</v>
      </c>
      <c r="P1028" s="663">
        <v>96.84</v>
      </c>
      <c r="Q1028" s="678">
        <v>0.66666666666666674</v>
      </c>
      <c r="R1028" s="662">
        <v>2</v>
      </c>
      <c r="S1028" s="678">
        <v>0.66666666666666663</v>
      </c>
      <c r="T1028" s="745">
        <v>1.5</v>
      </c>
      <c r="U1028" s="701">
        <v>0.6</v>
      </c>
    </row>
    <row r="1029" spans="1:21" ht="14.4" customHeight="1" x14ac:dyDescent="0.3">
      <c r="A1029" s="661">
        <v>31</v>
      </c>
      <c r="B1029" s="662" t="s">
        <v>576</v>
      </c>
      <c r="C1029" s="662" t="s">
        <v>2790</v>
      </c>
      <c r="D1029" s="743" t="s">
        <v>3998</v>
      </c>
      <c r="E1029" s="744" t="s">
        <v>2804</v>
      </c>
      <c r="F1029" s="662" t="s">
        <v>2785</v>
      </c>
      <c r="G1029" s="662" t="s">
        <v>3029</v>
      </c>
      <c r="H1029" s="662" t="s">
        <v>577</v>
      </c>
      <c r="I1029" s="662" t="s">
        <v>3159</v>
      </c>
      <c r="J1029" s="662" t="s">
        <v>737</v>
      </c>
      <c r="K1029" s="662" t="s">
        <v>738</v>
      </c>
      <c r="L1029" s="663">
        <v>93.71</v>
      </c>
      <c r="M1029" s="663">
        <v>93.71</v>
      </c>
      <c r="N1029" s="662">
        <v>1</v>
      </c>
      <c r="O1029" s="745">
        <v>1</v>
      </c>
      <c r="P1029" s="663">
        <v>93.71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31</v>
      </c>
      <c r="B1030" s="662" t="s">
        <v>576</v>
      </c>
      <c r="C1030" s="662" t="s">
        <v>2790</v>
      </c>
      <c r="D1030" s="743" t="s">
        <v>3998</v>
      </c>
      <c r="E1030" s="744" t="s">
        <v>2804</v>
      </c>
      <c r="F1030" s="662" t="s">
        <v>2785</v>
      </c>
      <c r="G1030" s="662" t="s">
        <v>3512</v>
      </c>
      <c r="H1030" s="662" t="s">
        <v>577</v>
      </c>
      <c r="I1030" s="662" t="s">
        <v>3513</v>
      </c>
      <c r="J1030" s="662" t="s">
        <v>1412</v>
      </c>
      <c r="K1030" s="662" t="s">
        <v>3006</v>
      </c>
      <c r="L1030" s="663">
        <v>54.23</v>
      </c>
      <c r="M1030" s="663">
        <v>54.23</v>
      </c>
      <c r="N1030" s="662">
        <v>1</v>
      </c>
      <c r="O1030" s="745">
        <v>1</v>
      </c>
      <c r="P1030" s="663">
        <v>54.23</v>
      </c>
      <c r="Q1030" s="678">
        <v>1</v>
      </c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31</v>
      </c>
      <c r="B1031" s="662" t="s">
        <v>576</v>
      </c>
      <c r="C1031" s="662" t="s">
        <v>2790</v>
      </c>
      <c r="D1031" s="743" t="s">
        <v>3998</v>
      </c>
      <c r="E1031" s="744" t="s">
        <v>2804</v>
      </c>
      <c r="F1031" s="662" t="s">
        <v>2785</v>
      </c>
      <c r="G1031" s="662" t="s">
        <v>3031</v>
      </c>
      <c r="H1031" s="662" t="s">
        <v>577</v>
      </c>
      <c r="I1031" s="662" t="s">
        <v>3032</v>
      </c>
      <c r="J1031" s="662" t="s">
        <v>3033</v>
      </c>
      <c r="K1031" s="662" t="s">
        <v>3034</v>
      </c>
      <c r="L1031" s="663">
        <v>54.55</v>
      </c>
      <c r="M1031" s="663">
        <v>54.55</v>
      </c>
      <c r="N1031" s="662">
        <v>1</v>
      </c>
      <c r="O1031" s="745">
        <v>0.5</v>
      </c>
      <c r="P1031" s="663">
        <v>54.55</v>
      </c>
      <c r="Q1031" s="678">
        <v>1</v>
      </c>
      <c r="R1031" s="662">
        <v>1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31</v>
      </c>
      <c r="B1032" s="662" t="s">
        <v>576</v>
      </c>
      <c r="C1032" s="662" t="s">
        <v>2790</v>
      </c>
      <c r="D1032" s="743" t="s">
        <v>3998</v>
      </c>
      <c r="E1032" s="744" t="s">
        <v>2804</v>
      </c>
      <c r="F1032" s="662" t="s">
        <v>2785</v>
      </c>
      <c r="G1032" s="662" t="s">
        <v>3163</v>
      </c>
      <c r="H1032" s="662" t="s">
        <v>1456</v>
      </c>
      <c r="I1032" s="662" t="s">
        <v>1483</v>
      </c>
      <c r="J1032" s="662" t="s">
        <v>2634</v>
      </c>
      <c r="K1032" s="662" t="s">
        <v>1468</v>
      </c>
      <c r="L1032" s="663">
        <v>96.53</v>
      </c>
      <c r="M1032" s="663">
        <v>193.06</v>
      </c>
      <c r="N1032" s="662">
        <v>2</v>
      </c>
      <c r="O1032" s="745">
        <v>0.5</v>
      </c>
      <c r="P1032" s="663">
        <v>193.06</v>
      </c>
      <c r="Q1032" s="678">
        <v>1</v>
      </c>
      <c r="R1032" s="662">
        <v>2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31</v>
      </c>
      <c r="B1033" s="662" t="s">
        <v>576</v>
      </c>
      <c r="C1033" s="662" t="s">
        <v>2790</v>
      </c>
      <c r="D1033" s="743" t="s">
        <v>3998</v>
      </c>
      <c r="E1033" s="744" t="s">
        <v>2804</v>
      </c>
      <c r="F1033" s="662" t="s">
        <v>2785</v>
      </c>
      <c r="G1033" s="662" t="s">
        <v>2842</v>
      </c>
      <c r="H1033" s="662" t="s">
        <v>577</v>
      </c>
      <c r="I1033" s="662" t="s">
        <v>763</v>
      </c>
      <c r="J1033" s="662" t="s">
        <v>2843</v>
      </c>
      <c r="K1033" s="662" t="s">
        <v>2844</v>
      </c>
      <c r="L1033" s="663">
        <v>0</v>
      </c>
      <c r="M1033" s="663">
        <v>0</v>
      </c>
      <c r="N1033" s="662">
        <v>32</v>
      </c>
      <c r="O1033" s="745">
        <v>13.5</v>
      </c>
      <c r="P1033" s="663">
        <v>0</v>
      </c>
      <c r="Q1033" s="678"/>
      <c r="R1033" s="662">
        <v>22</v>
      </c>
      <c r="S1033" s="678">
        <v>0.6875</v>
      </c>
      <c r="T1033" s="745">
        <v>9</v>
      </c>
      <c r="U1033" s="701">
        <v>0.66666666666666663</v>
      </c>
    </row>
    <row r="1034" spans="1:21" ht="14.4" customHeight="1" x14ac:dyDescent="0.3">
      <c r="A1034" s="661">
        <v>31</v>
      </c>
      <c r="B1034" s="662" t="s">
        <v>576</v>
      </c>
      <c r="C1034" s="662" t="s">
        <v>2790</v>
      </c>
      <c r="D1034" s="743" t="s">
        <v>3998</v>
      </c>
      <c r="E1034" s="744" t="s">
        <v>2804</v>
      </c>
      <c r="F1034" s="662" t="s">
        <v>2785</v>
      </c>
      <c r="G1034" s="662" t="s">
        <v>2903</v>
      </c>
      <c r="H1034" s="662" t="s">
        <v>577</v>
      </c>
      <c r="I1034" s="662" t="s">
        <v>2904</v>
      </c>
      <c r="J1034" s="662" t="s">
        <v>2905</v>
      </c>
      <c r="K1034" s="662" t="s">
        <v>2906</v>
      </c>
      <c r="L1034" s="663">
        <v>657.67</v>
      </c>
      <c r="M1034" s="663">
        <v>657.67</v>
      </c>
      <c r="N1034" s="662">
        <v>1</v>
      </c>
      <c r="O1034" s="745">
        <v>1</v>
      </c>
      <c r="P1034" s="663">
        <v>657.67</v>
      </c>
      <c r="Q1034" s="678">
        <v>1</v>
      </c>
      <c r="R1034" s="662">
        <v>1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31</v>
      </c>
      <c r="B1035" s="662" t="s">
        <v>576</v>
      </c>
      <c r="C1035" s="662" t="s">
        <v>2790</v>
      </c>
      <c r="D1035" s="743" t="s">
        <v>3998</v>
      </c>
      <c r="E1035" s="744" t="s">
        <v>2804</v>
      </c>
      <c r="F1035" s="662" t="s">
        <v>2785</v>
      </c>
      <c r="G1035" s="662" t="s">
        <v>2847</v>
      </c>
      <c r="H1035" s="662" t="s">
        <v>1456</v>
      </c>
      <c r="I1035" s="662" t="s">
        <v>1525</v>
      </c>
      <c r="J1035" s="662" t="s">
        <v>1522</v>
      </c>
      <c r="K1035" s="662" t="s">
        <v>2715</v>
      </c>
      <c r="L1035" s="663">
        <v>93.96</v>
      </c>
      <c r="M1035" s="663">
        <v>93.96</v>
      </c>
      <c r="N1035" s="662">
        <v>1</v>
      </c>
      <c r="O1035" s="745">
        <v>0.5</v>
      </c>
      <c r="P1035" s="663">
        <v>93.96</v>
      </c>
      <c r="Q1035" s="678">
        <v>1</v>
      </c>
      <c r="R1035" s="662">
        <v>1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31</v>
      </c>
      <c r="B1036" s="662" t="s">
        <v>576</v>
      </c>
      <c r="C1036" s="662" t="s">
        <v>2790</v>
      </c>
      <c r="D1036" s="743" t="s">
        <v>3998</v>
      </c>
      <c r="E1036" s="744" t="s">
        <v>2804</v>
      </c>
      <c r="F1036" s="662" t="s">
        <v>2785</v>
      </c>
      <c r="G1036" s="662" t="s">
        <v>2847</v>
      </c>
      <c r="H1036" s="662" t="s">
        <v>577</v>
      </c>
      <c r="I1036" s="662" t="s">
        <v>3537</v>
      </c>
      <c r="J1036" s="662" t="s">
        <v>2849</v>
      </c>
      <c r="K1036" s="662" t="s">
        <v>2715</v>
      </c>
      <c r="L1036" s="663">
        <v>93.96</v>
      </c>
      <c r="M1036" s="663">
        <v>93.96</v>
      </c>
      <c r="N1036" s="662">
        <v>1</v>
      </c>
      <c r="O1036" s="745">
        <v>0.5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31</v>
      </c>
      <c r="B1037" s="662" t="s">
        <v>576</v>
      </c>
      <c r="C1037" s="662" t="s">
        <v>2790</v>
      </c>
      <c r="D1037" s="743" t="s">
        <v>3998</v>
      </c>
      <c r="E1037" s="744" t="s">
        <v>2804</v>
      </c>
      <c r="F1037" s="662" t="s">
        <v>2785</v>
      </c>
      <c r="G1037" s="662" t="s">
        <v>2913</v>
      </c>
      <c r="H1037" s="662" t="s">
        <v>577</v>
      </c>
      <c r="I1037" s="662" t="s">
        <v>3095</v>
      </c>
      <c r="J1037" s="662" t="s">
        <v>3096</v>
      </c>
      <c r="K1037" s="662" t="s">
        <v>3097</v>
      </c>
      <c r="L1037" s="663">
        <v>33.31</v>
      </c>
      <c r="M1037" s="663">
        <v>33.31</v>
      </c>
      <c r="N1037" s="662">
        <v>1</v>
      </c>
      <c r="O1037" s="745">
        <v>1</v>
      </c>
      <c r="P1037" s="663">
        <v>33.31</v>
      </c>
      <c r="Q1037" s="678">
        <v>1</v>
      </c>
      <c r="R1037" s="662">
        <v>1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31</v>
      </c>
      <c r="B1038" s="662" t="s">
        <v>576</v>
      </c>
      <c r="C1038" s="662" t="s">
        <v>2790</v>
      </c>
      <c r="D1038" s="743" t="s">
        <v>3998</v>
      </c>
      <c r="E1038" s="744" t="s">
        <v>2804</v>
      </c>
      <c r="F1038" s="662" t="s">
        <v>2787</v>
      </c>
      <c r="G1038" s="662" t="s">
        <v>2850</v>
      </c>
      <c r="H1038" s="662" t="s">
        <v>577</v>
      </c>
      <c r="I1038" s="662" t="s">
        <v>2851</v>
      </c>
      <c r="J1038" s="662" t="s">
        <v>2852</v>
      </c>
      <c r="K1038" s="662" t="s">
        <v>2853</v>
      </c>
      <c r="L1038" s="663">
        <v>35.130000000000003</v>
      </c>
      <c r="M1038" s="663">
        <v>351.3</v>
      </c>
      <c r="N1038" s="662">
        <v>10</v>
      </c>
      <c r="O1038" s="745">
        <v>10</v>
      </c>
      <c r="P1038" s="663">
        <v>351.3</v>
      </c>
      <c r="Q1038" s="678">
        <v>1</v>
      </c>
      <c r="R1038" s="662">
        <v>10</v>
      </c>
      <c r="S1038" s="678">
        <v>1</v>
      </c>
      <c r="T1038" s="745">
        <v>10</v>
      </c>
      <c r="U1038" s="701">
        <v>1</v>
      </c>
    </row>
    <row r="1039" spans="1:21" ht="14.4" customHeight="1" x14ac:dyDescent="0.3">
      <c r="A1039" s="661">
        <v>31</v>
      </c>
      <c r="B1039" s="662" t="s">
        <v>576</v>
      </c>
      <c r="C1039" s="662" t="s">
        <v>2790</v>
      </c>
      <c r="D1039" s="743" t="s">
        <v>3998</v>
      </c>
      <c r="E1039" s="744" t="s">
        <v>2804</v>
      </c>
      <c r="F1039" s="662" t="s">
        <v>2787</v>
      </c>
      <c r="G1039" s="662" t="s">
        <v>2850</v>
      </c>
      <c r="H1039" s="662" t="s">
        <v>577</v>
      </c>
      <c r="I1039" s="662" t="s">
        <v>3258</v>
      </c>
      <c r="J1039" s="662" t="s">
        <v>2852</v>
      </c>
      <c r="K1039" s="662" t="s">
        <v>3259</v>
      </c>
      <c r="L1039" s="663">
        <v>30.99</v>
      </c>
      <c r="M1039" s="663">
        <v>92.97</v>
      </c>
      <c r="N1039" s="662">
        <v>3</v>
      </c>
      <c r="O1039" s="745">
        <v>3</v>
      </c>
      <c r="P1039" s="663">
        <v>92.97</v>
      </c>
      <c r="Q1039" s="678">
        <v>1</v>
      </c>
      <c r="R1039" s="662">
        <v>3</v>
      </c>
      <c r="S1039" s="678">
        <v>1</v>
      </c>
      <c r="T1039" s="745">
        <v>3</v>
      </c>
      <c r="U1039" s="701">
        <v>1</v>
      </c>
    </row>
    <row r="1040" spans="1:21" ht="14.4" customHeight="1" x14ac:dyDescent="0.3">
      <c r="A1040" s="661">
        <v>31</v>
      </c>
      <c r="B1040" s="662" t="s">
        <v>576</v>
      </c>
      <c r="C1040" s="662" t="s">
        <v>2790</v>
      </c>
      <c r="D1040" s="743" t="s">
        <v>3998</v>
      </c>
      <c r="E1040" s="744" t="s">
        <v>2804</v>
      </c>
      <c r="F1040" s="662" t="s">
        <v>2787</v>
      </c>
      <c r="G1040" s="662" t="s">
        <v>2850</v>
      </c>
      <c r="H1040" s="662" t="s">
        <v>577</v>
      </c>
      <c r="I1040" s="662" t="s">
        <v>3260</v>
      </c>
      <c r="J1040" s="662" t="s">
        <v>2852</v>
      </c>
      <c r="K1040" s="662" t="s">
        <v>3261</v>
      </c>
      <c r="L1040" s="663">
        <v>24.77</v>
      </c>
      <c r="M1040" s="663">
        <v>148.62</v>
      </c>
      <c r="N1040" s="662">
        <v>6</v>
      </c>
      <c r="O1040" s="745">
        <v>6</v>
      </c>
      <c r="P1040" s="663">
        <v>148.62</v>
      </c>
      <c r="Q1040" s="678">
        <v>1</v>
      </c>
      <c r="R1040" s="662">
        <v>6</v>
      </c>
      <c r="S1040" s="678">
        <v>1</v>
      </c>
      <c r="T1040" s="745">
        <v>6</v>
      </c>
      <c r="U1040" s="701">
        <v>1</v>
      </c>
    </row>
    <row r="1041" spans="1:21" ht="14.4" customHeight="1" x14ac:dyDescent="0.3">
      <c r="A1041" s="661">
        <v>31</v>
      </c>
      <c r="B1041" s="662" t="s">
        <v>576</v>
      </c>
      <c r="C1041" s="662" t="s">
        <v>2790</v>
      </c>
      <c r="D1041" s="743" t="s">
        <v>3998</v>
      </c>
      <c r="E1041" s="744" t="s">
        <v>2804</v>
      </c>
      <c r="F1041" s="662" t="s">
        <v>2787</v>
      </c>
      <c r="G1041" s="662" t="s">
        <v>2850</v>
      </c>
      <c r="H1041" s="662" t="s">
        <v>577</v>
      </c>
      <c r="I1041" s="662" t="s">
        <v>3262</v>
      </c>
      <c r="J1041" s="662" t="s">
        <v>2852</v>
      </c>
      <c r="K1041" s="662" t="s">
        <v>3263</v>
      </c>
      <c r="L1041" s="663">
        <v>38.24</v>
      </c>
      <c r="M1041" s="663">
        <v>305.92</v>
      </c>
      <c r="N1041" s="662">
        <v>8</v>
      </c>
      <c r="O1041" s="745">
        <v>8</v>
      </c>
      <c r="P1041" s="663">
        <v>305.92</v>
      </c>
      <c r="Q1041" s="678">
        <v>1</v>
      </c>
      <c r="R1041" s="662">
        <v>8</v>
      </c>
      <c r="S1041" s="678">
        <v>1</v>
      </c>
      <c r="T1041" s="745">
        <v>8</v>
      </c>
      <c r="U1041" s="701">
        <v>1</v>
      </c>
    </row>
    <row r="1042" spans="1:21" ht="14.4" customHeight="1" x14ac:dyDescent="0.3">
      <c r="A1042" s="661">
        <v>31</v>
      </c>
      <c r="B1042" s="662" t="s">
        <v>576</v>
      </c>
      <c r="C1042" s="662" t="s">
        <v>2790</v>
      </c>
      <c r="D1042" s="743" t="s">
        <v>3998</v>
      </c>
      <c r="E1042" s="744" t="s">
        <v>2804</v>
      </c>
      <c r="F1042" s="662" t="s">
        <v>2787</v>
      </c>
      <c r="G1042" s="662" t="s">
        <v>2854</v>
      </c>
      <c r="H1042" s="662" t="s">
        <v>577</v>
      </c>
      <c r="I1042" s="662" t="s">
        <v>3678</v>
      </c>
      <c r="J1042" s="662" t="s">
        <v>3679</v>
      </c>
      <c r="K1042" s="662" t="s">
        <v>3680</v>
      </c>
      <c r="L1042" s="663">
        <v>130</v>
      </c>
      <c r="M1042" s="663">
        <v>130</v>
      </c>
      <c r="N1042" s="662">
        <v>1</v>
      </c>
      <c r="O1042" s="745">
        <v>1</v>
      </c>
      <c r="P1042" s="663">
        <v>130</v>
      </c>
      <c r="Q1042" s="678">
        <v>1</v>
      </c>
      <c r="R1042" s="662">
        <v>1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31</v>
      </c>
      <c r="B1043" s="662" t="s">
        <v>576</v>
      </c>
      <c r="C1043" s="662" t="s">
        <v>2790</v>
      </c>
      <c r="D1043" s="743" t="s">
        <v>3998</v>
      </c>
      <c r="E1043" s="744" t="s">
        <v>2804</v>
      </c>
      <c r="F1043" s="662" t="s">
        <v>2787</v>
      </c>
      <c r="G1043" s="662" t="s">
        <v>2858</v>
      </c>
      <c r="H1043" s="662" t="s">
        <v>577</v>
      </c>
      <c r="I1043" s="662" t="s">
        <v>2859</v>
      </c>
      <c r="J1043" s="662" t="s">
        <v>2860</v>
      </c>
      <c r="K1043" s="662" t="s">
        <v>2861</v>
      </c>
      <c r="L1043" s="663">
        <v>199.5</v>
      </c>
      <c r="M1043" s="663">
        <v>199.5</v>
      </c>
      <c r="N1043" s="662">
        <v>1</v>
      </c>
      <c r="O1043" s="745">
        <v>1</v>
      </c>
      <c r="P1043" s="663">
        <v>199.5</v>
      </c>
      <c r="Q1043" s="678">
        <v>1</v>
      </c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31</v>
      </c>
      <c r="B1044" s="662" t="s">
        <v>576</v>
      </c>
      <c r="C1044" s="662" t="s">
        <v>2790</v>
      </c>
      <c r="D1044" s="743" t="s">
        <v>3998</v>
      </c>
      <c r="E1044" s="744" t="s">
        <v>2804</v>
      </c>
      <c r="F1044" s="662" t="s">
        <v>2787</v>
      </c>
      <c r="G1044" s="662" t="s">
        <v>2858</v>
      </c>
      <c r="H1044" s="662" t="s">
        <v>577</v>
      </c>
      <c r="I1044" s="662" t="s">
        <v>2862</v>
      </c>
      <c r="J1044" s="662" t="s">
        <v>2863</v>
      </c>
      <c r="K1044" s="662" t="s">
        <v>2864</v>
      </c>
      <c r="L1044" s="663">
        <v>492.18</v>
      </c>
      <c r="M1044" s="663">
        <v>1476.54</v>
      </c>
      <c r="N1044" s="662">
        <v>3</v>
      </c>
      <c r="O1044" s="745">
        <v>3</v>
      </c>
      <c r="P1044" s="663">
        <v>1476.54</v>
      </c>
      <c r="Q1044" s="678">
        <v>1</v>
      </c>
      <c r="R1044" s="662">
        <v>3</v>
      </c>
      <c r="S1044" s="678">
        <v>1</v>
      </c>
      <c r="T1044" s="745">
        <v>3</v>
      </c>
      <c r="U1044" s="701">
        <v>1</v>
      </c>
    </row>
    <row r="1045" spans="1:21" ht="14.4" customHeight="1" x14ac:dyDescent="0.3">
      <c r="A1045" s="661">
        <v>31</v>
      </c>
      <c r="B1045" s="662" t="s">
        <v>576</v>
      </c>
      <c r="C1045" s="662" t="s">
        <v>2790</v>
      </c>
      <c r="D1045" s="743" t="s">
        <v>3998</v>
      </c>
      <c r="E1045" s="744" t="s">
        <v>2804</v>
      </c>
      <c r="F1045" s="662" t="s">
        <v>2787</v>
      </c>
      <c r="G1045" s="662" t="s">
        <v>2858</v>
      </c>
      <c r="H1045" s="662" t="s">
        <v>577</v>
      </c>
      <c r="I1045" s="662" t="s">
        <v>2865</v>
      </c>
      <c r="J1045" s="662" t="s">
        <v>2866</v>
      </c>
      <c r="K1045" s="662" t="s">
        <v>2867</v>
      </c>
      <c r="L1045" s="663">
        <v>347.81</v>
      </c>
      <c r="M1045" s="663">
        <v>347.81</v>
      </c>
      <c r="N1045" s="662">
        <v>1</v>
      </c>
      <c r="O1045" s="745">
        <v>1</v>
      </c>
      <c r="P1045" s="663">
        <v>347.81</v>
      </c>
      <c r="Q1045" s="678">
        <v>1</v>
      </c>
      <c r="R1045" s="662">
        <v>1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31</v>
      </c>
      <c r="B1046" s="662" t="s">
        <v>576</v>
      </c>
      <c r="C1046" s="662" t="s">
        <v>2790</v>
      </c>
      <c r="D1046" s="743" t="s">
        <v>3998</v>
      </c>
      <c r="E1046" s="744" t="s">
        <v>2804</v>
      </c>
      <c r="F1046" s="662" t="s">
        <v>2787</v>
      </c>
      <c r="G1046" s="662" t="s">
        <v>2858</v>
      </c>
      <c r="H1046" s="662" t="s">
        <v>577</v>
      </c>
      <c r="I1046" s="662" t="s">
        <v>2971</v>
      </c>
      <c r="J1046" s="662" t="s">
        <v>2972</v>
      </c>
      <c r="K1046" s="662" t="s">
        <v>2973</v>
      </c>
      <c r="L1046" s="663">
        <v>2296.87</v>
      </c>
      <c r="M1046" s="663">
        <v>2296.87</v>
      </c>
      <c r="N1046" s="662">
        <v>1</v>
      </c>
      <c r="O1046" s="745">
        <v>1</v>
      </c>
      <c r="P1046" s="663">
        <v>2296.87</v>
      </c>
      <c r="Q1046" s="678">
        <v>1</v>
      </c>
      <c r="R1046" s="662">
        <v>1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31</v>
      </c>
      <c r="B1047" s="662" t="s">
        <v>576</v>
      </c>
      <c r="C1047" s="662" t="s">
        <v>2790</v>
      </c>
      <c r="D1047" s="743" t="s">
        <v>3998</v>
      </c>
      <c r="E1047" s="744" t="s">
        <v>2804</v>
      </c>
      <c r="F1047" s="662" t="s">
        <v>2787</v>
      </c>
      <c r="G1047" s="662" t="s">
        <v>2858</v>
      </c>
      <c r="H1047" s="662" t="s">
        <v>577</v>
      </c>
      <c r="I1047" s="662" t="s">
        <v>3079</v>
      </c>
      <c r="J1047" s="662" t="s">
        <v>3080</v>
      </c>
      <c r="K1047" s="662" t="s">
        <v>3081</v>
      </c>
      <c r="L1047" s="663">
        <v>320.25</v>
      </c>
      <c r="M1047" s="663">
        <v>640.5</v>
      </c>
      <c r="N1047" s="662">
        <v>2</v>
      </c>
      <c r="O1047" s="745">
        <v>2</v>
      </c>
      <c r="P1047" s="663">
        <v>640.5</v>
      </c>
      <c r="Q1047" s="678">
        <v>1</v>
      </c>
      <c r="R1047" s="662">
        <v>2</v>
      </c>
      <c r="S1047" s="678">
        <v>1</v>
      </c>
      <c r="T1047" s="745">
        <v>2</v>
      </c>
      <c r="U1047" s="701">
        <v>1</v>
      </c>
    </row>
    <row r="1048" spans="1:21" ht="14.4" customHeight="1" x14ac:dyDescent="0.3">
      <c r="A1048" s="661">
        <v>31</v>
      </c>
      <c r="B1048" s="662" t="s">
        <v>576</v>
      </c>
      <c r="C1048" s="662" t="s">
        <v>2790</v>
      </c>
      <c r="D1048" s="743" t="s">
        <v>3998</v>
      </c>
      <c r="E1048" s="744" t="s">
        <v>2804</v>
      </c>
      <c r="F1048" s="662" t="s">
        <v>2787</v>
      </c>
      <c r="G1048" s="662" t="s">
        <v>2858</v>
      </c>
      <c r="H1048" s="662" t="s">
        <v>577</v>
      </c>
      <c r="I1048" s="662" t="s">
        <v>3049</v>
      </c>
      <c r="J1048" s="662" t="s">
        <v>3050</v>
      </c>
      <c r="K1048" s="662" t="s">
        <v>3051</v>
      </c>
      <c r="L1048" s="663">
        <v>245.43</v>
      </c>
      <c r="M1048" s="663">
        <v>490.86</v>
      </c>
      <c r="N1048" s="662">
        <v>2</v>
      </c>
      <c r="O1048" s="745">
        <v>2</v>
      </c>
      <c r="P1048" s="663">
        <v>490.86</v>
      </c>
      <c r="Q1048" s="678">
        <v>1</v>
      </c>
      <c r="R1048" s="662">
        <v>2</v>
      </c>
      <c r="S1048" s="678">
        <v>1</v>
      </c>
      <c r="T1048" s="745">
        <v>2</v>
      </c>
      <c r="U1048" s="701">
        <v>1</v>
      </c>
    </row>
    <row r="1049" spans="1:21" ht="14.4" customHeight="1" x14ac:dyDescent="0.3">
      <c r="A1049" s="661">
        <v>31</v>
      </c>
      <c r="B1049" s="662" t="s">
        <v>576</v>
      </c>
      <c r="C1049" s="662" t="s">
        <v>2790</v>
      </c>
      <c r="D1049" s="743" t="s">
        <v>3998</v>
      </c>
      <c r="E1049" s="744" t="s">
        <v>2804</v>
      </c>
      <c r="F1049" s="662" t="s">
        <v>2787</v>
      </c>
      <c r="G1049" s="662" t="s">
        <v>2858</v>
      </c>
      <c r="H1049" s="662" t="s">
        <v>577</v>
      </c>
      <c r="I1049" s="662" t="s">
        <v>2974</v>
      </c>
      <c r="J1049" s="662" t="s">
        <v>2975</v>
      </c>
      <c r="K1049" s="662" t="s">
        <v>2976</v>
      </c>
      <c r="L1049" s="663">
        <v>750</v>
      </c>
      <c r="M1049" s="663">
        <v>3000</v>
      </c>
      <c r="N1049" s="662">
        <v>4</v>
      </c>
      <c r="O1049" s="745">
        <v>4</v>
      </c>
      <c r="P1049" s="663">
        <v>3000</v>
      </c>
      <c r="Q1049" s="678">
        <v>1</v>
      </c>
      <c r="R1049" s="662">
        <v>4</v>
      </c>
      <c r="S1049" s="678">
        <v>1</v>
      </c>
      <c r="T1049" s="745">
        <v>4</v>
      </c>
      <c r="U1049" s="701">
        <v>1</v>
      </c>
    </row>
    <row r="1050" spans="1:21" ht="14.4" customHeight="1" x14ac:dyDescent="0.3">
      <c r="A1050" s="661">
        <v>31</v>
      </c>
      <c r="B1050" s="662" t="s">
        <v>576</v>
      </c>
      <c r="C1050" s="662" t="s">
        <v>2790</v>
      </c>
      <c r="D1050" s="743" t="s">
        <v>3998</v>
      </c>
      <c r="E1050" s="744" t="s">
        <v>2804</v>
      </c>
      <c r="F1050" s="662" t="s">
        <v>2787</v>
      </c>
      <c r="G1050" s="662" t="s">
        <v>2858</v>
      </c>
      <c r="H1050" s="662" t="s">
        <v>577</v>
      </c>
      <c r="I1050" s="662" t="s">
        <v>3270</v>
      </c>
      <c r="J1050" s="662" t="s">
        <v>2980</v>
      </c>
      <c r="K1050" s="662" t="s">
        <v>3271</v>
      </c>
      <c r="L1050" s="663">
        <v>50.5</v>
      </c>
      <c r="M1050" s="663">
        <v>50.5</v>
      </c>
      <c r="N1050" s="662">
        <v>1</v>
      </c>
      <c r="O1050" s="745">
        <v>1</v>
      </c>
      <c r="P1050" s="663">
        <v>50.5</v>
      </c>
      <c r="Q1050" s="678">
        <v>1</v>
      </c>
      <c r="R1050" s="662">
        <v>1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31</v>
      </c>
      <c r="B1051" s="662" t="s">
        <v>576</v>
      </c>
      <c r="C1051" s="662" t="s">
        <v>2790</v>
      </c>
      <c r="D1051" s="743" t="s">
        <v>3998</v>
      </c>
      <c r="E1051" s="744" t="s">
        <v>2804</v>
      </c>
      <c r="F1051" s="662" t="s">
        <v>2787</v>
      </c>
      <c r="G1051" s="662" t="s">
        <v>2858</v>
      </c>
      <c r="H1051" s="662" t="s">
        <v>577</v>
      </c>
      <c r="I1051" s="662" t="s">
        <v>3038</v>
      </c>
      <c r="J1051" s="662" t="s">
        <v>2980</v>
      </c>
      <c r="K1051" s="662" t="s">
        <v>3039</v>
      </c>
      <c r="L1051" s="663">
        <v>58.5</v>
      </c>
      <c r="M1051" s="663">
        <v>117</v>
      </c>
      <c r="N1051" s="662">
        <v>2</v>
      </c>
      <c r="O1051" s="745">
        <v>2</v>
      </c>
      <c r="P1051" s="663">
        <v>117</v>
      </c>
      <c r="Q1051" s="678">
        <v>1</v>
      </c>
      <c r="R1051" s="662">
        <v>2</v>
      </c>
      <c r="S1051" s="678">
        <v>1</v>
      </c>
      <c r="T1051" s="745">
        <v>2</v>
      </c>
      <c r="U1051" s="701">
        <v>1</v>
      </c>
    </row>
    <row r="1052" spans="1:21" ht="14.4" customHeight="1" x14ac:dyDescent="0.3">
      <c r="A1052" s="661">
        <v>31</v>
      </c>
      <c r="B1052" s="662" t="s">
        <v>576</v>
      </c>
      <c r="C1052" s="662" t="s">
        <v>2790</v>
      </c>
      <c r="D1052" s="743" t="s">
        <v>3998</v>
      </c>
      <c r="E1052" s="744" t="s">
        <v>2804</v>
      </c>
      <c r="F1052" s="662" t="s">
        <v>2787</v>
      </c>
      <c r="G1052" s="662" t="s">
        <v>2858</v>
      </c>
      <c r="H1052" s="662" t="s">
        <v>577</v>
      </c>
      <c r="I1052" s="662" t="s">
        <v>2923</v>
      </c>
      <c r="J1052" s="662" t="s">
        <v>2924</v>
      </c>
      <c r="K1052" s="662" t="s">
        <v>2925</v>
      </c>
      <c r="L1052" s="663">
        <v>971.25</v>
      </c>
      <c r="M1052" s="663">
        <v>3885</v>
      </c>
      <c r="N1052" s="662">
        <v>4</v>
      </c>
      <c r="O1052" s="745">
        <v>4</v>
      </c>
      <c r="P1052" s="663">
        <v>3885</v>
      </c>
      <c r="Q1052" s="678">
        <v>1</v>
      </c>
      <c r="R1052" s="662">
        <v>4</v>
      </c>
      <c r="S1052" s="678">
        <v>1</v>
      </c>
      <c r="T1052" s="745">
        <v>4</v>
      </c>
      <c r="U1052" s="701">
        <v>1</v>
      </c>
    </row>
    <row r="1053" spans="1:21" ht="14.4" customHeight="1" x14ac:dyDescent="0.3">
      <c r="A1053" s="661">
        <v>31</v>
      </c>
      <c r="B1053" s="662" t="s">
        <v>576</v>
      </c>
      <c r="C1053" s="662" t="s">
        <v>2790</v>
      </c>
      <c r="D1053" s="743" t="s">
        <v>3998</v>
      </c>
      <c r="E1053" s="744" t="s">
        <v>2804</v>
      </c>
      <c r="F1053" s="662" t="s">
        <v>2787</v>
      </c>
      <c r="G1053" s="662" t="s">
        <v>2858</v>
      </c>
      <c r="H1053" s="662" t="s">
        <v>577</v>
      </c>
      <c r="I1053" s="662" t="s">
        <v>2996</v>
      </c>
      <c r="J1053" s="662" t="s">
        <v>2997</v>
      </c>
      <c r="K1053" s="662" t="s">
        <v>2998</v>
      </c>
      <c r="L1053" s="663">
        <v>2010.55</v>
      </c>
      <c r="M1053" s="663">
        <v>2010.55</v>
      </c>
      <c r="N1053" s="662">
        <v>1</v>
      </c>
      <c r="O1053" s="745">
        <v>1</v>
      </c>
      <c r="P1053" s="663">
        <v>2010.55</v>
      </c>
      <c r="Q1053" s="678">
        <v>1</v>
      </c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31</v>
      </c>
      <c r="B1054" s="662" t="s">
        <v>576</v>
      </c>
      <c r="C1054" s="662" t="s">
        <v>2790</v>
      </c>
      <c r="D1054" s="743" t="s">
        <v>3998</v>
      </c>
      <c r="E1054" s="744" t="s">
        <v>2804</v>
      </c>
      <c r="F1054" s="662" t="s">
        <v>2787</v>
      </c>
      <c r="G1054" s="662" t="s">
        <v>2858</v>
      </c>
      <c r="H1054" s="662" t="s">
        <v>577</v>
      </c>
      <c r="I1054" s="662" t="s">
        <v>3102</v>
      </c>
      <c r="J1054" s="662" t="s">
        <v>3103</v>
      </c>
      <c r="K1054" s="662" t="s">
        <v>3104</v>
      </c>
      <c r="L1054" s="663">
        <v>1000</v>
      </c>
      <c r="M1054" s="663">
        <v>1000</v>
      </c>
      <c r="N1054" s="662">
        <v>1</v>
      </c>
      <c r="O1054" s="745">
        <v>1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31</v>
      </c>
      <c r="B1055" s="662" t="s">
        <v>576</v>
      </c>
      <c r="C1055" s="662" t="s">
        <v>2790</v>
      </c>
      <c r="D1055" s="743" t="s">
        <v>3998</v>
      </c>
      <c r="E1055" s="744" t="s">
        <v>2804</v>
      </c>
      <c r="F1055" s="662" t="s">
        <v>2787</v>
      </c>
      <c r="G1055" s="662" t="s">
        <v>2858</v>
      </c>
      <c r="H1055" s="662" t="s">
        <v>577</v>
      </c>
      <c r="I1055" s="662" t="s">
        <v>3105</v>
      </c>
      <c r="J1055" s="662" t="s">
        <v>3106</v>
      </c>
      <c r="K1055" s="662" t="s">
        <v>3107</v>
      </c>
      <c r="L1055" s="663">
        <v>250</v>
      </c>
      <c r="M1055" s="663">
        <v>1500</v>
      </c>
      <c r="N1055" s="662">
        <v>6</v>
      </c>
      <c r="O1055" s="745">
        <v>6</v>
      </c>
      <c r="P1055" s="663">
        <v>1500</v>
      </c>
      <c r="Q1055" s="678">
        <v>1</v>
      </c>
      <c r="R1055" s="662">
        <v>6</v>
      </c>
      <c r="S1055" s="678">
        <v>1</v>
      </c>
      <c r="T1055" s="745">
        <v>6</v>
      </c>
      <c r="U1055" s="701">
        <v>1</v>
      </c>
    </row>
    <row r="1056" spans="1:21" ht="14.4" customHeight="1" x14ac:dyDescent="0.3">
      <c r="A1056" s="661">
        <v>31</v>
      </c>
      <c r="B1056" s="662" t="s">
        <v>576</v>
      </c>
      <c r="C1056" s="662" t="s">
        <v>2790</v>
      </c>
      <c r="D1056" s="743" t="s">
        <v>3998</v>
      </c>
      <c r="E1056" s="744" t="s">
        <v>2804</v>
      </c>
      <c r="F1056" s="662" t="s">
        <v>2787</v>
      </c>
      <c r="G1056" s="662" t="s">
        <v>2858</v>
      </c>
      <c r="H1056" s="662" t="s">
        <v>577</v>
      </c>
      <c r="I1056" s="662" t="s">
        <v>3593</v>
      </c>
      <c r="J1056" s="662" t="s">
        <v>3594</v>
      </c>
      <c r="K1056" s="662"/>
      <c r="L1056" s="663">
        <v>80.349999999999994</v>
      </c>
      <c r="M1056" s="663">
        <v>80.349999999999994</v>
      </c>
      <c r="N1056" s="662">
        <v>1</v>
      </c>
      <c r="O1056" s="745">
        <v>1</v>
      </c>
      <c r="P1056" s="663">
        <v>80.349999999999994</v>
      </c>
      <c r="Q1056" s="678">
        <v>1</v>
      </c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31</v>
      </c>
      <c r="B1057" s="662" t="s">
        <v>576</v>
      </c>
      <c r="C1057" s="662" t="s">
        <v>2790</v>
      </c>
      <c r="D1057" s="743" t="s">
        <v>3998</v>
      </c>
      <c r="E1057" s="744" t="s">
        <v>2804</v>
      </c>
      <c r="F1057" s="662" t="s">
        <v>2787</v>
      </c>
      <c r="G1057" s="662" t="s">
        <v>2858</v>
      </c>
      <c r="H1057" s="662" t="s">
        <v>577</v>
      </c>
      <c r="I1057" s="662" t="s">
        <v>3177</v>
      </c>
      <c r="J1057" s="662" t="s">
        <v>3178</v>
      </c>
      <c r="K1057" s="662" t="s">
        <v>3179</v>
      </c>
      <c r="L1057" s="663">
        <v>600</v>
      </c>
      <c r="M1057" s="663">
        <v>600</v>
      </c>
      <c r="N1057" s="662">
        <v>1</v>
      </c>
      <c r="O1057" s="745">
        <v>1</v>
      </c>
      <c r="P1057" s="663">
        <v>600</v>
      </c>
      <c r="Q1057" s="678">
        <v>1</v>
      </c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31</v>
      </c>
      <c r="B1058" s="662" t="s">
        <v>576</v>
      </c>
      <c r="C1058" s="662" t="s">
        <v>2790</v>
      </c>
      <c r="D1058" s="743" t="s">
        <v>3998</v>
      </c>
      <c r="E1058" s="744" t="s">
        <v>2804</v>
      </c>
      <c r="F1058" s="662" t="s">
        <v>2787</v>
      </c>
      <c r="G1058" s="662" t="s">
        <v>2858</v>
      </c>
      <c r="H1058" s="662" t="s">
        <v>577</v>
      </c>
      <c r="I1058" s="662" t="s">
        <v>2932</v>
      </c>
      <c r="J1058" s="662" t="s">
        <v>2933</v>
      </c>
      <c r="K1058" s="662" t="s">
        <v>2934</v>
      </c>
      <c r="L1058" s="663">
        <v>350</v>
      </c>
      <c r="M1058" s="663">
        <v>12250</v>
      </c>
      <c r="N1058" s="662">
        <v>35</v>
      </c>
      <c r="O1058" s="745">
        <v>35</v>
      </c>
      <c r="P1058" s="663">
        <v>12250</v>
      </c>
      <c r="Q1058" s="678">
        <v>1</v>
      </c>
      <c r="R1058" s="662">
        <v>35</v>
      </c>
      <c r="S1058" s="678">
        <v>1</v>
      </c>
      <c r="T1058" s="745">
        <v>35</v>
      </c>
      <c r="U1058" s="701">
        <v>1</v>
      </c>
    </row>
    <row r="1059" spans="1:21" ht="14.4" customHeight="1" x14ac:dyDescent="0.3">
      <c r="A1059" s="661">
        <v>31</v>
      </c>
      <c r="B1059" s="662" t="s">
        <v>576</v>
      </c>
      <c r="C1059" s="662" t="s">
        <v>2790</v>
      </c>
      <c r="D1059" s="743" t="s">
        <v>3998</v>
      </c>
      <c r="E1059" s="744" t="s">
        <v>2804</v>
      </c>
      <c r="F1059" s="662" t="s">
        <v>2787</v>
      </c>
      <c r="G1059" s="662" t="s">
        <v>2858</v>
      </c>
      <c r="H1059" s="662" t="s">
        <v>577</v>
      </c>
      <c r="I1059" s="662" t="s">
        <v>2979</v>
      </c>
      <c r="J1059" s="662" t="s">
        <v>2980</v>
      </c>
      <c r="K1059" s="662" t="s">
        <v>2981</v>
      </c>
      <c r="L1059" s="663">
        <v>58.5</v>
      </c>
      <c r="M1059" s="663">
        <v>117</v>
      </c>
      <c r="N1059" s="662">
        <v>2</v>
      </c>
      <c r="O1059" s="745">
        <v>2</v>
      </c>
      <c r="P1059" s="663">
        <v>117</v>
      </c>
      <c r="Q1059" s="678">
        <v>1</v>
      </c>
      <c r="R1059" s="662">
        <v>2</v>
      </c>
      <c r="S1059" s="678">
        <v>1</v>
      </c>
      <c r="T1059" s="745">
        <v>2</v>
      </c>
      <c r="U1059" s="701">
        <v>1</v>
      </c>
    </row>
    <row r="1060" spans="1:21" ht="14.4" customHeight="1" x14ac:dyDescent="0.3">
      <c r="A1060" s="661">
        <v>31</v>
      </c>
      <c r="B1060" s="662" t="s">
        <v>576</v>
      </c>
      <c r="C1060" s="662" t="s">
        <v>2790</v>
      </c>
      <c r="D1060" s="743" t="s">
        <v>3998</v>
      </c>
      <c r="E1060" s="744" t="s">
        <v>2804</v>
      </c>
      <c r="F1060" s="662" t="s">
        <v>2787</v>
      </c>
      <c r="G1060" s="662" t="s">
        <v>2858</v>
      </c>
      <c r="H1060" s="662" t="s">
        <v>577</v>
      </c>
      <c r="I1060" s="662" t="s">
        <v>3681</v>
      </c>
      <c r="J1060" s="662" t="s">
        <v>3682</v>
      </c>
      <c r="K1060" s="662" t="s">
        <v>3683</v>
      </c>
      <c r="L1060" s="663">
        <v>250</v>
      </c>
      <c r="M1060" s="663">
        <v>250</v>
      </c>
      <c r="N1060" s="662">
        <v>1</v>
      </c>
      <c r="O1060" s="745">
        <v>1</v>
      </c>
      <c r="P1060" s="663">
        <v>250</v>
      </c>
      <c r="Q1060" s="678">
        <v>1</v>
      </c>
      <c r="R1060" s="662">
        <v>1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31</v>
      </c>
      <c r="B1061" s="662" t="s">
        <v>576</v>
      </c>
      <c r="C1061" s="662" t="s">
        <v>2790</v>
      </c>
      <c r="D1061" s="743" t="s">
        <v>3998</v>
      </c>
      <c r="E1061" s="744" t="s">
        <v>2804</v>
      </c>
      <c r="F1061" s="662" t="s">
        <v>2787</v>
      </c>
      <c r="G1061" s="662" t="s">
        <v>2858</v>
      </c>
      <c r="H1061" s="662" t="s">
        <v>577</v>
      </c>
      <c r="I1061" s="662" t="s">
        <v>3597</v>
      </c>
      <c r="J1061" s="662" t="s">
        <v>3598</v>
      </c>
      <c r="K1061" s="662" t="s">
        <v>3599</v>
      </c>
      <c r="L1061" s="663">
        <v>332.98</v>
      </c>
      <c r="M1061" s="663">
        <v>332.98</v>
      </c>
      <c r="N1061" s="662">
        <v>1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31</v>
      </c>
      <c r="B1062" s="662" t="s">
        <v>576</v>
      </c>
      <c r="C1062" s="662" t="s">
        <v>2790</v>
      </c>
      <c r="D1062" s="743" t="s">
        <v>3998</v>
      </c>
      <c r="E1062" s="744" t="s">
        <v>2804</v>
      </c>
      <c r="F1062" s="662" t="s">
        <v>2787</v>
      </c>
      <c r="G1062" s="662" t="s">
        <v>2858</v>
      </c>
      <c r="H1062" s="662" t="s">
        <v>577</v>
      </c>
      <c r="I1062" s="662" t="s">
        <v>3684</v>
      </c>
      <c r="J1062" s="662" t="s">
        <v>3685</v>
      </c>
      <c r="K1062" s="662" t="s">
        <v>3686</v>
      </c>
      <c r="L1062" s="663">
        <v>739.92</v>
      </c>
      <c r="M1062" s="663">
        <v>739.92</v>
      </c>
      <c r="N1062" s="662">
        <v>1</v>
      </c>
      <c r="O1062" s="745">
        <v>1</v>
      </c>
      <c r="P1062" s="663">
        <v>739.92</v>
      </c>
      <c r="Q1062" s="678">
        <v>1</v>
      </c>
      <c r="R1062" s="662">
        <v>1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31</v>
      </c>
      <c r="B1063" s="662" t="s">
        <v>576</v>
      </c>
      <c r="C1063" s="662" t="s">
        <v>2790</v>
      </c>
      <c r="D1063" s="743" t="s">
        <v>3998</v>
      </c>
      <c r="E1063" s="744" t="s">
        <v>2804</v>
      </c>
      <c r="F1063" s="662" t="s">
        <v>2787</v>
      </c>
      <c r="G1063" s="662" t="s">
        <v>2858</v>
      </c>
      <c r="H1063" s="662" t="s">
        <v>577</v>
      </c>
      <c r="I1063" s="662" t="s">
        <v>2999</v>
      </c>
      <c r="J1063" s="662" t="s">
        <v>3000</v>
      </c>
      <c r="K1063" s="662" t="s">
        <v>3001</v>
      </c>
      <c r="L1063" s="663">
        <v>1000</v>
      </c>
      <c r="M1063" s="663">
        <v>6000</v>
      </c>
      <c r="N1063" s="662">
        <v>6</v>
      </c>
      <c r="O1063" s="745">
        <v>6</v>
      </c>
      <c r="P1063" s="663">
        <v>6000</v>
      </c>
      <c r="Q1063" s="678">
        <v>1</v>
      </c>
      <c r="R1063" s="662">
        <v>6</v>
      </c>
      <c r="S1063" s="678">
        <v>1</v>
      </c>
      <c r="T1063" s="745">
        <v>6</v>
      </c>
      <c r="U1063" s="701">
        <v>1</v>
      </c>
    </row>
    <row r="1064" spans="1:21" ht="14.4" customHeight="1" x14ac:dyDescent="0.3">
      <c r="A1064" s="661">
        <v>31</v>
      </c>
      <c r="B1064" s="662" t="s">
        <v>576</v>
      </c>
      <c r="C1064" s="662" t="s">
        <v>2790</v>
      </c>
      <c r="D1064" s="743" t="s">
        <v>3998</v>
      </c>
      <c r="E1064" s="744" t="s">
        <v>2804</v>
      </c>
      <c r="F1064" s="662" t="s">
        <v>2787</v>
      </c>
      <c r="G1064" s="662" t="s">
        <v>2858</v>
      </c>
      <c r="H1064" s="662" t="s">
        <v>577</v>
      </c>
      <c r="I1064" s="662" t="s">
        <v>3687</v>
      </c>
      <c r="J1064" s="662" t="s">
        <v>3688</v>
      </c>
      <c r="K1064" s="662" t="s">
        <v>3689</v>
      </c>
      <c r="L1064" s="663">
        <v>337.15</v>
      </c>
      <c r="M1064" s="663">
        <v>337.15</v>
      </c>
      <c r="N1064" s="662">
        <v>1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31</v>
      </c>
      <c r="B1065" s="662" t="s">
        <v>576</v>
      </c>
      <c r="C1065" s="662" t="s">
        <v>2790</v>
      </c>
      <c r="D1065" s="743" t="s">
        <v>3998</v>
      </c>
      <c r="E1065" s="744" t="s">
        <v>2804</v>
      </c>
      <c r="F1065" s="662" t="s">
        <v>2787</v>
      </c>
      <c r="G1065" s="662" t="s">
        <v>2858</v>
      </c>
      <c r="H1065" s="662" t="s">
        <v>577</v>
      </c>
      <c r="I1065" s="662" t="s">
        <v>3195</v>
      </c>
      <c r="J1065" s="662" t="s">
        <v>3196</v>
      </c>
      <c r="K1065" s="662" t="s">
        <v>3197</v>
      </c>
      <c r="L1065" s="663">
        <v>2700</v>
      </c>
      <c r="M1065" s="663">
        <v>2700</v>
      </c>
      <c r="N1065" s="662">
        <v>1</v>
      </c>
      <c r="O1065" s="745">
        <v>1</v>
      </c>
      <c r="P1065" s="663">
        <v>2700</v>
      </c>
      <c r="Q1065" s="678">
        <v>1</v>
      </c>
      <c r="R1065" s="662">
        <v>1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31</v>
      </c>
      <c r="B1066" s="662" t="s">
        <v>576</v>
      </c>
      <c r="C1066" s="662" t="s">
        <v>2790</v>
      </c>
      <c r="D1066" s="743" t="s">
        <v>3998</v>
      </c>
      <c r="E1066" s="744" t="s">
        <v>2804</v>
      </c>
      <c r="F1066" s="662" t="s">
        <v>2787</v>
      </c>
      <c r="G1066" s="662" t="s">
        <v>2868</v>
      </c>
      <c r="H1066" s="662" t="s">
        <v>577</v>
      </c>
      <c r="I1066" s="662" t="s">
        <v>2869</v>
      </c>
      <c r="J1066" s="662" t="s">
        <v>2870</v>
      </c>
      <c r="K1066" s="662" t="s">
        <v>2871</v>
      </c>
      <c r="L1066" s="663">
        <v>260</v>
      </c>
      <c r="M1066" s="663">
        <v>1560</v>
      </c>
      <c r="N1066" s="662">
        <v>6</v>
      </c>
      <c r="O1066" s="745">
        <v>3</v>
      </c>
      <c r="P1066" s="663">
        <v>1560</v>
      </c>
      <c r="Q1066" s="678">
        <v>1</v>
      </c>
      <c r="R1066" s="662">
        <v>6</v>
      </c>
      <c r="S1066" s="678">
        <v>1</v>
      </c>
      <c r="T1066" s="745">
        <v>3</v>
      </c>
      <c r="U1066" s="701">
        <v>1</v>
      </c>
    </row>
    <row r="1067" spans="1:21" ht="14.4" customHeight="1" x14ac:dyDescent="0.3">
      <c r="A1067" s="661">
        <v>31</v>
      </c>
      <c r="B1067" s="662" t="s">
        <v>576</v>
      </c>
      <c r="C1067" s="662" t="s">
        <v>2790</v>
      </c>
      <c r="D1067" s="743" t="s">
        <v>3998</v>
      </c>
      <c r="E1067" s="744" t="s">
        <v>2804</v>
      </c>
      <c r="F1067" s="662" t="s">
        <v>2787</v>
      </c>
      <c r="G1067" s="662" t="s">
        <v>2868</v>
      </c>
      <c r="H1067" s="662" t="s">
        <v>577</v>
      </c>
      <c r="I1067" s="662" t="s">
        <v>2872</v>
      </c>
      <c r="J1067" s="662" t="s">
        <v>2873</v>
      </c>
      <c r="K1067" s="662" t="s">
        <v>2874</v>
      </c>
      <c r="L1067" s="663">
        <v>200</v>
      </c>
      <c r="M1067" s="663">
        <v>400</v>
      </c>
      <c r="N1067" s="662">
        <v>2</v>
      </c>
      <c r="O1067" s="745">
        <v>1</v>
      </c>
      <c r="P1067" s="663">
        <v>400</v>
      </c>
      <c r="Q1067" s="678">
        <v>1</v>
      </c>
      <c r="R1067" s="662">
        <v>2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31</v>
      </c>
      <c r="B1068" s="662" t="s">
        <v>576</v>
      </c>
      <c r="C1068" s="662" t="s">
        <v>2790</v>
      </c>
      <c r="D1068" s="743" t="s">
        <v>3998</v>
      </c>
      <c r="E1068" s="744" t="s">
        <v>2805</v>
      </c>
      <c r="F1068" s="662" t="s">
        <v>2785</v>
      </c>
      <c r="G1068" s="662" t="s">
        <v>2878</v>
      </c>
      <c r="H1068" s="662" t="s">
        <v>577</v>
      </c>
      <c r="I1068" s="662" t="s">
        <v>1044</v>
      </c>
      <c r="J1068" s="662" t="s">
        <v>2879</v>
      </c>
      <c r="K1068" s="662" t="s">
        <v>2880</v>
      </c>
      <c r="L1068" s="663">
        <v>0</v>
      </c>
      <c r="M1068" s="663">
        <v>0</v>
      </c>
      <c r="N1068" s="662">
        <v>1</v>
      </c>
      <c r="O1068" s="745">
        <v>1</v>
      </c>
      <c r="P1068" s="663">
        <v>0</v>
      </c>
      <c r="Q1068" s="678"/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31</v>
      </c>
      <c r="B1069" s="662" t="s">
        <v>576</v>
      </c>
      <c r="C1069" s="662" t="s">
        <v>2790</v>
      </c>
      <c r="D1069" s="743" t="s">
        <v>3998</v>
      </c>
      <c r="E1069" s="744" t="s">
        <v>2805</v>
      </c>
      <c r="F1069" s="662" t="s">
        <v>2785</v>
      </c>
      <c r="G1069" s="662" t="s">
        <v>2813</v>
      </c>
      <c r="H1069" s="662" t="s">
        <v>1456</v>
      </c>
      <c r="I1069" s="662" t="s">
        <v>1759</v>
      </c>
      <c r="J1069" s="662" t="s">
        <v>1641</v>
      </c>
      <c r="K1069" s="662" t="s">
        <v>2660</v>
      </c>
      <c r="L1069" s="663">
        <v>154.36000000000001</v>
      </c>
      <c r="M1069" s="663">
        <v>154.36000000000001</v>
      </c>
      <c r="N1069" s="662">
        <v>1</v>
      </c>
      <c r="O1069" s="745">
        <v>0.5</v>
      </c>
      <c r="P1069" s="663">
        <v>154.36000000000001</v>
      </c>
      <c r="Q1069" s="678">
        <v>1</v>
      </c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31</v>
      </c>
      <c r="B1070" s="662" t="s">
        <v>576</v>
      </c>
      <c r="C1070" s="662" t="s">
        <v>2790</v>
      </c>
      <c r="D1070" s="743" t="s">
        <v>3998</v>
      </c>
      <c r="E1070" s="744" t="s">
        <v>2805</v>
      </c>
      <c r="F1070" s="662" t="s">
        <v>2785</v>
      </c>
      <c r="G1070" s="662" t="s">
        <v>2813</v>
      </c>
      <c r="H1070" s="662" t="s">
        <v>1456</v>
      </c>
      <c r="I1070" s="662" t="s">
        <v>1780</v>
      </c>
      <c r="J1070" s="662" t="s">
        <v>2663</v>
      </c>
      <c r="K1070" s="662" t="s">
        <v>2659</v>
      </c>
      <c r="L1070" s="663">
        <v>149.52000000000001</v>
      </c>
      <c r="M1070" s="663">
        <v>149.52000000000001</v>
      </c>
      <c r="N1070" s="662">
        <v>1</v>
      </c>
      <c r="O1070" s="745">
        <v>1</v>
      </c>
      <c r="P1070" s="663">
        <v>149.52000000000001</v>
      </c>
      <c r="Q1070" s="678">
        <v>1</v>
      </c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31</v>
      </c>
      <c r="B1071" s="662" t="s">
        <v>576</v>
      </c>
      <c r="C1071" s="662" t="s">
        <v>2790</v>
      </c>
      <c r="D1071" s="743" t="s">
        <v>3998</v>
      </c>
      <c r="E1071" s="744" t="s">
        <v>2805</v>
      </c>
      <c r="F1071" s="662" t="s">
        <v>2785</v>
      </c>
      <c r="G1071" s="662" t="s">
        <v>2882</v>
      </c>
      <c r="H1071" s="662" t="s">
        <v>577</v>
      </c>
      <c r="I1071" s="662" t="s">
        <v>821</v>
      </c>
      <c r="J1071" s="662" t="s">
        <v>2883</v>
      </c>
      <c r="K1071" s="662" t="s">
        <v>2884</v>
      </c>
      <c r="L1071" s="663">
        <v>0</v>
      </c>
      <c r="M1071" s="663">
        <v>0</v>
      </c>
      <c r="N1071" s="662">
        <v>2</v>
      </c>
      <c r="O1071" s="745">
        <v>2</v>
      </c>
      <c r="P1071" s="663">
        <v>0</v>
      </c>
      <c r="Q1071" s="678"/>
      <c r="R1071" s="662">
        <v>1</v>
      </c>
      <c r="S1071" s="678">
        <v>0.5</v>
      </c>
      <c r="T1071" s="745">
        <v>1</v>
      </c>
      <c r="U1071" s="701">
        <v>0.5</v>
      </c>
    </row>
    <row r="1072" spans="1:21" ht="14.4" customHeight="1" x14ac:dyDescent="0.3">
      <c r="A1072" s="661">
        <v>31</v>
      </c>
      <c r="B1072" s="662" t="s">
        <v>576</v>
      </c>
      <c r="C1072" s="662" t="s">
        <v>2790</v>
      </c>
      <c r="D1072" s="743" t="s">
        <v>3998</v>
      </c>
      <c r="E1072" s="744" t="s">
        <v>2805</v>
      </c>
      <c r="F1072" s="662" t="s">
        <v>2785</v>
      </c>
      <c r="G1072" s="662" t="s">
        <v>3690</v>
      </c>
      <c r="H1072" s="662" t="s">
        <v>577</v>
      </c>
      <c r="I1072" s="662" t="s">
        <v>3691</v>
      </c>
      <c r="J1072" s="662" t="s">
        <v>3692</v>
      </c>
      <c r="K1072" s="662" t="s">
        <v>3693</v>
      </c>
      <c r="L1072" s="663">
        <v>0</v>
      </c>
      <c r="M1072" s="663">
        <v>0</v>
      </c>
      <c r="N1072" s="662">
        <v>1</v>
      </c>
      <c r="O1072" s="745">
        <v>1</v>
      </c>
      <c r="P1072" s="663">
        <v>0</v>
      </c>
      <c r="Q1072" s="678"/>
      <c r="R1072" s="662">
        <v>1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31</v>
      </c>
      <c r="B1073" s="662" t="s">
        <v>576</v>
      </c>
      <c r="C1073" s="662" t="s">
        <v>2790</v>
      </c>
      <c r="D1073" s="743" t="s">
        <v>3998</v>
      </c>
      <c r="E1073" s="744" t="s">
        <v>2805</v>
      </c>
      <c r="F1073" s="662" t="s">
        <v>2785</v>
      </c>
      <c r="G1073" s="662" t="s">
        <v>2816</v>
      </c>
      <c r="H1073" s="662" t="s">
        <v>577</v>
      </c>
      <c r="I1073" s="662" t="s">
        <v>1699</v>
      </c>
      <c r="J1073" s="662" t="s">
        <v>1700</v>
      </c>
      <c r="K1073" s="662" t="s">
        <v>2670</v>
      </c>
      <c r="L1073" s="663">
        <v>78.33</v>
      </c>
      <c r="M1073" s="663">
        <v>156.66</v>
      </c>
      <c r="N1073" s="662">
        <v>2</v>
      </c>
      <c r="O1073" s="745">
        <v>1</v>
      </c>
      <c r="P1073" s="663">
        <v>156.66</v>
      </c>
      <c r="Q1073" s="678">
        <v>1</v>
      </c>
      <c r="R1073" s="662">
        <v>2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31</v>
      </c>
      <c r="B1074" s="662" t="s">
        <v>576</v>
      </c>
      <c r="C1074" s="662" t="s">
        <v>2790</v>
      </c>
      <c r="D1074" s="743" t="s">
        <v>3998</v>
      </c>
      <c r="E1074" s="744" t="s">
        <v>2805</v>
      </c>
      <c r="F1074" s="662" t="s">
        <v>2785</v>
      </c>
      <c r="G1074" s="662" t="s">
        <v>3604</v>
      </c>
      <c r="H1074" s="662" t="s">
        <v>577</v>
      </c>
      <c r="I1074" s="662" t="s">
        <v>3694</v>
      </c>
      <c r="J1074" s="662" t="s">
        <v>3695</v>
      </c>
      <c r="K1074" s="662" t="s">
        <v>1144</v>
      </c>
      <c r="L1074" s="663">
        <v>113.66</v>
      </c>
      <c r="M1074" s="663">
        <v>113.66</v>
      </c>
      <c r="N1074" s="662">
        <v>1</v>
      </c>
      <c r="O1074" s="745">
        <v>1</v>
      </c>
      <c r="P1074" s="663">
        <v>113.66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31</v>
      </c>
      <c r="B1075" s="662" t="s">
        <v>576</v>
      </c>
      <c r="C1075" s="662" t="s">
        <v>2790</v>
      </c>
      <c r="D1075" s="743" t="s">
        <v>3998</v>
      </c>
      <c r="E1075" s="744" t="s">
        <v>2805</v>
      </c>
      <c r="F1075" s="662" t="s">
        <v>2785</v>
      </c>
      <c r="G1075" s="662" t="s">
        <v>3696</v>
      </c>
      <c r="H1075" s="662" t="s">
        <v>577</v>
      </c>
      <c r="I1075" s="662" t="s">
        <v>3697</v>
      </c>
      <c r="J1075" s="662" t="s">
        <v>3698</v>
      </c>
      <c r="K1075" s="662" t="s">
        <v>3699</v>
      </c>
      <c r="L1075" s="663">
        <v>0</v>
      </c>
      <c r="M1075" s="663">
        <v>0</v>
      </c>
      <c r="N1075" s="662">
        <v>1</v>
      </c>
      <c r="O1075" s="745">
        <v>1</v>
      </c>
      <c r="P1075" s="663"/>
      <c r="Q1075" s="678"/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31</v>
      </c>
      <c r="B1076" s="662" t="s">
        <v>576</v>
      </c>
      <c r="C1076" s="662" t="s">
        <v>2790</v>
      </c>
      <c r="D1076" s="743" t="s">
        <v>3998</v>
      </c>
      <c r="E1076" s="744" t="s">
        <v>2805</v>
      </c>
      <c r="F1076" s="662" t="s">
        <v>2785</v>
      </c>
      <c r="G1076" s="662" t="s">
        <v>3700</v>
      </c>
      <c r="H1076" s="662" t="s">
        <v>577</v>
      </c>
      <c r="I1076" s="662" t="s">
        <v>3701</v>
      </c>
      <c r="J1076" s="662" t="s">
        <v>3702</v>
      </c>
      <c r="K1076" s="662" t="s">
        <v>3703</v>
      </c>
      <c r="L1076" s="663">
        <v>15.4</v>
      </c>
      <c r="M1076" s="663">
        <v>15.4</v>
      </c>
      <c r="N1076" s="662">
        <v>1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31</v>
      </c>
      <c r="B1077" s="662" t="s">
        <v>576</v>
      </c>
      <c r="C1077" s="662" t="s">
        <v>2790</v>
      </c>
      <c r="D1077" s="743" t="s">
        <v>3998</v>
      </c>
      <c r="E1077" s="744" t="s">
        <v>2805</v>
      </c>
      <c r="F1077" s="662" t="s">
        <v>2785</v>
      </c>
      <c r="G1077" s="662" t="s">
        <v>2991</v>
      </c>
      <c r="H1077" s="662" t="s">
        <v>577</v>
      </c>
      <c r="I1077" s="662" t="s">
        <v>2090</v>
      </c>
      <c r="J1077" s="662" t="s">
        <v>2091</v>
      </c>
      <c r="K1077" s="662" t="s">
        <v>3704</v>
      </c>
      <c r="L1077" s="663">
        <v>60.9</v>
      </c>
      <c r="M1077" s="663">
        <v>608.99999999999989</v>
      </c>
      <c r="N1077" s="662">
        <v>10</v>
      </c>
      <c r="O1077" s="745">
        <v>3</v>
      </c>
      <c r="P1077" s="663">
        <v>487.19999999999993</v>
      </c>
      <c r="Q1077" s="678">
        <v>0.8</v>
      </c>
      <c r="R1077" s="662">
        <v>8</v>
      </c>
      <c r="S1077" s="678">
        <v>0.8</v>
      </c>
      <c r="T1077" s="745">
        <v>2.5</v>
      </c>
      <c r="U1077" s="701">
        <v>0.83333333333333337</v>
      </c>
    </row>
    <row r="1078" spans="1:21" ht="14.4" customHeight="1" x14ac:dyDescent="0.3">
      <c r="A1078" s="661">
        <v>31</v>
      </c>
      <c r="B1078" s="662" t="s">
        <v>576</v>
      </c>
      <c r="C1078" s="662" t="s">
        <v>2790</v>
      </c>
      <c r="D1078" s="743" t="s">
        <v>3998</v>
      </c>
      <c r="E1078" s="744" t="s">
        <v>2805</v>
      </c>
      <c r="F1078" s="662" t="s">
        <v>2785</v>
      </c>
      <c r="G1078" s="662" t="s">
        <v>2895</v>
      </c>
      <c r="H1078" s="662" t="s">
        <v>577</v>
      </c>
      <c r="I1078" s="662" t="s">
        <v>903</v>
      </c>
      <c r="J1078" s="662" t="s">
        <v>904</v>
      </c>
      <c r="K1078" s="662" t="s">
        <v>2896</v>
      </c>
      <c r="L1078" s="663">
        <v>0</v>
      </c>
      <c r="M1078" s="663">
        <v>0</v>
      </c>
      <c r="N1078" s="662">
        <v>2</v>
      </c>
      <c r="O1078" s="745">
        <v>1</v>
      </c>
      <c r="P1078" s="663">
        <v>0</v>
      </c>
      <c r="Q1078" s="678"/>
      <c r="R1078" s="662">
        <v>2</v>
      </c>
      <c r="S1078" s="678">
        <v>1</v>
      </c>
      <c r="T1078" s="745">
        <v>1</v>
      </c>
      <c r="U1078" s="701">
        <v>1</v>
      </c>
    </row>
    <row r="1079" spans="1:21" ht="14.4" customHeight="1" x14ac:dyDescent="0.3">
      <c r="A1079" s="661">
        <v>31</v>
      </c>
      <c r="B1079" s="662" t="s">
        <v>576</v>
      </c>
      <c r="C1079" s="662" t="s">
        <v>2790</v>
      </c>
      <c r="D1079" s="743" t="s">
        <v>3998</v>
      </c>
      <c r="E1079" s="744" t="s">
        <v>2805</v>
      </c>
      <c r="F1079" s="662" t="s">
        <v>2785</v>
      </c>
      <c r="G1079" s="662" t="s">
        <v>3225</v>
      </c>
      <c r="H1079" s="662" t="s">
        <v>577</v>
      </c>
      <c r="I1079" s="662" t="s">
        <v>3226</v>
      </c>
      <c r="J1079" s="662" t="s">
        <v>1355</v>
      </c>
      <c r="K1079" s="662" t="s">
        <v>3227</v>
      </c>
      <c r="L1079" s="663">
        <v>76.180000000000007</v>
      </c>
      <c r="M1079" s="663">
        <v>76.180000000000007</v>
      </c>
      <c r="N1079" s="662">
        <v>1</v>
      </c>
      <c r="O1079" s="745">
        <v>1</v>
      </c>
      <c r="P1079" s="663">
        <v>76.180000000000007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31</v>
      </c>
      <c r="B1080" s="662" t="s">
        <v>576</v>
      </c>
      <c r="C1080" s="662" t="s">
        <v>2790</v>
      </c>
      <c r="D1080" s="743" t="s">
        <v>3998</v>
      </c>
      <c r="E1080" s="744" t="s">
        <v>2805</v>
      </c>
      <c r="F1080" s="662" t="s">
        <v>2785</v>
      </c>
      <c r="G1080" s="662" t="s">
        <v>2823</v>
      </c>
      <c r="H1080" s="662" t="s">
        <v>577</v>
      </c>
      <c r="I1080" s="662" t="s">
        <v>1714</v>
      </c>
      <c r="J1080" s="662" t="s">
        <v>1715</v>
      </c>
      <c r="K1080" s="662" t="s">
        <v>1716</v>
      </c>
      <c r="L1080" s="663">
        <v>147.31</v>
      </c>
      <c r="M1080" s="663">
        <v>736.55</v>
      </c>
      <c r="N1080" s="662">
        <v>5</v>
      </c>
      <c r="O1080" s="745">
        <v>1.5</v>
      </c>
      <c r="P1080" s="663">
        <v>736.55</v>
      </c>
      <c r="Q1080" s="678">
        <v>1</v>
      </c>
      <c r="R1080" s="662">
        <v>5</v>
      </c>
      <c r="S1080" s="678">
        <v>1</v>
      </c>
      <c r="T1080" s="745">
        <v>1.5</v>
      </c>
      <c r="U1080" s="701">
        <v>1</v>
      </c>
    </row>
    <row r="1081" spans="1:21" ht="14.4" customHeight="1" x14ac:dyDescent="0.3">
      <c r="A1081" s="661">
        <v>31</v>
      </c>
      <c r="B1081" s="662" t="s">
        <v>576</v>
      </c>
      <c r="C1081" s="662" t="s">
        <v>2790</v>
      </c>
      <c r="D1081" s="743" t="s">
        <v>3998</v>
      </c>
      <c r="E1081" s="744" t="s">
        <v>2805</v>
      </c>
      <c r="F1081" s="662" t="s">
        <v>2785</v>
      </c>
      <c r="G1081" s="662" t="s">
        <v>2823</v>
      </c>
      <c r="H1081" s="662" t="s">
        <v>577</v>
      </c>
      <c r="I1081" s="662" t="s">
        <v>1714</v>
      </c>
      <c r="J1081" s="662" t="s">
        <v>1715</v>
      </c>
      <c r="K1081" s="662" t="s">
        <v>1716</v>
      </c>
      <c r="L1081" s="663">
        <v>132.97999999999999</v>
      </c>
      <c r="M1081" s="663">
        <v>132.97999999999999</v>
      </c>
      <c r="N1081" s="662">
        <v>1</v>
      </c>
      <c r="O1081" s="745">
        <v>1</v>
      </c>
      <c r="P1081" s="663">
        <v>132.97999999999999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31</v>
      </c>
      <c r="B1082" s="662" t="s">
        <v>576</v>
      </c>
      <c r="C1082" s="662" t="s">
        <v>2790</v>
      </c>
      <c r="D1082" s="743" t="s">
        <v>3998</v>
      </c>
      <c r="E1082" s="744" t="s">
        <v>2805</v>
      </c>
      <c r="F1082" s="662" t="s">
        <v>2785</v>
      </c>
      <c r="G1082" s="662" t="s">
        <v>2823</v>
      </c>
      <c r="H1082" s="662" t="s">
        <v>577</v>
      </c>
      <c r="I1082" s="662" t="s">
        <v>2824</v>
      </c>
      <c r="J1082" s="662" t="s">
        <v>1715</v>
      </c>
      <c r="K1082" s="662" t="s">
        <v>2825</v>
      </c>
      <c r="L1082" s="663">
        <v>0</v>
      </c>
      <c r="M1082" s="663">
        <v>0</v>
      </c>
      <c r="N1082" s="662">
        <v>1</v>
      </c>
      <c r="O1082" s="745">
        <v>1</v>
      </c>
      <c r="P1082" s="663">
        <v>0</v>
      </c>
      <c r="Q1082" s="678"/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31</v>
      </c>
      <c r="B1083" s="662" t="s">
        <v>576</v>
      </c>
      <c r="C1083" s="662" t="s">
        <v>2790</v>
      </c>
      <c r="D1083" s="743" t="s">
        <v>3998</v>
      </c>
      <c r="E1083" s="744" t="s">
        <v>2805</v>
      </c>
      <c r="F1083" s="662" t="s">
        <v>2785</v>
      </c>
      <c r="G1083" s="662" t="s">
        <v>3705</v>
      </c>
      <c r="H1083" s="662" t="s">
        <v>577</v>
      </c>
      <c r="I1083" s="662" t="s">
        <v>1898</v>
      </c>
      <c r="J1083" s="662" t="s">
        <v>1899</v>
      </c>
      <c r="K1083" s="662" t="s">
        <v>1900</v>
      </c>
      <c r="L1083" s="663">
        <v>0</v>
      </c>
      <c r="M1083" s="663">
        <v>0</v>
      </c>
      <c r="N1083" s="662">
        <v>1</v>
      </c>
      <c r="O1083" s="745">
        <v>1</v>
      </c>
      <c r="P1083" s="663">
        <v>0</v>
      </c>
      <c r="Q1083" s="678"/>
      <c r="R1083" s="662">
        <v>1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31</v>
      </c>
      <c r="B1084" s="662" t="s">
        <v>576</v>
      </c>
      <c r="C1084" s="662" t="s">
        <v>2790</v>
      </c>
      <c r="D1084" s="743" t="s">
        <v>3998</v>
      </c>
      <c r="E1084" s="744" t="s">
        <v>2805</v>
      </c>
      <c r="F1084" s="662" t="s">
        <v>2785</v>
      </c>
      <c r="G1084" s="662" t="s">
        <v>3706</v>
      </c>
      <c r="H1084" s="662" t="s">
        <v>577</v>
      </c>
      <c r="I1084" s="662" t="s">
        <v>801</v>
      </c>
      <c r="J1084" s="662" t="s">
        <v>3707</v>
      </c>
      <c r="K1084" s="662" t="s">
        <v>3708</v>
      </c>
      <c r="L1084" s="663">
        <v>88.76</v>
      </c>
      <c r="M1084" s="663">
        <v>88.76</v>
      </c>
      <c r="N1084" s="662">
        <v>1</v>
      </c>
      <c r="O1084" s="745">
        <v>1</v>
      </c>
      <c r="P1084" s="663">
        <v>88.76</v>
      </c>
      <c r="Q1084" s="678">
        <v>1</v>
      </c>
      <c r="R1084" s="662">
        <v>1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31</v>
      </c>
      <c r="B1085" s="662" t="s">
        <v>576</v>
      </c>
      <c r="C1085" s="662" t="s">
        <v>2790</v>
      </c>
      <c r="D1085" s="743" t="s">
        <v>3998</v>
      </c>
      <c r="E1085" s="744" t="s">
        <v>2805</v>
      </c>
      <c r="F1085" s="662" t="s">
        <v>2785</v>
      </c>
      <c r="G1085" s="662" t="s">
        <v>3624</v>
      </c>
      <c r="H1085" s="662" t="s">
        <v>577</v>
      </c>
      <c r="I1085" s="662" t="s">
        <v>3676</v>
      </c>
      <c r="J1085" s="662" t="s">
        <v>3677</v>
      </c>
      <c r="K1085" s="662" t="s">
        <v>2623</v>
      </c>
      <c r="L1085" s="663">
        <v>38.56</v>
      </c>
      <c r="M1085" s="663">
        <v>38.56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31</v>
      </c>
      <c r="B1086" s="662" t="s">
        <v>576</v>
      </c>
      <c r="C1086" s="662" t="s">
        <v>2790</v>
      </c>
      <c r="D1086" s="743" t="s">
        <v>3998</v>
      </c>
      <c r="E1086" s="744" t="s">
        <v>2805</v>
      </c>
      <c r="F1086" s="662" t="s">
        <v>2785</v>
      </c>
      <c r="G1086" s="662" t="s">
        <v>2831</v>
      </c>
      <c r="H1086" s="662" t="s">
        <v>1456</v>
      </c>
      <c r="I1086" s="662" t="s">
        <v>3024</v>
      </c>
      <c r="J1086" s="662" t="s">
        <v>2833</v>
      </c>
      <c r="K1086" s="662" t="s">
        <v>3025</v>
      </c>
      <c r="L1086" s="663">
        <v>407.55</v>
      </c>
      <c r="M1086" s="663">
        <v>815.1</v>
      </c>
      <c r="N1086" s="662">
        <v>2</v>
      </c>
      <c r="O1086" s="745">
        <v>1</v>
      </c>
      <c r="P1086" s="663">
        <v>815.1</v>
      </c>
      <c r="Q1086" s="678">
        <v>1</v>
      </c>
      <c r="R1086" s="662">
        <v>2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31</v>
      </c>
      <c r="B1087" s="662" t="s">
        <v>576</v>
      </c>
      <c r="C1087" s="662" t="s">
        <v>2790</v>
      </c>
      <c r="D1087" s="743" t="s">
        <v>3998</v>
      </c>
      <c r="E1087" s="744" t="s">
        <v>2805</v>
      </c>
      <c r="F1087" s="662" t="s">
        <v>2785</v>
      </c>
      <c r="G1087" s="662" t="s">
        <v>2831</v>
      </c>
      <c r="H1087" s="662" t="s">
        <v>1456</v>
      </c>
      <c r="I1087" s="662" t="s">
        <v>2832</v>
      </c>
      <c r="J1087" s="662" t="s">
        <v>2833</v>
      </c>
      <c r="K1087" s="662" t="s">
        <v>2834</v>
      </c>
      <c r="L1087" s="663">
        <v>543.39</v>
      </c>
      <c r="M1087" s="663">
        <v>16301.699999999997</v>
      </c>
      <c r="N1087" s="662">
        <v>30</v>
      </c>
      <c r="O1087" s="745">
        <v>18.5</v>
      </c>
      <c r="P1087" s="663">
        <v>13041.359999999997</v>
      </c>
      <c r="Q1087" s="678">
        <v>0.79999999999999993</v>
      </c>
      <c r="R1087" s="662">
        <v>24</v>
      </c>
      <c r="S1087" s="678">
        <v>0.8</v>
      </c>
      <c r="T1087" s="745">
        <v>14.5</v>
      </c>
      <c r="U1087" s="701">
        <v>0.78378378378378377</v>
      </c>
    </row>
    <row r="1088" spans="1:21" ht="14.4" customHeight="1" x14ac:dyDescent="0.3">
      <c r="A1088" s="661">
        <v>31</v>
      </c>
      <c r="B1088" s="662" t="s">
        <v>576</v>
      </c>
      <c r="C1088" s="662" t="s">
        <v>2790</v>
      </c>
      <c r="D1088" s="743" t="s">
        <v>3998</v>
      </c>
      <c r="E1088" s="744" t="s">
        <v>2805</v>
      </c>
      <c r="F1088" s="662" t="s">
        <v>2785</v>
      </c>
      <c r="G1088" s="662" t="s">
        <v>2831</v>
      </c>
      <c r="H1088" s="662" t="s">
        <v>1456</v>
      </c>
      <c r="I1088" s="662" t="s">
        <v>2835</v>
      </c>
      <c r="J1088" s="662" t="s">
        <v>2833</v>
      </c>
      <c r="K1088" s="662" t="s">
        <v>2836</v>
      </c>
      <c r="L1088" s="663">
        <v>815.1</v>
      </c>
      <c r="M1088" s="663">
        <v>5705.7000000000007</v>
      </c>
      <c r="N1088" s="662">
        <v>7</v>
      </c>
      <c r="O1088" s="745">
        <v>4</v>
      </c>
      <c r="P1088" s="663">
        <v>4890.6000000000004</v>
      </c>
      <c r="Q1088" s="678">
        <v>0.8571428571428571</v>
      </c>
      <c r="R1088" s="662">
        <v>6</v>
      </c>
      <c r="S1088" s="678">
        <v>0.8571428571428571</v>
      </c>
      <c r="T1088" s="745">
        <v>3</v>
      </c>
      <c r="U1088" s="701">
        <v>0.75</v>
      </c>
    </row>
    <row r="1089" spans="1:21" ht="14.4" customHeight="1" x14ac:dyDescent="0.3">
      <c r="A1089" s="661">
        <v>31</v>
      </c>
      <c r="B1089" s="662" t="s">
        <v>576</v>
      </c>
      <c r="C1089" s="662" t="s">
        <v>2790</v>
      </c>
      <c r="D1089" s="743" t="s">
        <v>3998</v>
      </c>
      <c r="E1089" s="744" t="s">
        <v>2805</v>
      </c>
      <c r="F1089" s="662" t="s">
        <v>2785</v>
      </c>
      <c r="G1089" s="662" t="s">
        <v>2831</v>
      </c>
      <c r="H1089" s="662" t="s">
        <v>1456</v>
      </c>
      <c r="I1089" s="662" t="s">
        <v>2837</v>
      </c>
      <c r="J1089" s="662" t="s">
        <v>2833</v>
      </c>
      <c r="K1089" s="662" t="s">
        <v>2838</v>
      </c>
      <c r="L1089" s="663">
        <v>923.74</v>
      </c>
      <c r="M1089" s="663">
        <v>923.74</v>
      </c>
      <c r="N1089" s="662">
        <v>1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31</v>
      </c>
      <c r="B1090" s="662" t="s">
        <v>576</v>
      </c>
      <c r="C1090" s="662" t="s">
        <v>2790</v>
      </c>
      <c r="D1090" s="743" t="s">
        <v>3998</v>
      </c>
      <c r="E1090" s="744" t="s">
        <v>2805</v>
      </c>
      <c r="F1090" s="662" t="s">
        <v>2785</v>
      </c>
      <c r="G1090" s="662" t="s">
        <v>2831</v>
      </c>
      <c r="H1090" s="662" t="s">
        <v>1456</v>
      </c>
      <c r="I1090" s="662" t="s">
        <v>2901</v>
      </c>
      <c r="J1090" s="662" t="s">
        <v>2833</v>
      </c>
      <c r="K1090" s="662" t="s">
        <v>2902</v>
      </c>
      <c r="L1090" s="663">
        <v>1154.68</v>
      </c>
      <c r="M1090" s="663">
        <v>1154.68</v>
      </c>
      <c r="N1090" s="662">
        <v>1</v>
      </c>
      <c r="O1090" s="745">
        <v>1</v>
      </c>
      <c r="P1090" s="663">
        <v>1154.68</v>
      </c>
      <c r="Q1090" s="678">
        <v>1</v>
      </c>
      <c r="R1090" s="662">
        <v>1</v>
      </c>
      <c r="S1090" s="678">
        <v>1</v>
      </c>
      <c r="T1090" s="745">
        <v>1</v>
      </c>
      <c r="U1090" s="701">
        <v>1</v>
      </c>
    </row>
    <row r="1091" spans="1:21" ht="14.4" customHeight="1" x14ac:dyDescent="0.3">
      <c r="A1091" s="661">
        <v>31</v>
      </c>
      <c r="B1091" s="662" t="s">
        <v>576</v>
      </c>
      <c r="C1091" s="662" t="s">
        <v>2790</v>
      </c>
      <c r="D1091" s="743" t="s">
        <v>3998</v>
      </c>
      <c r="E1091" s="744" t="s">
        <v>2805</v>
      </c>
      <c r="F1091" s="662" t="s">
        <v>2785</v>
      </c>
      <c r="G1091" s="662" t="s">
        <v>2839</v>
      </c>
      <c r="H1091" s="662" t="s">
        <v>1456</v>
      </c>
      <c r="I1091" s="662" t="s">
        <v>1579</v>
      </c>
      <c r="J1091" s="662" t="s">
        <v>607</v>
      </c>
      <c r="K1091" s="662" t="s">
        <v>2709</v>
      </c>
      <c r="L1091" s="663">
        <v>24.22</v>
      </c>
      <c r="M1091" s="663">
        <v>24.22</v>
      </c>
      <c r="N1091" s="662">
        <v>1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31</v>
      </c>
      <c r="B1092" s="662" t="s">
        <v>576</v>
      </c>
      <c r="C1092" s="662" t="s">
        <v>2790</v>
      </c>
      <c r="D1092" s="743" t="s">
        <v>3998</v>
      </c>
      <c r="E1092" s="744" t="s">
        <v>2805</v>
      </c>
      <c r="F1092" s="662" t="s">
        <v>2785</v>
      </c>
      <c r="G1092" s="662" t="s">
        <v>2839</v>
      </c>
      <c r="H1092" s="662" t="s">
        <v>1456</v>
      </c>
      <c r="I1092" s="662" t="s">
        <v>1579</v>
      </c>
      <c r="J1092" s="662" t="s">
        <v>607</v>
      </c>
      <c r="K1092" s="662" t="s">
        <v>2709</v>
      </c>
      <c r="L1092" s="663">
        <v>18.260000000000002</v>
      </c>
      <c r="M1092" s="663">
        <v>36.520000000000003</v>
      </c>
      <c r="N1092" s="662">
        <v>2</v>
      </c>
      <c r="O1092" s="745">
        <v>2</v>
      </c>
      <c r="P1092" s="663">
        <v>18.260000000000002</v>
      </c>
      <c r="Q1092" s="678">
        <v>0.5</v>
      </c>
      <c r="R1092" s="662">
        <v>1</v>
      </c>
      <c r="S1092" s="678">
        <v>0.5</v>
      </c>
      <c r="T1092" s="745">
        <v>1</v>
      </c>
      <c r="U1092" s="701">
        <v>0.5</v>
      </c>
    </row>
    <row r="1093" spans="1:21" ht="14.4" customHeight="1" x14ac:dyDescent="0.3">
      <c r="A1093" s="661">
        <v>31</v>
      </c>
      <c r="B1093" s="662" t="s">
        <v>576</v>
      </c>
      <c r="C1093" s="662" t="s">
        <v>2790</v>
      </c>
      <c r="D1093" s="743" t="s">
        <v>3998</v>
      </c>
      <c r="E1093" s="744" t="s">
        <v>2805</v>
      </c>
      <c r="F1093" s="662" t="s">
        <v>2785</v>
      </c>
      <c r="G1093" s="662" t="s">
        <v>2839</v>
      </c>
      <c r="H1093" s="662" t="s">
        <v>1456</v>
      </c>
      <c r="I1093" s="662" t="s">
        <v>1470</v>
      </c>
      <c r="J1093" s="662" t="s">
        <v>607</v>
      </c>
      <c r="K1093" s="662" t="s">
        <v>608</v>
      </c>
      <c r="L1093" s="663">
        <v>48.42</v>
      </c>
      <c r="M1093" s="663">
        <v>96.84</v>
      </c>
      <c r="N1093" s="662">
        <v>2</v>
      </c>
      <c r="O1093" s="745">
        <v>2</v>
      </c>
      <c r="P1093" s="663">
        <v>96.84</v>
      </c>
      <c r="Q1093" s="678">
        <v>1</v>
      </c>
      <c r="R1093" s="662">
        <v>2</v>
      </c>
      <c r="S1093" s="678">
        <v>1</v>
      </c>
      <c r="T1093" s="745">
        <v>2</v>
      </c>
      <c r="U1093" s="701">
        <v>1</v>
      </c>
    </row>
    <row r="1094" spans="1:21" ht="14.4" customHeight="1" x14ac:dyDescent="0.3">
      <c r="A1094" s="661">
        <v>31</v>
      </c>
      <c r="B1094" s="662" t="s">
        <v>576</v>
      </c>
      <c r="C1094" s="662" t="s">
        <v>2790</v>
      </c>
      <c r="D1094" s="743" t="s">
        <v>3998</v>
      </c>
      <c r="E1094" s="744" t="s">
        <v>2805</v>
      </c>
      <c r="F1094" s="662" t="s">
        <v>2785</v>
      </c>
      <c r="G1094" s="662" t="s">
        <v>3321</v>
      </c>
      <c r="H1094" s="662" t="s">
        <v>577</v>
      </c>
      <c r="I1094" s="662" t="s">
        <v>3322</v>
      </c>
      <c r="J1094" s="662" t="s">
        <v>3323</v>
      </c>
      <c r="K1094" s="662" t="s">
        <v>917</v>
      </c>
      <c r="L1094" s="663">
        <v>113.61</v>
      </c>
      <c r="M1094" s="663">
        <v>113.61</v>
      </c>
      <c r="N1094" s="662">
        <v>1</v>
      </c>
      <c r="O1094" s="745">
        <v>0.5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31</v>
      </c>
      <c r="B1095" s="662" t="s">
        <v>576</v>
      </c>
      <c r="C1095" s="662" t="s">
        <v>2790</v>
      </c>
      <c r="D1095" s="743" t="s">
        <v>3998</v>
      </c>
      <c r="E1095" s="744" t="s">
        <v>2805</v>
      </c>
      <c r="F1095" s="662" t="s">
        <v>2785</v>
      </c>
      <c r="G1095" s="662" t="s">
        <v>3709</v>
      </c>
      <c r="H1095" s="662" t="s">
        <v>577</v>
      </c>
      <c r="I1095" s="662" t="s">
        <v>1737</v>
      </c>
      <c r="J1095" s="662" t="s">
        <v>1738</v>
      </c>
      <c r="K1095" s="662" t="s">
        <v>3710</v>
      </c>
      <c r="L1095" s="663">
        <v>202.99</v>
      </c>
      <c r="M1095" s="663">
        <v>202.99</v>
      </c>
      <c r="N1095" s="662">
        <v>1</v>
      </c>
      <c r="O1095" s="745">
        <v>0.5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31</v>
      </c>
      <c r="B1096" s="662" t="s">
        <v>576</v>
      </c>
      <c r="C1096" s="662" t="s">
        <v>2790</v>
      </c>
      <c r="D1096" s="743" t="s">
        <v>3998</v>
      </c>
      <c r="E1096" s="744" t="s">
        <v>2805</v>
      </c>
      <c r="F1096" s="662" t="s">
        <v>2785</v>
      </c>
      <c r="G1096" s="662" t="s">
        <v>3709</v>
      </c>
      <c r="H1096" s="662" t="s">
        <v>577</v>
      </c>
      <c r="I1096" s="662" t="s">
        <v>3711</v>
      </c>
      <c r="J1096" s="662" t="s">
        <v>3712</v>
      </c>
      <c r="K1096" s="662" t="s">
        <v>3713</v>
      </c>
      <c r="L1096" s="663">
        <v>202.99</v>
      </c>
      <c r="M1096" s="663">
        <v>202.99</v>
      </c>
      <c r="N1096" s="662">
        <v>1</v>
      </c>
      <c r="O1096" s="745">
        <v>0.5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31</v>
      </c>
      <c r="B1097" s="662" t="s">
        <v>576</v>
      </c>
      <c r="C1097" s="662" t="s">
        <v>2790</v>
      </c>
      <c r="D1097" s="743" t="s">
        <v>3998</v>
      </c>
      <c r="E1097" s="744" t="s">
        <v>2805</v>
      </c>
      <c r="F1097" s="662" t="s">
        <v>2785</v>
      </c>
      <c r="G1097" s="662" t="s">
        <v>3512</v>
      </c>
      <c r="H1097" s="662" t="s">
        <v>577</v>
      </c>
      <c r="I1097" s="662" t="s">
        <v>3513</v>
      </c>
      <c r="J1097" s="662" t="s">
        <v>1412</v>
      </c>
      <c r="K1097" s="662" t="s">
        <v>3006</v>
      </c>
      <c r="L1097" s="663">
        <v>54.23</v>
      </c>
      <c r="M1097" s="663">
        <v>54.23</v>
      </c>
      <c r="N1097" s="662">
        <v>1</v>
      </c>
      <c r="O1097" s="745">
        <v>0.5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31</v>
      </c>
      <c r="B1098" s="662" t="s">
        <v>576</v>
      </c>
      <c r="C1098" s="662" t="s">
        <v>2790</v>
      </c>
      <c r="D1098" s="743" t="s">
        <v>3998</v>
      </c>
      <c r="E1098" s="744" t="s">
        <v>2805</v>
      </c>
      <c r="F1098" s="662" t="s">
        <v>2785</v>
      </c>
      <c r="G1098" s="662" t="s">
        <v>3512</v>
      </c>
      <c r="H1098" s="662" t="s">
        <v>577</v>
      </c>
      <c r="I1098" s="662" t="s">
        <v>3586</v>
      </c>
      <c r="J1098" s="662" t="s">
        <v>3587</v>
      </c>
      <c r="K1098" s="662" t="s">
        <v>2830</v>
      </c>
      <c r="L1098" s="663">
        <v>43.37</v>
      </c>
      <c r="M1098" s="663">
        <v>43.37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31</v>
      </c>
      <c r="B1099" s="662" t="s">
        <v>576</v>
      </c>
      <c r="C1099" s="662" t="s">
        <v>2790</v>
      </c>
      <c r="D1099" s="743" t="s">
        <v>3998</v>
      </c>
      <c r="E1099" s="744" t="s">
        <v>2805</v>
      </c>
      <c r="F1099" s="662" t="s">
        <v>2785</v>
      </c>
      <c r="G1099" s="662" t="s">
        <v>2842</v>
      </c>
      <c r="H1099" s="662" t="s">
        <v>577</v>
      </c>
      <c r="I1099" s="662" t="s">
        <v>763</v>
      </c>
      <c r="J1099" s="662" t="s">
        <v>2843</v>
      </c>
      <c r="K1099" s="662" t="s">
        <v>2844</v>
      </c>
      <c r="L1099" s="663">
        <v>0</v>
      </c>
      <c r="M1099" s="663">
        <v>0</v>
      </c>
      <c r="N1099" s="662">
        <v>17</v>
      </c>
      <c r="O1099" s="745">
        <v>11.5</v>
      </c>
      <c r="P1099" s="663">
        <v>0</v>
      </c>
      <c r="Q1099" s="678"/>
      <c r="R1099" s="662">
        <v>14</v>
      </c>
      <c r="S1099" s="678">
        <v>0.82352941176470584</v>
      </c>
      <c r="T1099" s="745">
        <v>9.5</v>
      </c>
      <c r="U1099" s="701">
        <v>0.82608695652173914</v>
      </c>
    </row>
    <row r="1100" spans="1:21" ht="14.4" customHeight="1" x14ac:dyDescent="0.3">
      <c r="A1100" s="661">
        <v>31</v>
      </c>
      <c r="B1100" s="662" t="s">
        <v>576</v>
      </c>
      <c r="C1100" s="662" t="s">
        <v>2790</v>
      </c>
      <c r="D1100" s="743" t="s">
        <v>3998</v>
      </c>
      <c r="E1100" s="744" t="s">
        <v>2805</v>
      </c>
      <c r="F1100" s="662" t="s">
        <v>2785</v>
      </c>
      <c r="G1100" s="662" t="s">
        <v>2847</v>
      </c>
      <c r="H1100" s="662" t="s">
        <v>577</v>
      </c>
      <c r="I1100" s="662" t="s">
        <v>2848</v>
      </c>
      <c r="J1100" s="662" t="s">
        <v>2849</v>
      </c>
      <c r="K1100" s="662" t="s">
        <v>2715</v>
      </c>
      <c r="L1100" s="663">
        <v>93.96</v>
      </c>
      <c r="M1100" s="663">
        <v>93.96</v>
      </c>
      <c r="N1100" s="662">
        <v>1</v>
      </c>
      <c r="O1100" s="745">
        <v>0.5</v>
      </c>
      <c r="P1100" s="663">
        <v>93.96</v>
      </c>
      <c r="Q1100" s="678">
        <v>1</v>
      </c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31</v>
      </c>
      <c r="B1101" s="662" t="s">
        <v>576</v>
      </c>
      <c r="C1101" s="662" t="s">
        <v>2790</v>
      </c>
      <c r="D1101" s="743" t="s">
        <v>3998</v>
      </c>
      <c r="E1101" s="744" t="s">
        <v>2805</v>
      </c>
      <c r="F1101" s="662" t="s">
        <v>2785</v>
      </c>
      <c r="G1101" s="662" t="s">
        <v>2847</v>
      </c>
      <c r="H1101" s="662" t="s">
        <v>1456</v>
      </c>
      <c r="I1101" s="662" t="s">
        <v>1521</v>
      </c>
      <c r="J1101" s="662" t="s">
        <v>1522</v>
      </c>
      <c r="K1101" s="662" t="s">
        <v>2714</v>
      </c>
      <c r="L1101" s="663">
        <v>31.32</v>
      </c>
      <c r="M1101" s="663">
        <v>62.64</v>
      </c>
      <c r="N1101" s="662">
        <v>2</v>
      </c>
      <c r="O1101" s="745">
        <v>1</v>
      </c>
      <c r="P1101" s="663">
        <v>62.64</v>
      </c>
      <c r="Q1101" s="678">
        <v>1</v>
      </c>
      <c r="R1101" s="662">
        <v>2</v>
      </c>
      <c r="S1101" s="678">
        <v>1</v>
      </c>
      <c r="T1101" s="745">
        <v>1</v>
      </c>
      <c r="U1101" s="701">
        <v>1</v>
      </c>
    </row>
    <row r="1102" spans="1:21" ht="14.4" customHeight="1" x14ac:dyDescent="0.3">
      <c r="A1102" s="661">
        <v>31</v>
      </c>
      <c r="B1102" s="662" t="s">
        <v>576</v>
      </c>
      <c r="C1102" s="662" t="s">
        <v>2790</v>
      </c>
      <c r="D1102" s="743" t="s">
        <v>3998</v>
      </c>
      <c r="E1102" s="744" t="s">
        <v>2805</v>
      </c>
      <c r="F1102" s="662" t="s">
        <v>2785</v>
      </c>
      <c r="G1102" s="662" t="s">
        <v>2913</v>
      </c>
      <c r="H1102" s="662" t="s">
        <v>577</v>
      </c>
      <c r="I1102" s="662" t="s">
        <v>3093</v>
      </c>
      <c r="J1102" s="662" t="s">
        <v>1074</v>
      </c>
      <c r="K1102" s="662" t="s">
        <v>3094</v>
      </c>
      <c r="L1102" s="663">
        <v>25.07</v>
      </c>
      <c r="M1102" s="663">
        <v>75.210000000000008</v>
      </c>
      <c r="N1102" s="662">
        <v>3</v>
      </c>
      <c r="O1102" s="745">
        <v>2</v>
      </c>
      <c r="P1102" s="663">
        <v>25.07</v>
      </c>
      <c r="Q1102" s="678">
        <v>0.33333333333333331</v>
      </c>
      <c r="R1102" s="662">
        <v>1</v>
      </c>
      <c r="S1102" s="678">
        <v>0.33333333333333331</v>
      </c>
      <c r="T1102" s="745">
        <v>0.5</v>
      </c>
      <c r="U1102" s="701">
        <v>0.25</v>
      </c>
    </row>
    <row r="1103" spans="1:21" ht="14.4" customHeight="1" x14ac:dyDescent="0.3">
      <c r="A1103" s="661">
        <v>31</v>
      </c>
      <c r="B1103" s="662" t="s">
        <v>576</v>
      </c>
      <c r="C1103" s="662" t="s">
        <v>2790</v>
      </c>
      <c r="D1103" s="743" t="s">
        <v>3998</v>
      </c>
      <c r="E1103" s="744" t="s">
        <v>2805</v>
      </c>
      <c r="F1103" s="662" t="s">
        <v>2785</v>
      </c>
      <c r="G1103" s="662" t="s">
        <v>2913</v>
      </c>
      <c r="H1103" s="662" t="s">
        <v>577</v>
      </c>
      <c r="I1103" s="662" t="s">
        <v>1080</v>
      </c>
      <c r="J1103" s="662" t="s">
        <v>1074</v>
      </c>
      <c r="K1103" s="662" t="s">
        <v>2914</v>
      </c>
      <c r="L1103" s="663">
        <v>50.14</v>
      </c>
      <c r="M1103" s="663">
        <v>100.28</v>
      </c>
      <c r="N1103" s="662">
        <v>2</v>
      </c>
      <c r="O1103" s="745">
        <v>1</v>
      </c>
      <c r="P1103" s="663">
        <v>100.28</v>
      </c>
      <c r="Q1103" s="678">
        <v>1</v>
      </c>
      <c r="R1103" s="662">
        <v>2</v>
      </c>
      <c r="S1103" s="678">
        <v>1</v>
      </c>
      <c r="T1103" s="745">
        <v>1</v>
      </c>
      <c r="U1103" s="701">
        <v>1</v>
      </c>
    </row>
    <row r="1104" spans="1:21" ht="14.4" customHeight="1" x14ac:dyDescent="0.3">
      <c r="A1104" s="661">
        <v>31</v>
      </c>
      <c r="B1104" s="662" t="s">
        <v>576</v>
      </c>
      <c r="C1104" s="662" t="s">
        <v>2790</v>
      </c>
      <c r="D1104" s="743" t="s">
        <v>3998</v>
      </c>
      <c r="E1104" s="744" t="s">
        <v>2805</v>
      </c>
      <c r="F1104" s="662" t="s">
        <v>2785</v>
      </c>
      <c r="G1104" s="662" t="s">
        <v>2913</v>
      </c>
      <c r="H1104" s="662" t="s">
        <v>577</v>
      </c>
      <c r="I1104" s="662" t="s">
        <v>3118</v>
      </c>
      <c r="J1104" s="662" t="s">
        <v>3077</v>
      </c>
      <c r="K1104" s="662" t="s">
        <v>3119</v>
      </c>
      <c r="L1104" s="663">
        <v>25.07</v>
      </c>
      <c r="M1104" s="663">
        <v>25.07</v>
      </c>
      <c r="N1104" s="662">
        <v>1</v>
      </c>
      <c r="O1104" s="745">
        <v>1</v>
      </c>
      <c r="P1104" s="663">
        <v>25.07</v>
      </c>
      <c r="Q1104" s="678">
        <v>1</v>
      </c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31</v>
      </c>
      <c r="B1105" s="662" t="s">
        <v>576</v>
      </c>
      <c r="C1105" s="662" t="s">
        <v>2790</v>
      </c>
      <c r="D1105" s="743" t="s">
        <v>3998</v>
      </c>
      <c r="E1105" s="744" t="s">
        <v>2805</v>
      </c>
      <c r="F1105" s="662" t="s">
        <v>2785</v>
      </c>
      <c r="G1105" s="662" t="s">
        <v>2913</v>
      </c>
      <c r="H1105" s="662" t="s">
        <v>577</v>
      </c>
      <c r="I1105" s="662" t="s">
        <v>3095</v>
      </c>
      <c r="J1105" s="662" t="s">
        <v>3096</v>
      </c>
      <c r="K1105" s="662" t="s">
        <v>3097</v>
      </c>
      <c r="L1105" s="663">
        <v>45.65</v>
      </c>
      <c r="M1105" s="663">
        <v>182.6</v>
      </c>
      <c r="N1105" s="662">
        <v>4</v>
      </c>
      <c r="O1105" s="745">
        <v>3.5</v>
      </c>
      <c r="P1105" s="663">
        <v>182.6</v>
      </c>
      <c r="Q1105" s="678">
        <v>1</v>
      </c>
      <c r="R1105" s="662">
        <v>4</v>
      </c>
      <c r="S1105" s="678">
        <v>1</v>
      </c>
      <c r="T1105" s="745">
        <v>3.5</v>
      </c>
      <c r="U1105" s="701">
        <v>1</v>
      </c>
    </row>
    <row r="1106" spans="1:21" ht="14.4" customHeight="1" x14ac:dyDescent="0.3">
      <c r="A1106" s="661">
        <v>31</v>
      </c>
      <c r="B1106" s="662" t="s">
        <v>576</v>
      </c>
      <c r="C1106" s="662" t="s">
        <v>2790</v>
      </c>
      <c r="D1106" s="743" t="s">
        <v>3998</v>
      </c>
      <c r="E1106" s="744" t="s">
        <v>2805</v>
      </c>
      <c r="F1106" s="662" t="s">
        <v>2785</v>
      </c>
      <c r="G1106" s="662" t="s">
        <v>2913</v>
      </c>
      <c r="H1106" s="662" t="s">
        <v>577</v>
      </c>
      <c r="I1106" s="662" t="s">
        <v>3095</v>
      </c>
      <c r="J1106" s="662" t="s">
        <v>3096</v>
      </c>
      <c r="K1106" s="662" t="s">
        <v>3097</v>
      </c>
      <c r="L1106" s="663">
        <v>33.31</v>
      </c>
      <c r="M1106" s="663">
        <v>33.31</v>
      </c>
      <c r="N1106" s="662">
        <v>1</v>
      </c>
      <c r="O1106" s="745">
        <v>0.5</v>
      </c>
      <c r="P1106" s="663">
        <v>33.31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31</v>
      </c>
      <c r="B1107" s="662" t="s">
        <v>576</v>
      </c>
      <c r="C1107" s="662" t="s">
        <v>2790</v>
      </c>
      <c r="D1107" s="743" t="s">
        <v>3998</v>
      </c>
      <c r="E1107" s="744" t="s">
        <v>2805</v>
      </c>
      <c r="F1107" s="662" t="s">
        <v>2785</v>
      </c>
      <c r="G1107" s="662" t="s">
        <v>2913</v>
      </c>
      <c r="H1107" s="662" t="s">
        <v>577</v>
      </c>
      <c r="I1107" s="662" t="s">
        <v>3100</v>
      </c>
      <c r="J1107" s="662" t="s">
        <v>3096</v>
      </c>
      <c r="K1107" s="662" t="s">
        <v>3101</v>
      </c>
      <c r="L1107" s="663">
        <v>91.29</v>
      </c>
      <c r="M1107" s="663">
        <v>730.31999999999994</v>
      </c>
      <c r="N1107" s="662">
        <v>8</v>
      </c>
      <c r="O1107" s="745">
        <v>6.5</v>
      </c>
      <c r="P1107" s="663">
        <v>639.03</v>
      </c>
      <c r="Q1107" s="678">
        <v>0.875</v>
      </c>
      <c r="R1107" s="662">
        <v>7</v>
      </c>
      <c r="S1107" s="678">
        <v>0.875</v>
      </c>
      <c r="T1107" s="745">
        <v>5.5</v>
      </c>
      <c r="U1107" s="701">
        <v>0.84615384615384615</v>
      </c>
    </row>
    <row r="1108" spans="1:21" ht="14.4" customHeight="1" x14ac:dyDescent="0.3">
      <c r="A1108" s="661">
        <v>31</v>
      </c>
      <c r="B1108" s="662" t="s">
        <v>576</v>
      </c>
      <c r="C1108" s="662" t="s">
        <v>2790</v>
      </c>
      <c r="D1108" s="743" t="s">
        <v>3998</v>
      </c>
      <c r="E1108" s="744" t="s">
        <v>2805</v>
      </c>
      <c r="F1108" s="662" t="s">
        <v>2785</v>
      </c>
      <c r="G1108" s="662" t="s">
        <v>2913</v>
      </c>
      <c r="H1108" s="662" t="s">
        <v>577</v>
      </c>
      <c r="I1108" s="662" t="s">
        <v>3100</v>
      </c>
      <c r="J1108" s="662" t="s">
        <v>3096</v>
      </c>
      <c r="K1108" s="662" t="s">
        <v>3101</v>
      </c>
      <c r="L1108" s="663">
        <v>66.63</v>
      </c>
      <c r="M1108" s="663">
        <v>66.63</v>
      </c>
      <c r="N1108" s="662">
        <v>1</v>
      </c>
      <c r="O1108" s="745">
        <v>1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31</v>
      </c>
      <c r="B1109" s="662" t="s">
        <v>576</v>
      </c>
      <c r="C1109" s="662" t="s">
        <v>2790</v>
      </c>
      <c r="D1109" s="743" t="s">
        <v>3998</v>
      </c>
      <c r="E1109" s="744" t="s">
        <v>2805</v>
      </c>
      <c r="F1109" s="662" t="s">
        <v>2787</v>
      </c>
      <c r="G1109" s="662" t="s">
        <v>2850</v>
      </c>
      <c r="H1109" s="662" t="s">
        <v>577</v>
      </c>
      <c r="I1109" s="662" t="s">
        <v>2851</v>
      </c>
      <c r="J1109" s="662" t="s">
        <v>2852</v>
      </c>
      <c r="K1109" s="662" t="s">
        <v>2853</v>
      </c>
      <c r="L1109" s="663">
        <v>35.130000000000003</v>
      </c>
      <c r="M1109" s="663">
        <v>35.130000000000003</v>
      </c>
      <c r="N1109" s="662">
        <v>1</v>
      </c>
      <c r="O1109" s="745">
        <v>1</v>
      </c>
      <c r="P1109" s="663">
        <v>35.130000000000003</v>
      </c>
      <c r="Q1109" s="678">
        <v>1</v>
      </c>
      <c r="R1109" s="662">
        <v>1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31</v>
      </c>
      <c r="B1110" s="662" t="s">
        <v>576</v>
      </c>
      <c r="C1110" s="662" t="s">
        <v>2790</v>
      </c>
      <c r="D1110" s="743" t="s">
        <v>3998</v>
      </c>
      <c r="E1110" s="744" t="s">
        <v>2805</v>
      </c>
      <c r="F1110" s="662" t="s">
        <v>2787</v>
      </c>
      <c r="G1110" s="662" t="s">
        <v>2850</v>
      </c>
      <c r="H1110" s="662" t="s">
        <v>577</v>
      </c>
      <c r="I1110" s="662" t="s">
        <v>3256</v>
      </c>
      <c r="J1110" s="662" t="s">
        <v>2918</v>
      </c>
      <c r="K1110" s="662" t="s">
        <v>3257</v>
      </c>
      <c r="L1110" s="663">
        <v>47.57</v>
      </c>
      <c r="M1110" s="663">
        <v>95.14</v>
      </c>
      <c r="N1110" s="662">
        <v>2</v>
      </c>
      <c r="O1110" s="745">
        <v>2</v>
      </c>
      <c r="P1110" s="663">
        <v>95.14</v>
      </c>
      <c r="Q1110" s="678">
        <v>1</v>
      </c>
      <c r="R1110" s="662">
        <v>2</v>
      </c>
      <c r="S1110" s="678">
        <v>1</v>
      </c>
      <c r="T1110" s="745">
        <v>2</v>
      </c>
      <c r="U1110" s="701">
        <v>1</v>
      </c>
    </row>
    <row r="1111" spans="1:21" ht="14.4" customHeight="1" x14ac:dyDescent="0.3">
      <c r="A1111" s="661">
        <v>31</v>
      </c>
      <c r="B1111" s="662" t="s">
        <v>576</v>
      </c>
      <c r="C1111" s="662" t="s">
        <v>2790</v>
      </c>
      <c r="D1111" s="743" t="s">
        <v>3998</v>
      </c>
      <c r="E1111" s="744" t="s">
        <v>2805</v>
      </c>
      <c r="F1111" s="662" t="s">
        <v>2787</v>
      </c>
      <c r="G1111" s="662" t="s">
        <v>2850</v>
      </c>
      <c r="H1111" s="662" t="s">
        <v>577</v>
      </c>
      <c r="I1111" s="662" t="s">
        <v>3258</v>
      </c>
      <c r="J1111" s="662" t="s">
        <v>2852</v>
      </c>
      <c r="K1111" s="662" t="s">
        <v>3259</v>
      </c>
      <c r="L1111" s="663">
        <v>30.99</v>
      </c>
      <c r="M1111" s="663">
        <v>557.82000000000005</v>
      </c>
      <c r="N1111" s="662">
        <v>18</v>
      </c>
      <c r="O1111" s="745">
        <v>18</v>
      </c>
      <c r="P1111" s="663">
        <v>557.82000000000005</v>
      </c>
      <c r="Q1111" s="678">
        <v>1</v>
      </c>
      <c r="R1111" s="662">
        <v>18</v>
      </c>
      <c r="S1111" s="678">
        <v>1</v>
      </c>
      <c r="T1111" s="745">
        <v>18</v>
      </c>
      <c r="U1111" s="701">
        <v>1</v>
      </c>
    </row>
    <row r="1112" spans="1:21" ht="14.4" customHeight="1" x14ac:dyDescent="0.3">
      <c r="A1112" s="661">
        <v>31</v>
      </c>
      <c r="B1112" s="662" t="s">
        <v>576</v>
      </c>
      <c r="C1112" s="662" t="s">
        <v>2790</v>
      </c>
      <c r="D1112" s="743" t="s">
        <v>3998</v>
      </c>
      <c r="E1112" s="744" t="s">
        <v>2805</v>
      </c>
      <c r="F1112" s="662" t="s">
        <v>2787</v>
      </c>
      <c r="G1112" s="662" t="s">
        <v>2850</v>
      </c>
      <c r="H1112" s="662" t="s">
        <v>577</v>
      </c>
      <c r="I1112" s="662" t="s">
        <v>3260</v>
      </c>
      <c r="J1112" s="662" t="s">
        <v>2852</v>
      </c>
      <c r="K1112" s="662" t="s">
        <v>3261</v>
      </c>
      <c r="L1112" s="663">
        <v>24.77</v>
      </c>
      <c r="M1112" s="663">
        <v>24.77</v>
      </c>
      <c r="N1112" s="662">
        <v>1</v>
      </c>
      <c r="O1112" s="745">
        <v>1</v>
      </c>
      <c r="P1112" s="663">
        <v>24.77</v>
      </c>
      <c r="Q1112" s="678">
        <v>1</v>
      </c>
      <c r="R1112" s="662">
        <v>1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31</v>
      </c>
      <c r="B1113" s="662" t="s">
        <v>576</v>
      </c>
      <c r="C1113" s="662" t="s">
        <v>2790</v>
      </c>
      <c r="D1113" s="743" t="s">
        <v>3998</v>
      </c>
      <c r="E1113" s="744" t="s">
        <v>2805</v>
      </c>
      <c r="F1113" s="662" t="s">
        <v>2787</v>
      </c>
      <c r="G1113" s="662" t="s">
        <v>2850</v>
      </c>
      <c r="H1113" s="662" t="s">
        <v>577</v>
      </c>
      <c r="I1113" s="662" t="s">
        <v>3262</v>
      </c>
      <c r="J1113" s="662" t="s">
        <v>2852</v>
      </c>
      <c r="K1113" s="662" t="s">
        <v>3263</v>
      </c>
      <c r="L1113" s="663">
        <v>38.24</v>
      </c>
      <c r="M1113" s="663">
        <v>152.96</v>
      </c>
      <c r="N1113" s="662">
        <v>4</v>
      </c>
      <c r="O1113" s="745">
        <v>4</v>
      </c>
      <c r="P1113" s="663">
        <v>152.96</v>
      </c>
      <c r="Q1113" s="678">
        <v>1</v>
      </c>
      <c r="R1113" s="662">
        <v>4</v>
      </c>
      <c r="S1113" s="678">
        <v>1</v>
      </c>
      <c r="T1113" s="745">
        <v>4</v>
      </c>
      <c r="U1113" s="701">
        <v>1</v>
      </c>
    </row>
    <row r="1114" spans="1:21" ht="14.4" customHeight="1" x14ac:dyDescent="0.3">
      <c r="A1114" s="661">
        <v>31</v>
      </c>
      <c r="B1114" s="662" t="s">
        <v>576</v>
      </c>
      <c r="C1114" s="662" t="s">
        <v>2790</v>
      </c>
      <c r="D1114" s="743" t="s">
        <v>3998</v>
      </c>
      <c r="E1114" s="744" t="s">
        <v>2805</v>
      </c>
      <c r="F1114" s="662" t="s">
        <v>2787</v>
      </c>
      <c r="G1114" s="662" t="s">
        <v>2850</v>
      </c>
      <c r="H1114" s="662" t="s">
        <v>577</v>
      </c>
      <c r="I1114" s="662" t="s">
        <v>3264</v>
      </c>
      <c r="J1114" s="662" t="s">
        <v>3265</v>
      </c>
      <c r="K1114" s="662" t="s">
        <v>3351</v>
      </c>
      <c r="L1114" s="663">
        <v>310.39</v>
      </c>
      <c r="M1114" s="663">
        <v>620.78</v>
      </c>
      <c r="N1114" s="662">
        <v>2</v>
      </c>
      <c r="O1114" s="745">
        <v>1</v>
      </c>
      <c r="P1114" s="663">
        <v>620.78</v>
      </c>
      <c r="Q1114" s="678">
        <v>1</v>
      </c>
      <c r="R1114" s="662">
        <v>2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31</v>
      </c>
      <c r="B1115" s="662" t="s">
        <v>576</v>
      </c>
      <c r="C1115" s="662" t="s">
        <v>2790</v>
      </c>
      <c r="D1115" s="743" t="s">
        <v>3998</v>
      </c>
      <c r="E1115" s="744" t="s">
        <v>2805</v>
      </c>
      <c r="F1115" s="662" t="s">
        <v>2787</v>
      </c>
      <c r="G1115" s="662" t="s">
        <v>2850</v>
      </c>
      <c r="H1115" s="662" t="s">
        <v>577</v>
      </c>
      <c r="I1115" s="662" t="s">
        <v>3714</v>
      </c>
      <c r="J1115" s="662" t="s">
        <v>3715</v>
      </c>
      <c r="K1115" s="662" t="s">
        <v>3716</v>
      </c>
      <c r="L1115" s="663">
        <v>34.200000000000003</v>
      </c>
      <c r="M1115" s="663">
        <v>136.80000000000001</v>
      </c>
      <c r="N1115" s="662">
        <v>4</v>
      </c>
      <c r="O1115" s="745">
        <v>1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31</v>
      </c>
      <c r="B1116" s="662" t="s">
        <v>576</v>
      </c>
      <c r="C1116" s="662" t="s">
        <v>2790</v>
      </c>
      <c r="D1116" s="743" t="s">
        <v>3998</v>
      </c>
      <c r="E1116" s="744" t="s">
        <v>2805</v>
      </c>
      <c r="F1116" s="662" t="s">
        <v>2787</v>
      </c>
      <c r="G1116" s="662" t="s">
        <v>2850</v>
      </c>
      <c r="H1116" s="662" t="s">
        <v>577</v>
      </c>
      <c r="I1116" s="662" t="s">
        <v>3717</v>
      </c>
      <c r="J1116" s="662" t="s">
        <v>3715</v>
      </c>
      <c r="K1116" s="662" t="s">
        <v>3718</v>
      </c>
      <c r="L1116" s="663">
        <v>29.02</v>
      </c>
      <c r="M1116" s="663">
        <v>58.04</v>
      </c>
      <c r="N1116" s="662">
        <v>2</v>
      </c>
      <c r="O1116" s="745">
        <v>2</v>
      </c>
      <c r="P1116" s="663">
        <v>58.04</v>
      </c>
      <c r="Q1116" s="678">
        <v>1</v>
      </c>
      <c r="R1116" s="662">
        <v>2</v>
      </c>
      <c r="S1116" s="678">
        <v>1</v>
      </c>
      <c r="T1116" s="745">
        <v>2</v>
      </c>
      <c r="U1116" s="701">
        <v>1</v>
      </c>
    </row>
    <row r="1117" spans="1:21" ht="14.4" customHeight="1" x14ac:dyDescent="0.3">
      <c r="A1117" s="661">
        <v>31</v>
      </c>
      <c r="B1117" s="662" t="s">
        <v>576</v>
      </c>
      <c r="C1117" s="662" t="s">
        <v>2790</v>
      </c>
      <c r="D1117" s="743" t="s">
        <v>3998</v>
      </c>
      <c r="E1117" s="744" t="s">
        <v>2805</v>
      </c>
      <c r="F1117" s="662" t="s">
        <v>2787</v>
      </c>
      <c r="G1117" s="662" t="s">
        <v>2854</v>
      </c>
      <c r="H1117" s="662" t="s">
        <v>577</v>
      </c>
      <c r="I1117" s="662" t="s">
        <v>3719</v>
      </c>
      <c r="J1117" s="662" t="s">
        <v>3411</v>
      </c>
      <c r="K1117" s="662" t="s">
        <v>3720</v>
      </c>
      <c r="L1117" s="663">
        <v>566</v>
      </c>
      <c r="M1117" s="663">
        <v>1132</v>
      </c>
      <c r="N1117" s="662">
        <v>2</v>
      </c>
      <c r="O1117" s="745">
        <v>1</v>
      </c>
      <c r="P1117" s="663">
        <v>1132</v>
      </c>
      <c r="Q1117" s="678">
        <v>1</v>
      </c>
      <c r="R1117" s="662">
        <v>2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31</v>
      </c>
      <c r="B1118" s="662" t="s">
        <v>576</v>
      </c>
      <c r="C1118" s="662" t="s">
        <v>2790</v>
      </c>
      <c r="D1118" s="743" t="s">
        <v>3998</v>
      </c>
      <c r="E1118" s="744" t="s">
        <v>2805</v>
      </c>
      <c r="F1118" s="662" t="s">
        <v>2787</v>
      </c>
      <c r="G1118" s="662" t="s">
        <v>2858</v>
      </c>
      <c r="H1118" s="662" t="s">
        <v>577</v>
      </c>
      <c r="I1118" s="662" t="s">
        <v>2859</v>
      </c>
      <c r="J1118" s="662" t="s">
        <v>2860</v>
      </c>
      <c r="K1118" s="662" t="s">
        <v>2861</v>
      </c>
      <c r="L1118" s="663">
        <v>199.5</v>
      </c>
      <c r="M1118" s="663">
        <v>199.5</v>
      </c>
      <c r="N1118" s="662">
        <v>1</v>
      </c>
      <c r="O1118" s="745">
        <v>1</v>
      </c>
      <c r="P1118" s="663">
        <v>199.5</v>
      </c>
      <c r="Q1118" s="678">
        <v>1</v>
      </c>
      <c r="R1118" s="662">
        <v>1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31</v>
      </c>
      <c r="B1119" s="662" t="s">
        <v>576</v>
      </c>
      <c r="C1119" s="662" t="s">
        <v>2790</v>
      </c>
      <c r="D1119" s="743" t="s">
        <v>3998</v>
      </c>
      <c r="E1119" s="744" t="s">
        <v>2805</v>
      </c>
      <c r="F1119" s="662" t="s">
        <v>2787</v>
      </c>
      <c r="G1119" s="662" t="s">
        <v>2858</v>
      </c>
      <c r="H1119" s="662" t="s">
        <v>577</v>
      </c>
      <c r="I1119" s="662" t="s">
        <v>2862</v>
      </c>
      <c r="J1119" s="662" t="s">
        <v>2863</v>
      </c>
      <c r="K1119" s="662" t="s">
        <v>2864</v>
      </c>
      <c r="L1119" s="663">
        <v>492.18</v>
      </c>
      <c r="M1119" s="663">
        <v>1476.54</v>
      </c>
      <c r="N1119" s="662">
        <v>3</v>
      </c>
      <c r="O1119" s="745">
        <v>3</v>
      </c>
      <c r="P1119" s="663">
        <v>1476.54</v>
      </c>
      <c r="Q1119" s="678">
        <v>1</v>
      </c>
      <c r="R1119" s="662">
        <v>3</v>
      </c>
      <c r="S1119" s="678">
        <v>1</v>
      </c>
      <c r="T1119" s="745">
        <v>3</v>
      </c>
      <c r="U1119" s="701">
        <v>1</v>
      </c>
    </row>
    <row r="1120" spans="1:21" ht="14.4" customHeight="1" x14ac:dyDescent="0.3">
      <c r="A1120" s="661">
        <v>31</v>
      </c>
      <c r="B1120" s="662" t="s">
        <v>576</v>
      </c>
      <c r="C1120" s="662" t="s">
        <v>2790</v>
      </c>
      <c r="D1120" s="743" t="s">
        <v>3998</v>
      </c>
      <c r="E1120" s="744" t="s">
        <v>2805</v>
      </c>
      <c r="F1120" s="662" t="s">
        <v>2787</v>
      </c>
      <c r="G1120" s="662" t="s">
        <v>2858</v>
      </c>
      <c r="H1120" s="662" t="s">
        <v>577</v>
      </c>
      <c r="I1120" s="662" t="s">
        <v>3721</v>
      </c>
      <c r="J1120" s="662" t="s">
        <v>3722</v>
      </c>
      <c r="K1120" s="662" t="s">
        <v>3723</v>
      </c>
      <c r="L1120" s="663">
        <v>695.62</v>
      </c>
      <c r="M1120" s="663">
        <v>1391.24</v>
      </c>
      <c r="N1120" s="662">
        <v>2</v>
      </c>
      <c r="O1120" s="745">
        <v>2</v>
      </c>
      <c r="P1120" s="663">
        <v>1391.24</v>
      </c>
      <c r="Q1120" s="678">
        <v>1</v>
      </c>
      <c r="R1120" s="662">
        <v>2</v>
      </c>
      <c r="S1120" s="678">
        <v>1</v>
      </c>
      <c r="T1120" s="745">
        <v>2</v>
      </c>
      <c r="U1120" s="701">
        <v>1</v>
      </c>
    </row>
    <row r="1121" spans="1:21" ht="14.4" customHeight="1" x14ac:dyDescent="0.3">
      <c r="A1121" s="661">
        <v>31</v>
      </c>
      <c r="B1121" s="662" t="s">
        <v>576</v>
      </c>
      <c r="C1121" s="662" t="s">
        <v>2790</v>
      </c>
      <c r="D1121" s="743" t="s">
        <v>3998</v>
      </c>
      <c r="E1121" s="744" t="s">
        <v>2805</v>
      </c>
      <c r="F1121" s="662" t="s">
        <v>2787</v>
      </c>
      <c r="G1121" s="662" t="s">
        <v>2858</v>
      </c>
      <c r="H1121" s="662" t="s">
        <v>577</v>
      </c>
      <c r="I1121" s="662" t="s">
        <v>3079</v>
      </c>
      <c r="J1121" s="662" t="s">
        <v>3080</v>
      </c>
      <c r="K1121" s="662" t="s">
        <v>3081</v>
      </c>
      <c r="L1121" s="663">
        <v>320.25</v>
      </c>
      <c r="M1121" s="663">
        <v>640.5</v>
      </c>
      <c r="N1121" s="662">
        <v>2</v>
      </c>
      <c r="O1121" s="745">
        <v>2</v>
      </c>
      <c r="P1121" s="663">
        <v>640.5</v>
      </c>
      <c r="Q1121" s="678">
        <v>1</v>
      </c>
      <c r="R1121" s="662">
        <v>2</v>
      </c>
      <c r="S1121" s="678">
        <v>1</v>
      </c>
      <c r="T1121" s="745">
        <v>2</v>
      </c>
      <c r="U1121" s="701">
        <v>1</v>
      </c>
    </row>
    <row r="1122" spans="1:21" ht="14.4" customHeight="1" x14ac:dyDescent="0.3">
      <c r="A1122" s="661">
        <v>31</v>
      </c>
      <c r="B1122" s="662" t="s">
        <v>576</v>
      </c>
      <c r="C1122" s="662" t="s">
        <v>2790</v>
      </c>
      <c r="D1122" s="743" t="s">
        <v>3998</v>
      </c>
      <c r="E1122" s="744" t="s">
        <v>2805</v>
      </c>
      <c r="F1122" s="662" t="s">
        <v>2787</v>
      </c>
      <c r="G1122" s="662" t="s">
        <v>2858</v>
      </c>
      <c r="H1122" s="662" t="s">
        <v>577</v>
      </c>
      <c r="I1122" s="662" t="s">
        <v>3049</v>
      </c>
      <c r="J1122" s="662" t="s">
        <v>3050</v>
      </c>
      <c r="K1122" s="662" t="s">
        <v>3051</v>
      </c>
      <c r="L1122" s="663">
        <v>245.43</v>
      </c>
      <c r="M1122" s="663">
        <v>1227.1500000000001</v>
      </c>
      <c r="N1122" s="662">
        <v>5</v>
      </c>
      <c r="O1122" s="745">
        <v>5</v>
      </c>
      <c r="P1122" s="663">
        <v>1227.1500000000001</v>
      </c>
      <c r="Q1122" s="678">
        <v>1</v>
      </c>
      <c r="R1122" s="662">
        <v>5</v>
      </c>
      <c r="S1122" s="678">
        <v>1</v>
      </c>
      <c r="T1122" s="745">
        <v>5</v>
      </c>
      <c r="U1122" s="701">
        <v>1</v>
      </c>
    </row>
    <row r="1123" spans="1:21" ht="14.4" customHeight="1" x14ac:dyDescent="0.3">
      <c r="A1123" s="661">
        <v>31</v>
      </c>
      <c r="B1123" s="662" t="s">
        <v>576</v>
      </c>
      <c r="C1123" s="662" t="s">
        <v>2790</v>
      </c>
      <c r="D1123" s="743" t="s">
        <v>3998</v>
      </c>
      <c r="E1123" s="744" t="s">
        <v>2805</v>
      </c>
      <c r="F1123" s="662" t="s">
        <v>2787</v>
      </c>
      <c r="G1123" s="662" t="s">
        <v>2858</v>
      </c>
      <c r="H1123" s="662" t="s">
        <v>577</v>
      </c>
      <c r="I1123" s="662" t="s">
        <v>3354</v>
      </c>
      <c r="J1123" s="662" t="s">
        <v>3355</v>
      </c>
      <c r="K1123" s="662" t="s">
        <v>3356</v>
      </c>
      <c r="L1123" s="663">
        <v>1575</v>
      </c>
      <c r="M1123" s="663">
        <v>3150</v>
      </c>
      <c r="N1123" s="662">
        <v>2</v>
      </c>
      <c r="O1123" s="745">
        <v>2</v>
      </c>
      <c r="P1123" s="663">
        <v>3150</v>
      </c>
      <c r="Q1123" s="678">
        <v>1</v>
      </c>
      <c r="R1123" s="662">
        <v>2</v>
      </c>
      <c r="S1123" s="678">
        <v>1</v>
      </c>
      <c r="T1123" s="745">
        <v>2</v>
      </c>
      <c r="U1123" s="701">
        <v>1</v>
      </c>
    </row>
    <row r="1124" spans="1:21" ht="14.4" customHeight="1" x14ac:dyDescent="0.3">
      <c r="A1124" s="661">
        <v>31</v>
      </c>
      <c r="B1124" s="662" t="s">
        <v>576</v>
      </c>
      <c r="C1124" s="662" t="s">
        <v>2790</v>
      </c>
      <c r="D1124" s="743" t="s">
        <v>3998</v>
      </c>
      <c r="E1124" s="744" t="s">
        <v>2805</v>
      </c>
      <c r="F1124" s="662" t="s">
        <v>2787</v>
      </c>
      <c r="G1124" s="662" t="s">
        <v>2858</v>
      </c>
      <c r="H1124" s="662" t="s">
        <v>577</v>
      </c>
      <c r="I1124" s="662" t="s">
        <v>2974</v>
      </c>
      <c r="J1124" s="662" t="s">
        <v>2975</v>
      </c>
      <c r="K1124" s="662" t="s">
        <v>2976</v>
      </c>
      <c r="L1124" s="663">
        <v>750</v>
      </c>
      <c r="M1124" s="663">
        <v>1500</v>
      </c>
      <c r="N1124" s="662">
        <v>2</v>
      </c>
      <c r="O1124" s="745">
        <v>2</v>
      </c>
      <c r="P1124" s="663">
        <v>1500</v>
      </c>
      <c r="Q1124" s="678">
        <v>1</v>
      </c>
      <c r="R1124" s="662">
        <v>2</v>
      </c>
      <c r="S1124" s="678">
        <v>1</v>
      </c>
      <c r="T1124" s="745">
        <v>2</v>
      </c>
      <c r="U1124" s="701">
        <v>1</v>
      </c>
    </row>
    <row r="1125" spans="1:21" ht="14.4" customHeight="1" x14ac:dyDescent="0.3">
      <c r="A1125" s="661">
        <v>31</v>
      </c>
      <c r="B1125" s="662" t="s">
        <v>576</v>
      </c>
      <c r="C1125" s="662" t="s">
        <v>2790</v>
      </c>
      <c r="D1125" s="743" t="s">
        <v>3998</v>
      </c>
      <c r="E1125" s="744" t="s">
        <v>2805</v>
      </c>
      <c r="F1125" s="662" t="s">
        <v>2787</v>
      </c>
      <c r="G1125" s="662" t="s">
        <v>2858</v>
      </c>
      <c r="H1125" s="662" t="s">
        <v>577</v>
      </c>
      <c r="I1125" s="662" t="s">
        <v>3270</v>
      </c>
      <c r="J1125" s="662" t="s">
        <v>2980</v>
      </c>
      <c r="K1125" s="662" t="s">
        <v>3271</v>
      </c>
      <c r="L1125" s="663">
        <v>50.5</v>
      </c>
      <c r="M1125" s="663">
        <v>252.5</v>
      </c>
      <c r="N1125" s="662">
        <v>5</v>
      </c>
      <c r="O1125" s="745">
        <v>4</v>
      </c>
      <c r="P1125" s="663">
        <v>252.5</v>
      </c>
      <c r="Q1125" s="678">
        <v>1</v>
      </c>
      <c r="R1125" s="662">
        <v>5</v>
      </c>
      <c r="S1125" s="678">
        <v>1</v>
      </c>
      <c r="T1125" s="745">
        <v>4</v>
      </c>
      <c r="U1125" s="701">
        <v>1</v>
      </c>
    </row>
    <row r="1126" spans="1:21" ht="14.4" customHeight="1" x14ac:dyDescent="0.3">
      <c r="A1126" s="661">
        <v>31</v>
      </c>
      <c r="B1126" s="662" t="s">
        <v>576</v>
      </c>
      <c r="C1126" s="662" t="s">
        <v>2790</v>
      </c>
      <c r="D1126" s="743" t="s">
        <v>3998</v>
      </c>
      <c r="E1126" s="744" t="s">
        <v>2805</v>
      </c>
      <c r="F1126" s="662" t="s">
        <v>2787</v>
      </c>
      <c r="G1126" s="662" t="s">
        <v>2858</v>
      </c>
      <c r="H1126" s="662" t="s">
        <v>577</v>
      </c>
      <c r="I1126" s="662" t="s">
        <v>3038</v>
      </c>
      <c r="J1126" s="662" t="s">
        <v>2980</v>
      </c>
      <c r="K1126" s="662" t="s">
        <v>3039</v>
      </c>
      <c r="L1126" s="663">
        <v>58.5</v>
      </c>
      <c r="M1126" s="663">
        <v>234</v>
      </c>
      <c r="N1126" s="662">
        <v>4</v>
      </c>
      <c r="O1126" s="745">
        <v>4</v>
      </c>
      <c r="P1126" s="663">
        <v>234</v>
      </c>
      <c r="Q1126" s="678">
        <v>1</v>
      </c>
      <c r="R1126" s="662">
        <v>4</v>
      </c>
      <c r="S1126" s="678">
        <v>1</v>
      </c>
      <c r="T1126" s="745">
        <v>4</v>
      </c>
      <c r="U1126" s="701">
        <v>1</v>
      </c>
    </row>
    <row r="1127" spans="1:21" ht="14.4" customHeight="1" x14ac:dyDescent="0.3">
      <c r="A1127" s="661">
        <v>31</v>
      </c>
      <c r="B1127" s="662" t="s">
        <v>576</v>
      </c>
      <c r="C1127" s="662" t="s">
        <v>2790</v>
      </c>
      <c r="D1127" s="743" t="s">
        <v>3998</v>
      </c>
      <c r="E1127" s="744" t="s">
        <v>2805</v>
      </c>
      <c r="F1127" s="662" t="s">
        <v>2787</v>
      </c>
      <c r="G1127" s="662" t="s">
        <v>2858</v>
      </c>
      <c r="H1127" s="662" t="s">
        <v>577</v>
      </c>
      <c r="I1127" s="662" t="s">
        <v>2923</v>
      </c>
      <c r="J1127" s="662" t="s">
        <v>2924</v>
      </c>
      <c r="K1127" s="662" t="s">
        <v>2925</v>
      </c>
      <c r="L1127" s="663">
        <v>971.25</v>
      </c>
      <c r="M1127" s="663">
        <v>2913.75</v>
      </c>
      <c r="N1127" s="662">
        <v>3</v>
      </c>
      <c r="O1127" s="745">
        <v>3</v>
      </c>
      <c r="P1127" s="663">
        <v>1942.5</v>
      </c>
      <c r="Q1127" s="678">
        <v>0.66666666666666663</v>
      </c>
      <c r="R1127" s="662">
        <v>2</v>
      </c>
      <c r="S1127" s="678">
        <v>0.66666666666666663</v>
      </c>
      <c r="T1127" s="745">
        <v>2</v>
      </c>
      <c r="U1127" s="701">
        <v>0.66666666666666663</v>
      </c>
    </row>
    <row r="1128" spans="1:21" ht="14.4" customHeight="1" x14ac:dyDescent="0.3">
      <c r="A1128" s="661">
        <v>31</v>
      </c>
      <c r="B1128" s="662" t="s">
        <v>576</v>
      </c>
      <c r="C1128" s="662" t="s">
        <v>2790</v>
      </c>
      <c r="D1128" s="743" t="s">
        <v>3998</v>
      </c>
      <c r="E1128" s="744" t="s">
        <v>2805</v>
      </c>
      <c r="F1128" s="662" t="s">
        <v>2787</v>
      </c>
      <c r="G1128" s="662" t="s">
        <v>2858</v>
      </c>
      <c r="H1128" s="662" t="s">
        <v>577</v>
      </c>
      <c r="I1128" s="662" t="s">
        <v>2996</v>
      </c>
      <c r="J1128" s="662" t="s">
        <v>2997</v>
      </c>
      <c r="K1128" s="662" t="s">
        <v>2998</v>
      </c>
      <c r="L1128" s="663">
        <v>2010.55</v>
      </c>
      <c r="M1128" s="663">
        <v>2010.55</v>
      </c>
      <c r="N1128" s="662">
        <v>1</v>
      </c>
      <c r="O1128" s="745">
        <v>1</v>
      </c>
      <c r="P1128" s="663">
        <v>2010.55</v>
      </c>
      <c r="Q1128" s="678">
        <v>1</v>
      </c>
      <c r="R1128" s="662">
        <v>1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31</v>
      </c>
      <c r="B1129" s="662" t="s">
        <v>576</v>
      </c>
      <c r="C1129" s="662" t="s">
        <v>2790</v>
      </c>
      <c r="D1129" s="743" t="s">
        <v>3998</v>
      </c>
      <c r="E1129" s="744" t="s">
        <v>2805</v>
      </c>
      <c r="F1129" s="662" t="s">
        <v>2787</v>
      </c>
      <c r="G1129" s="662" t="s">
        <v>2858</v>
      </c>
      <c r="H1129" s="662" t="s">
        <v>577</v>
      </c>
      <c r="I1129" s="662" t="s">
        <v>3102</v>
      </c>
      <c r="J1129" s="662" t="s">
        <v>3103</v>
      </c>
      <c r="K1129" s="662" t="s">
        <v>3104</v>
      </c>
      <c r="L1129" s="663">
        <v>1000</v>
      </c>
      <c r="M1129" s="663">
        <v>1000</v>
      </c>
      <c r="N1129" s="662">
        <v>1</v>
      </c>
      <c r="O1129" s="745">
        <v>1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31</v>
      </c>
      <c r="B1130" s="662" t="s">
        <v>576</v>
      </c>
      <c r="C1130" s="662" t="s">
        <v>2790</v>
      </c>
      <c r="D1130" s="743" t="s">
        <v>3998</v>
      </c>
      <c r="E1130" s="744" t="s">
        <v>2805</v>
      </c>
      <c r="F1130" s="662" t="s">
        <v>2787</v>
      </c>
      <c r="G1130" s="662" t="s">
        <v>2858</v>
      </c>
      <c r="H1130" s="662" t="s">
        <v>577</v>
      </c>
      <c r="I1130" s="662" t="s">
        <v>3105</v>
      </c>
      <c r="J1130" s="662" t="s">
        <v>3106</v>
      </c>
      <c r="K1130" s="662" t="s">
        <v>3107</v>
      </c>
      <c r="L1130" s="663">
        <v>250</v>
      </c>
      <c r="M1130" s="663">
        <v>1000</v>
      </c>
      <c r="N1130" s="662">
        <v>4</v>
      </c>
      <c r="O1130" s="745">
        <v>4</v>
      </c>
      <c r="P1130" s="663">
        <v>1000</v>
      </c>
      <c r="Q1130" s="678">
        <v>1</v>
      </c>
      <c r="R1130" s="662">
        <v>4</v>
      </c>
      <c r="S1130" s="678">
        <v>1</v>
      </c>
      <c r="T1130" s="745">
        <v>4</v>
      </c>
      <c r="U1130" s="701">
        <v>1</v>
      </c>
    </row>
    <row r="1131" spans="1:21" ht="14.4" customHeight="1" x14ac:dyDescent="0.3">
      <c r="A1131" s="661">
        <v>31</v>
      </c>
      <c r="B1131" s="662" t="s">
        <v>576</v>
      </c>
      <c r="C1131" s="662" t="s">
        <v>2790</v>
      </c>
      <c r="D1131" s="743" t="s">
        <v>3998</v>
      </c>
      <c r="E1131" s="744" t="s">
        <v>2805</v>
      </c>
      <c r="F1131" s="662" t="s">
        <v>2787</v>
      </c>
      <c r="G1131" s="662" t="s">
        <v>2858</v>
      </c>
      <c r="H1131" s="662" t="s">
        <v>577</v>
      </c>
      <c r="I1131" s="662" t="s">
        <v>3365</v>
      </c>
      <c r="J1131" s="662" t="s">
        <v>3366</v>
      </c>
      <c r="K1131" s="662" t="s">
        <v>3367</v>
      </c>
      <c r="L1131" s="663">
        <v>750</v>
      </c>
      <c r="M1131" s="663">
        <v>750</v>
      </c>
      <c r="N1131" s="662">
        <v>1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31</v>
      </c>
      <c r="B1132" s="662" t="s">
        <v>576</v>
      </c>
      <c r="C1132" s="662" t="s">
        <v>2790</v>
      </c>
      <c r="D1132" s="743" t="s">
        <v>3998</v>
      </c>
      <c r="E1132" s="744" t="s">
        <v>2805</v>
      </c>
      <c r="F1132" s="662" t="s">
        <v>2787</v>
      </c>
      <c r="G1132" s="662" t="s">
        <v>2858</v>
      </c>
      <c r="H1132" s="662" t="s">
        <v>577</v>
      </c>
      <c r="I1132" s="662" t="s">
        <v>3593</v>
      </c>
      <c r="J1132" s="662" t="s">
        <v>3594</v>
      </c>
      <c r="K1132" s="662"/>
      <c r="L1132" s="663">
        <v>80.349999999999994</v>
      </c>
      <c r="M1132" s="663">
        <v>241.04999999999998</v>
      </c>
      <c r="N1132" s="662">
        <v>3</v>
      </c>
      <c r="O1132" s="745">
        <v>3</v>
      </c>
      <c r="P1132" s="663">
        <v>160.69999999999999</v>
      </c>
      <c r="Q1132" s="678">
        <v>0.66666666666666663</v>
      </c>
      <c r="R1132" s="662">
        <v>2</v>
      </c>
      <c r="S1132" s="678">
        <v>0.66666666666666663</v>
      </c>
      <c r="T1132" s="745">
        <v>2</v>
      </c>
      <c r="U1132" s="701">
        <v>0.66666666666666663</v>
      </c>
    </row>
    <row r="1133" spans="1:21" ht="14.4" customHeight="1" x14ac:dyDescent="0.3">
      <c r="A1133" s="661">
        <v>31</v>
      </c>
      <c r="B1133" s="662" t="s">
        <v>576</v>
      </c>
      <c r="C1133" s="662" t="s">
        <v>2790</v>
      </c>
      <c r="D1133" s="743" t="s">
        <v>3998</v>
      </c>
      <c r="E1133" s="744" t="s">
        <v>2805</v>
      </c>
      <c r="F1133" s="662" t="s">
        <v>2787</v>
      </c>
      <c r="G1133" s="662" t="s">
        <v>2858</v>
      </c>
      <c r="H1133" s="662" t="s">
        <v>577</v>
      </c>
      <c r="I1133" s="662" t="s">
        <v>3177</v>
      </c>
      <c r="J1133" s="662" t="s">
        <v>3178</v>
      </c>
      <c r="K1133" s="662" t="s">
        <v>3179</v>
      </c>
      <c r="L1133" s="663">
        <v>600</v>
      </c>
      <c r="M1133" s="663">
        <v>2400</v>
      </c>
      <c r="N1133" s="662">
        <v>4</v>
      </c>
      <c r="O1133" s="745">
        <v>4</v>
      </c>
      <c r="P1133" s="663">
        <v>2400</v>
      </c>
      <c r="Q1133" s="678">
        <v>1</v>
      </c>
      <c r="R1133" s="662">
        <v>4</v>
      </c>
      <c r="S1133" s="678">
        <v>1</v>
      </c>
      <c r="T1133" s="745">
        <v>4</v>
      </c>
      <c r="U1133" s="701">
        <v>1</v>
      </c>
    </row>
    <row r="1134" spans="1:21" ht="14.4" customHeight="1" x14ac:dyDescent="0.3">
      <c r="A1134" s="661">
        <v>31</v>
      </c>
      <c r="B1134" s="662" t="s">
        <v>576</v>
      </c>
      <c r="C1134" s="662" t="s">
        <v>2790</v>
      </c>
      <c r="D1134" s="743" t="s">
        <v>3998</v>
      </c>
      <c r="E1134" s="744" t="s">
        <v>2805</v>
      </c>
      <c r="F1134" s="662" t="s">
        <v>2787</v>
      </c>
      <c r="G1134" s="662" t="s">
        <v>2858</v>
      </c>
      <c r="H1134" s="662" t="s">
        <v>577</v>
      </c>
      <c r="I1134" s="662" t="s">
        <v>2926</v>
      </c>
      <c r="J1134" s="662" t="s">
        <v>2927</v>
      </c>
      <c r="K1134" s="662" t="s">
        <v>2928</v>
      </c>
      <c r="L1134" s="663">
        <v>349.12</v>
      </c>
      <c r="M1134" s="663">
        <v>349.12</v>
      </c>
      <c r="N1134" s="662">
        <v>1</v>
      </c>
      <c r="O1134" s="745">
        <v>1</v>
      </c>
      <c r="P1134" s="663">
        <v>349.12</v>
      </c>
      <c r="Q1134" s="678">
        <v>1</v>
      </c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31</v>
      </c>
      <c r="B1135" s="662" t="s">
        <v>576</v>
      </c>
      <c r="C1135" s="662" t="s">
        <v>2790</v>
      </c>
      <c r="D1135" s="743" t="s">
        <v>3998</v>
      </c>
      <c r="E1135" s="744" t="s">
        <v>2805</v>
      </c>
      <c r="F1135" s="662" t="s">
        <v>2787</v>
      </c>
      <c r="G1135" s="662" t="s">
        <v>2858</v>
      </c>
      <c r="H1135" s="662" t="s">
        <v>577</v>
      </c>
      <c r="I1135" s="662" t="s">
        <v>2932</v>
      </c>
      <c r="J1135" s="662" t="s">
        <v>2933</v>
      </c>
      <c r="K1135" s="662" t="s">
        <v>2934</v>
      </c>
      <c r="L1135" s="663">
        <v>350</v>
      </c>
      <c r="M1135" s="663">
        <v>3850</v>
      </c>
      <c r="N1135" s="662">
        <v>11</v>
      </c>
      <c r="O1135" s="745">
        <v>11</v>
      </c>
      <c r="P1135" s="663">
        <v>3850</v>
      </c>
      <c r="Q1135" s="678">
        <v>1</v>
      </c>
      <c r="R1135" s="662">
        <v>11</v>
      </c>
      <c r="S1135" s="678">
        <v>1</v>
      </c>
      <c r="T1135" s="745">
        <v>11</v>
      </c>
      <c r="U1135" s="701">
        <v>1</v>
      </c>
    </row>
    <row r="1136" spans="1:21" ht="14.4" customHeight="1" x14ac:dyDescent="0.3">
      <c r="A1136" s="661">
        <v>31</v>
      </c>
      <c r="B1136" s="662" t="s">
        <v>576</v>
      </c>
      <c r="C1136" s="662" t="s">
        <v>2790</v>
      </c>
      <c r="D1136" s="743" t="s">
        <v>3998</v>
      </c>
      <c r="E1136" s="744" t="s">
        <v>2805</v>
      </c>
      <c r="F1136" s="662" t="s">
        <v>2787</v>
      </c>
      <c r="G1136" s="662" t="s">
        <v>2858</v>
      </c>
      <c r="H1136" s="662" t="s">
        <v>577</v>
      </c>
      <c r="I1136" s="662" t="s">
        <v>2979</v>
      </c>
      <c r="J1136" s="662" t="s">
        <v>2980</v>
      </c>
      <c r="K1136" s="662" t="s">
        <v>2981</v>
      </c>
      <c r="L1136" s="663">
        <v>58.5</v>
      </c>
      <c r="M1136" s="663">
        <v>234</v>
      </c>
      <c r="N1136" s="662">
        <v>4</v>
      </c>
      <c r="O1136" s="745">
        <v>4</v>
      </c>
      <c r="P1136" s="663">
        <v>234</v>
      </c>
      <c r="Q1136" s="678">
        <v>1</v>
      </c>
      <c r="R1136" s="662">
        <v>4</v>
      </c>
      <c r="S1136" s="678">
        <v>1</v>
      </c>
      <c r="T1136" s="745">
        <v>4</v>
      </c>
      <c r="U1136" s="701">
        <v>1</v>
      </c>
    </row>
    <row r="1137" spans="1:21" ht="14.4" customHeight="1" x14ac:dyDescent="0.3">
      <c r="A1137" s="661">
        <v>31</v>
      </c>
      <c r="B1137" s="662" t="s">
        <v>576</v>
      </c>
      <c r="C1137" s="662" t="s">
        <v>2790</v>
      </c>
      <c r="D1137" s="743" t="s">
        <v>3998</v>
      </c>
      <c r="E1137" s="744" t="s">
        <v>2805</v>
      </c>
      <c r="F1137" s="662" t="s">
        <v>2787</v>
      </c>
      <c r="G1137" s="662" t="s">
        <v>2858</v>
      </c>
      <c r="H1137" s="662" t="s">
        <v>577</v>
      </c>
      <c r="I1137" s="662" t="s">
        <v>3681</v>
      </c>
      <c r="J1137" s="662" t="s">
        <v>3682</v>
      </c>
      <c r="K1137" s="662" t="s">
        <v>3683</v>
      </c>
      <c r="L1137" s="663">
        <v>250</v>
      </c>
      <c r="M1137" s="663">
        <v>750</v>
      </c>
      <c r="N1137" s="662">
        <v>3</v>
      </c>
      <c r="O1137" s="745">
        <v>3</v>
      </c>
      <c r="P1137" s="663">
        <v>750</v>
      </c>
      <c r="Q1137" s="678">
        <v>1</v>
      </c>
      <c r="R1137" s="662">
        <v>3</v>
      </c>
      <c r="S1137" s="678">
        <v>1</v>
      </c>
      <c r="T1137" s="745">
        <v>3</v>
      </c>
      <c r="U1137" s="701">
        <v>1</v>
      </c>
    </row>
    <row r="1138" spans="1:21" ht="14.4" customHeight="1" x14ac:dyDescent="0.3">
      <c r="A1138" s="661">
        <v>31</v>
      </c>
      <c r="B1138" s="662" t="s">
        <v>576</v>
      </c>
      <c r="C1138" s="662" t="s">
        <v>2790</v>
      </c>
      <c r="D1138" s="743" t="s">
        <v>3998</v>
      </c>
      <c r="E1138" s="744" t="s">
        <v>2805</v>
      </c>
      <c r="F1138" s="662" t="s">
        <v>2787</v>
      </c>
      <c r="G1138" s="662" t="s">
        <v>2858</v>
      </c>
      <c r="H1138" s="662" t="s">
        <v>577</v>
      </c>
      <c r="I1138" s="662" t="s">
        <v>3724</v>
      </c>
      <c r="J1138" s="662" t="s">
        <v>3725</v>
      </c>
      <c r="K1138" s="662" t="s">
        <v>3726</v>
      </c>
      <c r="L1138" s="663">
        <v>100</v>
      </c>
      <c r="M1138" s="663">
        <v>100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31</v>
      </c>
      <c r="B1139" s="662" t="s">
        <v>576</v>
      </c>
      <c r="C1139" s="662" t="s">
        <v>2790</v>
      </c>
      <c r="D1139" s="743" t="s">
        <v>3998</v>
      </c>
      <c r="E1139" s="744" t="s">
        <v>2805</v>
      </c>
      <c r="F1139" s="662" t="s">
        <v>2787</v>
      </c>
      <c r="G1139" s="662" t="s">
        <v>2858</v>
      </c>
      <c r="H1139" s="662" t="s">
        <v>577</v>
      </c>
      <c r="I1139" s="662" t="s">
        <v>3727</v>
      </c>
      <c r="J1139" s="662" t="s">
        <v>3728</v>
      </c>
      <c r="K1139" s="662" t="s">
        <v>3729</v>
      </c>
      <c r="L1139" s="663">
        <v>750</v>
      </c>
      <c r="M1139" s="663">
        <v>750</v>
      </c>
      <c r="N1139" s="662">
        <v>1</v>
      </c>
      <c r="O1139" s="745">
        <v>1</v>
      </c>
      <c r="P1139" s="663">
        <v>750</v>
      </c>
      <c r="Q1139" s="678">
        <v>1</v>
      </c>
      <c r="R1139" s="662">
        <v>1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31</v>
      </c>
      <c r="B1140" s="662" t="s">
        <v>576</v>
      </c>
      <c r="C1140" s="662" t="s">
        <v>2790</v>
      </c>
      <c r="D1140" s="743" t="s">
        <v>3998</v>
      </c>
      <c r="E1140" s="744" t="s">
        <v>2805</v>
      </c>
      <c r="F1140" s="662" t="s">
        <v>2787</v>
      </c>
      <c r="G1140" s="662" t="s">
        <v>2858</v>
      </c>
      <c r="H1140" s="662" t="s">
        <v>577</v>
      </c>
      <c r="I1140" s="662" t="s">
        <v>3730</v>
      </c>
      <c r="J1140" s="662" t="s">
        <v>3731</v>
      </c>
      <c r="K1140" s="662" t="s">
        <v>3732</v>
      </c>
      <c r="L1140" s="663">
        <v>180</v>
      </c>
      <c r="M1140" s="663">
        <v>180</v>
      </c>
      <c r="N1140" s="662">
        <v>1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31</v>
      </c>
      <c r="B1141" s="662" t="s">
        <v>576</v>
      </c>
      <c r="C1141" s="662" t="s">
        <v>2790</v>
      </c>
      <c r="D1141" s="743" t="s">
        <v>3998</v>
      </c>
      <c r="E1141" s="744" t="s">
        <v>2805</v>
      </c>
      <c r="F1141" s="662" t="s">
        <v>2787</v>
      </c>
      <c r="G1141" s="662" t="s">
        <v>2858</v>
      </c>
      <c r="H1141" s="662" t="s">
        <v>577</v>
      </c>
      <c r="I1141" s="662" t="s">
        <v>2999</v>
      </c>
      <c r="J1141" s="662" t="s">
        <v>3000</v>
      </c>
      <c r="K1141" s="662" t="s">
        <v>3001</v>
      </c>
      <c r="L1141" s="663">
        <v>1000</v>
      </c>
      <c r="M1141" s="663">
        <v>1000</v>
      </c>
      <c r="N1141" s="662">
        <v>1</v>
      </c>
      <c r="O1141" s="745">
        <v>1</v>
      </c>
      <c r="P1141" s="663">
        <v>1000</v>
      </c>
      <c r="Q1141" s="678">
        <v>1</v>
      </c>
      <c r="R1141" s="662">
        <v>1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31</v>
      </c>
      <c r="B1142" s="662" t="s">
        <v>576</v>
      </c>
      <c r="C1142" s="662" t="s">
        <v>2790</v>
      </c>
      <c r="D1142" s="743" t="s">
        <v>3998</v>
      </c>
      <c r="E1142" s="744" t="s">
        <v>2805</v>
      </c>
      <c r="F1142" s="662" t="s">
        <v>2787</v>
      </c>
      <c r="G1142" s="662" t="s">
        <v>2868</v>
      </c>
      <c r="H1142" s="662" t="s">
        <v>577</v>
      </c>
      <c r="I1142" s="662" t="s">
        <v>2869</v>
      </c>
      <c r="J1142" s="662" t="s">
        <v>2870</v>
      </c>
      <c r="K1142" s="662" t="s">
        <v>2871</v>
      </c>
      <c r="L1142" s="663">
        <v>260</v>
      </c>
      <c r="M1142" s="663">
        <v>2860</v>
      </c>
      <c r="N1142" s="662">
        <v>11</v>
      </c>
      <c r="O1142" s="745">
        <v>6</v>
      </c>
      <c r="P1142" s="663">
        <v>2340</v>
      </c>
      <c r="Q1142" s="678">
        <v>0.81818181818181823</v>
      </c>
      <c r="R1142" s="662">
        <v>9</v>
      </c>
      <c r="S1142" s="678">
        <v>0.81818181818181823</v>
      </c>
      <c r="T1142" s="745">
        <v>5</v>
      </c>
      <c r="U1142" s="701">
        <v>0.83333333333333337</v>
      </c>
    </row>
    <row r="1143" spans="1:21" ht="14.4" customHeight="1" x14ac:dyDescent="0.3">
      <c r="A1143" s="661">
        <v>31</v>
      </c>
      <c r="B1143" s="662" t="s">
        <v>576</v>
      </c>
      <c r="C1143" s="662" t="s">
        <v>2790</v>
      </c>
      <c r="D1143" s="743" t="s">
        <v>3998</v>
      </c>
      <c r="E1143" s="744" t="s">
        <v>2805</v>
      </c>
      <c r="F1143" s="662" t="s">
        <v>2787</v>
      </c>
      <c r="G1143" s="662" t="s">
        <v>2868</v>
      </c>
      <c r="H1143" s="662" t="s">
        <v>577</v>
      </c>
      <c r="I1143" s="662" t="s">
        <v>2872</v>
      </c>
      <c r="J1143" s="662" t="s">
        <v>2873</v>
      </c>
      <c r="K1143" s="662" t="s">
        <v>2874</v>
      </c>
      <c r="L1143" s="663">
        <v>200</v>
      </c>
      <c r="M1143" s="663">
        <v>400</v>
      </c>
      <c r="N1143" s="662">
        <v>2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31</v>
      </c>
      <c r="B1144" s="662" t="s">
        <v>576</v>
      </c>
      <c r="C1144" s="662" t="s">
        <v>2790</v>
      </c>
      <c r="D1144" s="743" t="s">
        <v>3998</v>
      </c>
      <c r="E1144" s="744" t="s">
        <v>2805</v>
      </c>
      <c r="F1144" s="662" t="s">
        <v>2787</v>
      </c>
      <c r="G1144" s="662" t="s">
        <v>3393</v>
      </c>
      <c r="H1144" s="662" t="s">
        <v>577</v>
      </c>
      <c r="I1144" s="662" t="s">
        <v>3394</v>
      </c>
      <c r="J1144" s="662" t="s">
        <v>3395</v>
      </c>
      <c r="K1144" s="662" t="s">
        <v>3396</v>
      </c>
      <c r="L1144" s="663">
        <v>553.15</v>
      </c>
      <c r="M1144" s="663">
        <v>3872.0499999999997</v>
      </c>
      <c r="N1144" s="662">
        <v>7</v>
      </c>
      <c r="O1144" s="745">
        <v>3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31</v>
      </c>
      <c r="B1145" s="662" t="s">
        <v>576</v>
      </c>
      <c r="C1145" s="662" t="s">
        <v>2790</v>
      </c>
      <c r="D1145" s="743" t="s">
        <v>3998</v>
      </c>
      <c r="E1145" s="744" t="s">
        <v>2806</v>
      </c>
      <c r="F1145" s="662" t="s">
        <v>2785</v>
      </c>
      <c r="G1145" s="662" t="s">
        <v>2813</v>
      </c>
      <c r="H1145" s="662" t="s">
        <v>577</v>
      </c>
      <c r="I1145" s="662" t="s">
        <v>2941</v>
      </c>
      <c r="J1145" s="662" t="s">
        <v>1454</v>
      </c>
      <c r="K1145" s="662" t="s">
        <v>2942</v>
      </c>
      <c r="L1145" s="663">
        <v>150.04</v>
      </c>
      <c r="M1145" s="663">
        <v>300.08</v>
      </c>
      <c r="N1145" s="662">
        <v>2</v>
      </c>
      <c r="O1145" s="745">
        <v>0.5</v>
      </c>
      <c r="P1145" s="663">
        <v>300.08</v>
      </c>
      <c r="Q1145" s="678">
        <v>1</v>
      </c>
      <c r="R1145" s="662">
        <v>2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31</v>
      </c>
      <c r="B1146" s="662" t="s">
        <v>576</v>
      </c>
      <c r="C1146" s="662" t="s">
        <v>2790</v>
      </c>
      <c r="D1146" s="743" t="s">
        <v>3998</v>
      </c>
      <c r="E1146" s="744" t="s">
        <v>2806</v>
      </c>
      <c r="F1146" s="662" t="s">
        <v>2785</v>
      </c>
      <c r="G1146" s="662" t="s">
        <v>2813</v>
      </c>
      <c r="H1146" s="662" t="s">
        <v>1456</v>
      </c>
      <c r="I1146" s="662" t="s">
        <v>1759</v>
      </c>
      <c r="J1146" s="662" t="s">
        <v>1641</v>
      </c>
      <c r="K1146" s="662" t="s">
        <v>2660</v>
      </c>
      <c r="L1146" s="663">
        <v>154.36000000000001</v>
      </c>
      <c r="M1146" s="663">
        <v>154.36000000000001</v>
      </c>
      <c r="N1146" s="662">
        <v>1</v>
      </c>
      <c r="O1146" s="745">
        <v>1</v>
      </c>
      <c r="P1146" s="663">
        <v>154.36000000000001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31</v>
      </c>
      <c r="B1147" s="662" t="s">
        <v>576</v>
      </c>
      <c r="C1147" s="662" t="s">
        <v>2790</v>
      </c>
      <c r="D1147" s="743" t="s">
        <v>3998</v>
      </c>
      <c r="E1147" s="744" t="s">
        <v>2806</v>
      </c>
      <c r="F1147" s="662" t="s">
        <v>2785</v>
      </c>
      <c r="G1147" s="662" t="s">
        <v>2813</v>
      </c>
      <c r="H1147" s="662" t="s">
        <v>1456</v>
      </c>
      <c r="I1147" s="662" t="s">
        <v>1780</v>
      </c>
      <c r="J1147" s="662" t="s">
        <v>2663</v>
      </c>
      <c r="K1147" s="662" t="s">
        <v>2659</v>
      </c>
      <c r="L1147" s="663">
        <v>149.52000000000001</v>
      </c>
      <c r="M1147" s="663">
        <v>299.04000000000002</v>
      </c>
      <c r="N1147" s="662">
        <v>2</v>
      </c>
      <c r="O1147" s="745">
        <v>2</v>
      </c>
      <c r="P1147" s="663">
        <v>149.52000000000001</v>
      </c>
      <c r="Q1147" s="678">
        <v>0.5</v>
      </c>
      <c r="R1147" s="662">
        <v>1</v>
      </c>
      <c r="S1147" s="678">
        <v>0.5</v>
      </c>
      <c r="T1147" s="745">
        <v>1</v>
      </c>
      <c r="U1147" s="701">
        <v>0.5</v>
      </c>
    </row>
    <row r="1148" spans="1:21" ht="14.4" customHeight="1" x14ac:dyDescent="0.3">
      <c r="A1148" s="661">
        <v>31</v>
      </c>
      <c r="B1148" s="662" t="s">
        <v>576</v>
      </c>
      <c r="C1148" s="662" t="s">
        <v>2790</v>
      </c>
      <c r="D1148" s="743" t="s">
        <v>3998</v>
      </c>
      <c r="E1148" s="744" t="s">
        <v>2806</v>
      </c>
      <c r="F1148" s="662" t="s">
        <v>2785</v>
      </c>
      <c r="G1148" s="662" t="s">
        <v>2813</v>
      </c>
      <c r="H1148" s="662" t="s">
        <v>1456</v>
      </c>
      <c r="I1148" s="662" t="s">
        <v>3733</v>
      </c>
      <c r="J1148" s="662" t="s">
        <v>3734</v>
      </c>
      <c r="K1148" s="662" t="s">
        <v>3735</v>
      </c>
      <c r="L1148" s="663">
        <v>75.73</v>
      </c>
      <c r="M1148" s="663">
        <v>75.73</v>
      </c>
      <c r="N1148" s="662">
        <v>1</v>
      </c>
      <c r="O1148" s="745">
        <v>1</v>
      </c>
      <c r="P1148" s="663">
        <v>75.73</v>
      </c>
      <c r="Q1148" s="678">
        <v>1</v>
      </c>
      <c r="R1148" s="662">
        <v>1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31</v>
      </c>
      <c r="B1149" s="662" t="s">
        <v>576</v>
      </c>
      <c r="C1149" s="662" t="s">
        <v>2790</v>
      </c>
      <c r="D1149" s="743" t="s">
        <v>3998</v>
      </c>
      <c r="E1149" s="744" t="s">
        <v>2806</v>
      </c>
      <c r="F1149" s="662" t="s">
        <v>2785</v>
      </c>
      <c r="G1149" s="662" t="s">
        <v>3292</v>
      </c>
      <c r="H1149" s="662" t="s">
        <v>1456</v>
      </c>
      <c r="I1149" s="662" t="s">
        <v>1795</v>
      </c>
      <c r="J1149" s="662" t="s">
        <v>1796</v>
      </c>
      <c r="K1149" s="662" t="s">
        <v>1797</v>
      </c>
      <c r="L1149" s="663">
        <v>119.7</v>
      </c>
      <c r="M1149" s="663">
        <v>119.7</v>
      </c>
      <c r="N1149" s="662">
        <v>1</v>
      </c>
      <c r="O1149" s="745">
        <v>1</v>
      </c>
      <c r="P1149" s="663">
        <v>119.7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31</v>
      </c>
      <c r="B1150" s="662" t="s">
        <v>576</v>
      </c>
      <c r="C1150" s="662" t="s">
        <v>2790</v>
      </c>
      <c r="D1150" s="743" t="s">
        <v>3998</v>
      </c>
      <c r="E1150" s="744" t="s">
        <v>2806</v>
      </c>
      <c r="F1150" s="662" t="s">
        <v>2785</v>
      </c>
      <c r="G1150" s="662" t="s">
        <v>2948</v>
      </c>
      <c r="H1150" s="662" t="s">
        <v>577</v>
      </c>
      <c r="I1150" s="662" t="s">
        <v>3157</v>
      </c>
      <c r="J1150" s="662" t="s">
        <v>1696</v>
      </c>
      <c r="K1150" s="662" t="s">
        <v>2670</v>
      </c>
      <c r="L1150" s="663">
        <v>170.52</v>
      </c>
      <c r="M1150" s="663">
        <v>170.52</v>
      </c>
      <c r="N1150" s="662">
        <v>1</v>
      </c>
      <c r="O1150" s="745">
        <v>0.5</v>
      </c>
      <c r="P1150" s="663">
        <v>170.52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31</v>
      </c>
      <c r="B1151" s="662" t="s">
        <v>576</v>
      </c>
      <c r="C1151" s="662" t="s">
        <v>2790</v>
      </c>
      <c r="D1151" s="743" t="s">
        <v>3998</v>
      </c>
      <c r="E1151" s="744" t="s">
        <v>2806</v>
      </c>
      <c r="F1151" s="662" t="s">
        <v>2785</v>
      </c>
      <c r="G1151" s="662" t="s">
        <v>2948</v>
      </c>
      <c r="H1151" s="662" t="s">
        <v>577</v>
      </c>
      <c r="I1151" s="662" t="s">
        <v>3736</v>
      </c>
      <c r="J1151" s="662" t="s">
        <v>3737</v>
      </c>
      <c r="K1151" s="662" t="s">
        <v>3738</v>
      </c>
      <c r="L1151" s="663">
        <v>0</v>
      </c>
      <c r="M1151" s="663">
        <v>0</v>
      </c>
      <c r="N1151" s="662">
        <v>2</v>
      </c>
      <c r="O1151" s="745">
        <v>1</v>
      </c>
      <c r="P1151" s="663">
        <v>0</v>
      </c>
      <c r="Q1151" s="678"/>
      <c r="R1151" s="662">
        <v>2</v>
      </c>
      <c r="S1151" s="678">
        <v>1</v>
      </c>
      <c r="T1151" s="745">
        <v>1</v>
      </c>
      <c r="U1151" s="701">
        <v>1</v>
      </c>
    </row>
    <row r="1152" spans="1:21" ht="14.4" customHeight="1" x14ac:dyDescent="0.3">
      <c r="A1152" s="661">
        <v>31</v>
      </c>
      <c r="B1152" s="662" t="s">
        <v>576</v>
      </c>
      <c r="C1152" s="662" t="s">
        <v>2790</v>
      </c>
      <c r="D1152" s="743" t="s">
        <v>3998</v>
      </c>
      <c r="E1152" s="744" t="s">
        <v>2806</v>
      </c>
      <c r="F1152" s="662" t="s">
        <v>2785</v>
      </c>
      <c r="G1152" s="662" t="s">
        <v>2948</v>
      </c>
      <c r="H1152" s="662" t="s">
        <v>577</v>
      </c>
      <c r="I1152" s="662" t="s">
        <v>3151</v>
      </c>
      <c r="J1152" s="662" t="s">
        <v>1696</v>
      </c>
      <c r="K1152" s="662" t="s">
        <v>1704</v>
      </c>
      <c r="L1152" s="663">
        <v>0</v>
      </c>
      <c r="M1152" s="663">
        <v>0</v>
      </c>
      <c r="N1152" s="662">
        <v>1</v>
      </c>
      <c r="O1152" s="745">
        <v>1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31</v>
      </c>
      <c r="B1153" s="662" t="s">
        <v>576</v>
      </c>
      <c r="C1153" s="662" t="s">
        <v>2790</v>
      </c>
      <c r="D1153" s="743" t="s">
        <v>3998</v>
      </c>
      <c r="E1153" s="744" t="s">
        <v>2806</v>
      </c>
      <c r="F1153" s="662" t="s">
        <v>2785</v>
      </c>
      <c r="G1153" s="662" t="s">
        <v>2816</v>
      </c>
      <c r="H1153" s="662" t="s">
        <v>577</v>
      </c>
      <c r="I1153" s="662" t="s">
        <v>2817</v>
      </c>
      <c r="J1153" s="662" t="s">
        <v>2818</v>
      </c>
      <c r="K1153" s="662" t="s">
        <v>2670</v>
      </c>
      <c r="L1153" s="663">
        <v>78.33</v>
      </c>
      <c r="M1153" s="663">
        <v>313.32</v>
      </c>
      <c r="N1153" s="662">
        <v>4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31</v>
      </c>
      <c r="B1154" s="662" t="s">
        <v>576</v>
      </c>
      <c r="C1154" s="662" t="s">
        <v>2790</v>
      </c>
      <c r="D1154" s="743" t="s">
        <v>3998</v>
      </c>
      <c r="E1154" s="744" t="s">
        <v>2806</v>
      </c>
      <c r="F1154" s="662" t="s">
        <v>2785</v>
      </c>
      <c r="G1154" s="662" t="s">
        <v>2816</v>
      </c>
      <c r="H1154" s="662" t="s">
        <v>577</v>
      </c>
      <c r="I1154" s="662" t="s">
        <v>1699</v>
      </c>
      <c r="J1154" s="662" t="s">
        <v>1700</v>
      </c>
      <c r="K1154" s="662" t="s">
        <v>2670</v>
      </c>
      <c r="L1154" s="663">
        <v>66.819999999999993</v>
      </c>
      <c r="M1154" s="663">
        <v>133.63999999999999</v>
      </c>
      <c r="N1154" s="662">
        <v>2</v>
      </c>
      <c r="O1154" s="745">
        <v>1</v>
      </c>
      <c r="P1154" s="663">
        <v>133.63999999999999</v>
      </c>
      <c r="Q1154" s="678">
        <v>1</v>
      </c>
      <c r="R1154" s="662">
        <v>2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31</v>
      </c>
      <c r="B1155" s="662" t="s">
        <v>576</v>
      </c>
      <c r="C1155" s="662" t="s">
        <v>2790</v>
      </c>
      <c r="D1155" s="743" t="s">
        <v>3998</v>
      </c>
      <c r="E1155" s="744" t="s">
        <v>2806</v>
      </c>
      <c r="F1155" s="662" t="s">
        <v>2785</v>
      </c>
      <c r="G1155" s="662" t="s">
        <v>2816</v>
      </c>
      <c r="H1155" s="662" t="s">
        <v>577</v>
      </c>
      <c r="I1155" s="662" t="s">
        <v>1699</v>
      </c>
      <c r="J1155" s="662" t="s">
        <v>1700</v>
      </c>
      <c r="K1155" s="662" t="s">
        <v>2670</v>
      </c>
      <c r="L1155" s="663">
        <v>78.33</v>
      </c>
      <c r="M1155" s="663">
        <v>156.66</v>
      </c>
      <c r="N1155" s="662">
        <v>2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31</v>
      </c>
      <c r="B1156" s="662" t="s">
        <v>576</v>
      </c>
      <c r="C1156" s="662" t="s">
        <v>2790</v>
      </c>
      <c r="D1156" s="743" t="s">
        <v>3998</v>
      </c>
      <c r="E1156" s="744" t="s">
        <v>2806</v>
      </c>
      <c r="F1156" s="662" t="s">
        <v>2785</v>
      </c>
      <c r="G1156" s="662" t="s">
        <v>2990</v>
      </c>
      <c r="H1156" s="662" t="s">
        <v>577</v>
      </c>
      <c r="I1156" s="662" t="s">
        <v>1370</v>
      </c>
      <c r="J1156" s="662" t="s">
        <v>1371</v>
      </c>
      <c r="K1156" s="662" t="s">
        <v>1372</v>
      </c>
      <c r="L1156" s="663">
        <v>96.84</v>
      </c>
      <c r="M1156" s="663">
        <v>677.88000000000011</v>
      </c>
      <c r="N1156" s="662">
        <v>7</v>
      </c>
      <c r="O1156" s="745">
        <v>3</v>
      </c>
      <c r="P1156" s="663">
        <v>581.04000000000008</v>
      </c>
      <c r="Q1156" s="678">
        <v>0.8571428571428571</v>
      </c>
      <c r="R1156" s="662">
        <v>6</v>
      </c>
      <c r="S1156" s="678">
        <v>0.8571428571428571</v>
      </c>
      <c r="T1156" s="745">
        <v>2.5</v>
      </c>
      <c r="U1156" s="701">
        <v>0.83333333333333337</v>
      </c>
    </row>
    <row r="1157" spans="1:21" ht="14.4" customHeight="1" x14ac:dyDescent="0.3">
      <c r="A1157" s="661">
        <v>31</v>
      </c>
      <c r="B1157" s="662" t="s">
        <v>576</v>
      </c>
      <c r="C1157" s="662" t="s">
        <v>2790</v>
      </c>
      <c r="D1157" s="743" t="s">
        <v>3998</v>
      </c>
      <c r="E1157" s="744" t="s">
        <v>2806</v>
      </c>
      <c r="F1157" s="662" t="s">
        <v>2785</v>
      </c>
      <c r="G1157" s="662" t="s">
        <v>2990</v>
      </c>
      <c r="H1157" s="662" t="s">
        <v>577</v>
      </c>
      <c r="I1157" s="662" t="s">
        <v>1370</v>
      </c>
      <c r="J1157" s="662" t="s">
        <v>1371</v>
      </c>
      <c r="K1157" s="662" t="s">
        <v>1372</v>
      </c>
      <c r="L1157" s="663">
        <v>73.069999999999993</v>
      </c>
      <c r="M1157" s="663">
        <v>219.20999999999998</v>
      </c>
      <c r="N1157" s="662">
        <v>3</v>
      </c>
      <c r="O1157" s="745">
        <v>2</v>
      </c>
      <c r="P1157" s="663">
        <v>219.20999999999998</v>
      </c>
      <c r="Q1157" s="678">
        <v>1</v>
      </c>
      <c r="R1157" s="662">
        <v>3</v>
      </c>
      <c r="S1157" s="678">
        <v>1</v>
      </c>
      <c r="T1157" s="745">
        <v>2</v>
      </c>
      <c r="U1157" s="701">
        <v>1</v>
      </c>
    </row>
    <row r="1158" spans="1:21" ht="14.4" customHeight="1" x14ac:dyDescent="0.3">
      <c r="A1158" s="661">
        <v>31</v>
      </c>
      <c r="B1158" s="662" t="s">
        <v>576</v>
      </c>
      <c r="C1158" s="662" t="s">
        <v>2790</v>
      </c>
      <c r="D1158" s="743" t="s">
        <v>3998</v>
      </c>
      <c r="E1158" s="744" t="s">
        <v>2806</v>
      </c>
      <c r="F1158" s="662" t="s">
        <v>2785</v>
      </c>
      <c r="G1158" s="662" t="s">
        <v>2990</v>
      </c>
      <c r="H1158" s="662" t="s">
        <v>577</v>
      </c>
      <c r="I1158" s="662" t="s">
        <v>3739</v>
      </c>
      <c r="J1158" s="662" t="s">
        <v>1371</v>
      </c>
      <c r="K1158" s="662" t="s">
        <v>3740</v>
      </c>
      <c r="L1158" s="663">
        <v>322.8</v>
      </c>
      <c r="M1158" s="663">
        <v>322.8</v>
      </c>
      <c r="N1158" s="662">
        <v>1</v>
      </c>
      <c r="O1158" s="745">
        <v>0.5</v>
      </c>
      <c r="P1158" s="663">
        <v>322.8</v>
      </c>
      <c r="Q1158" s="678">
        <v>1</v>
      </c>
      <c r="R1158" s="662">
        <v>1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31</v>
      </c>
      <c r="B1159" s="662" t="s">
        <v>576</v>
      </c>
      <c r="C1159" s="662" t="s">
        <v>2790</v>
      </c>
      <c r="D1159" s="743" t="s">
        <v>3998</v>
      </c>
      <c r="E1159" s="744" t="s">
        <v>2806</v>
      </c>
      <c r="F1159" s="662" t="s">
        <v>2785</v>
      </c>
      <c r="G1159" s="662" t="s">
        <v>2990</v>
      </c>
      <c r="H1159" s="662" t="s">
        <v>577</v>
      </c>
      <c r="I1159" s="662" t="s">
        <v>1209</v>
      </c>
      <c r="J1159" s="662" t="s">
        <v>1210</v>
      </c>
      <c r="K1159" s="662" t="s">
        <v>1211</v>
      </c>
      <c r="L1159" s="663">
        <v>64.56</v>
      </c>
      <c r="M1159" s="663">
        <v>64.56</v>
      </c>
      <c r="N1159" s="662">
        <v>1</v>
      </c>
      <c r="O1159" s="745">
        <v>1</v>
      </c>
      <c r="P1159" s="663">
        <v>64.56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31</v>
      </c>
      <c r="B1160" s="662" t="s">
        <v>576</v>
      </c>
      <c r="C1160" s="662" t="s">
        <v>2790</v>
      </c>
      <c r="D1160" s="743" t="s">
        <v>3998</v>
      </c>
      <c r="E1160" s="744" t="s">
        <v>2806</v>
      </c>
      <c r="F1160" s="662" t="s">
        <v>2785</v>
      </c>
      <c r="G1160" s="662" t="s">
        <v>3299</v>
      </c>
      <c r="H1160" s="662" t="s">
        <v>577</v>
      </c>
      <c r="I1160" s="662" t="s">
        <v>3608</v>
      </c>
      <c r="J1160" s="662" t="s">
        <v>722</v>
      </c>
      <c r="K1160" s="662" t="s">
        <v>2742</v>
      </c>
      <c r="L1160" s="663">
        <v>110.28</v>
      </c>
      <c r="M1160" s="663">
        <v>110.28</v>
      </c>
      <c r="N1160" s="662">
        <v>1</v>
      </c>
      <c r="O1160" s="745">
        <v>1</v>
      </c>
      <c r="P1160" s="663">
        <v>110.28</v>
      </c>
      <c r="Q1160" s="678">
        <v>1</v>
      </c>
      <c r="R1160" s="662">
        <v>1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31</v>
      </c>
      <c r="B1161" s="662" t="s">
        <v>576</v>
      </c>
      <c r="C1161" s="662" t="s">
        <v>2790</v>
      </c>
      <c r="D1161" s="743" t="s">
        <v>3998</v>
      </c>
      <c r="E1161" s="744" t="s">
        <v>2806</v>
      </c>
      <c r="F1161" s="662" t="s">
        <v>2785</v>
      </c>
      <c r="G1161" s="662" t="s">
        <v>2890</v>
      </c>
      <c r="H1161" s="662" t="s">
        <v>577</v>
      </c>
      <c r="I1161" s="662" t="s">
        <v>797</v>
      </c>
      <c r="J1161" s="662" t="s">
        <v>798</v>
      </c>
      <c r="K1161" s="662" t="s">
        <v>2891</v>
      </c>
      <c r="L1161" s="663">
        <v>107.27</v>
      </c>
      <c r="M1161" s="663">
        <v>214.54</v>
      </c>
      <c r="N1161" s="662">
        <v>2</v>
      </c>
      <c r="O1161" s="745">
        <v>1</v>
      </c>
      <c r="P1161" s="663">
        <v>214.54</v>
      </c>
      <c r="Q1161" s="678">
        <v>1</v>
      </c>
      <c r="R1161" s="662">
        <v>2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31</v>
      </c>
      <c r="B1162" s="662" t="s">
        <v>576</v>
      </c>
      <c r="C1162" s="662" t="s">
        <v>2790</v>
      </c>
      <c r="D1162" s="743" t="s">
        <v>3998</v>
      </c>
      <c r="E1162" s="744" t="s">
        <v>2806</v>
      </c>
      <c r="F1162" s="662" t="s">
        <v>2785</v>
      </c>
      <c r="G1162" s="662" t="s">
        <v>2895</v>
      </c>
      <c r="H1162" s="662" t="s">
        <v>577</v>
      </c>
      <c r="I1162" s="662" t="s">
        <v>3143</v>
      </c>
      <c r="J1162" s="662" t="s">
        <v>904</v>
      </c>
      <c r="K1162" s="662" t="s">
        <v>3144</v>
      </c>
      <c r="L1162" s="663">
        <v>0</v>
      </c>
      <c r="M1162" s="663">
        <v>0</v>
      </c>
      <c r="N1162" s="662">
        <v>1</v>
      </c>
      <c r="O1162" s="745">
        <v>0.5</v>
      </c>
      <c r="P1162" s="663">
        <v>0</v>
      </c>
      <c r="Q1162" s="678"/>
      <c r="R1162" s="662">
        <v>1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31</v>
      </c>
      <c r="B1163" s="662" t="s">
        <v>576</v>
      </c>
      <c r="C1163" s="662" t="s">
        <v>2790</v>
      </c>
      <c r="D1163" s="743" t="s">
        <v>3998</v>
      </c>
      <c r="E1163" s="744" t="s">
        <v>2806</v>
      </c>
      <c r="F1163" s="662" t="s">
        <v>2785</v>
      </c>
      <c r="G1163" s="662" t="s">
        <v>2895</v>
      </c>
      <c r="H1163" s="662" t="s">
        <v>577</v>
      </c>
      <c r="I1163" s="662" t="s">
        <v>2952</v>
      </c>
      <c r="J1163" s="662" t="s">
        <v>904</v>
      </c>
      <c r="K1163" s="662" t="s">
        <v>2953</v>
      </c>
      <c r="L1163" s="663">
        <v>0</v>
      </c>
      <c r="M1163" s="663">
        <v>0</v>
      </c>
      <c r="N1163" s="662">
        <v>1</v>
      </c>
      <c r="O1163" s="745">
        <v>1</v>
      </c>
      <c r="P1163" s="663">
        <v>0</v>
      </c>
      <c r="Q1163" s="678"/>
      <c r="R1163" s="662">
        <v>1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31</v>
      </c>
      <c r="B1164" s="662" t="s">
        <v>576</v>
      </c>
      <c r="C1164" s="662" t="s">
        <v>2790</v>
      </c>
      <c r="D1164" s="743" t="s">
        <v>3998</v>
      </c>
      <c r="E1164" s="744" t="s">
        <v>2806</v>
      </c>
      <c r="F1164" s="662" t="s">
        <v>2785</v>
      </c>
      <c r="G1164" s="662" t="s">
        <v>2823</v>
      </c>
      <c r="H1164" s="662" t="s">
        <v>577</v>
      </c>
      <c r="I1164" s="662" t="s">
        <v>1714</v>
      </c>
      <c r="J1164" s="662" t="s">
        <v>1715</v>
      </c>
      <c r="K1164" s="662" t="s">
        <v>1716</v>
      </c>
      <c r="L1164" s="663">
        <v>147.31</v>
      </c>
      <c r="M1164" s="663">
        <v>294.62</v>
      </c>
      <c r="N1164" s="662">
        <v>2</v>
      </c>
      <c r="O1164" s="745">
        <v>1</v>
      </c>
      <c r="P1164" s="663">
        <v>294.62</v>
      </c>
      <c r="Q1164" s="678">
        <v>1</v>
      </c>
      <c r="R1164" s="662">
        <v>2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31</v>
      </c>
      <c r="B1165" s="662" t="s">
        <v>576</v>
      </c>
      <c r="C1165" s="662" t="s">
        <v>2790</v>
      </c>
      <c r="D1165" s="743" t="s">
        <v>3998</v>
      </c>
      <c r="E1165" s="744" t="s">
        <v>2806</v>
      </c>
      <c r="F1165" s="662" t="s">
        <v>2785</v>
      </c>
      <c r="G1165" s="662" t="s">
        <v>2823</v>
      </c>
      <c r="H1165" s="662" t="s">
        <v>577</v>
      </c>
      <c r="I1165" s="662" t="s">
        <v>1714</v>
      </c>
      <c r="J1165" s="662" t="s">
        <v>1715</v>
      </c>
      <c r="K1165" s="662" t="s">
        <v>1716</v>
      </c>
      <c r="L1165" s="663">
        <v>132.97999999999999</v>
      </c>
      <c r="M1165" s="663">
        <v>531.91999999999996</v>
      </c>
      <c r="N1165" s="662">
        <v>4</v>
      </c>
      <c r="O1165" s="745">
        <v>2</v>
      </c>
      <c r="P1165" s="663">
        <v>265.95999999999998</v>
      </c>
      <c r="Q1165" s="678">
        <v>0.5</v>
      </c>
      <c r="R1165" s="662">
        <v>2</v>
      </c>
      <c r="S1165" s="678">
        <v>0.5</v>
      </c>
      <c r="T1165" s="745">
        <v>1</v>
      </c>
      <c r="U1165" s="701">
        <v>0.5</v>
      </c>
    </row>
    <row r="1166" spans="1:21" ht="14.4" customHeight="1" x14ac:dyDescent="0.3">
      <c r="A1166" s="661">
        <v>31</v>
      </c>
      <c r="B1166" s="662" t="s">
        <v>576</v>
      </c>
      <c r="C1166" s="662" t="s">
        <v>2790</v>
      </c>
      <c r="D1166" s="743" t="s">
        <v>3998</v>
      </c>
      <c r="E1166" s="744" t="s">
        <v>2806</v>
      </c>
      <c r="F1166" s="662" t="s">
        <v>2785</v>
      </c>
      <c r="G1166" s="662" t="s">
        <v>2823</v>
      </c>
      <c r="H1166" s="662" t="s">
        <v>577</v>
      </c>
      <c r="I1166" s="662" t="s">
        <v>2824</v>
      </c>
      <c r="J1166" s="662" t="s">
        <v>1715</v>
      </c>
      <c r="K1166" s="662" t="s">
        <v>2825</v>
      </c>
      <c r="L1166" s="663">
        <v>0</v>
      </c>
      <c r="M1166" s="663">
        <v>0</v>
      </c>
      <c r="N1166" s="662">
        <v>2</v>
      </c>
      <c r="O1166" s="745">
        <v>1.5</v>
      </c>
      <c r="P1166" s="663">
        <v>0</v>
      </c>
      <c r="Q1166" s="678"/>
      <c r="R1166" s="662">
        <v>2</v>
      </c>
      <c r="S1166" s="678">
        <v>1</v>
      </c>
      <c r="T1166" s="745">
        <v>1.5</v>
      </c>
      <c r="U1166" s="701">
        <v>1</v>
      </c>
    </row>
    <row r="1167" spans="1:21" ht="14.4" customHeight="1" x14ac:dyDescent="0.3">
      <c r="A1167" s="661">
        <v>31</v>
      </c>
      <c r="B1167" s="662" t="s">
        <v>576</v>
      </c>
      <c r="C1167" s="662" t="s">
        <v>2790</v>
      </c>
      <c r="D1167" s="743" t="s">
        <v>3998</v>
      </c>
      <c r="E1167" s="744" t="s">
        <v>2806</v>
      </c>
      <c r="F1167" s="662" t="s">
        <v>2785</v>
      </c>
      <c r="G1167" s="662" t="s">
        <v>3741</v>
      </c>
      <c r="H1167" s="662" t="s">
        <v>577</v>
      </c>
      <c r="I1167" s="662" t="s">
        <v>3742</v>
      </c>
      <c r="J1167" s="662" t="s">
        <v>3743</v>
      </c>
      <c r="K1167" s="662" t="s">
        <v>1183</v>
      </c>
      <c r="L1167" s="663">
        <v>0</v>
      </c>
      <c r="M1167" s="663">
        <v>0</v>
      </c>
      <c r="N1167" s="662">
        <v>1</v>
      </c>
      <c r="O1167" s="745">
        <v>1</v>
      </c>
      <c r="P1167" s="663">
        <v>0</v>
      </c>
      <c r="Q1167" s="678"/>
      <c r="R1167" s="662">
        <v>1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31</v>
      </c>
      <c r="B1168" s="662" t="s">
        <v>576</v>
      </c>
      <c r="C1168" s="662" t="s">
        <v>2790</v>
      </c>
      <c r="D1168" s="743" t="s">
        <v>3998</v>
      </c>
      <c r="E1168" s="744" t="s">
        <v>2806</v>
      </c>
      <c r="F1168" s="662" t="s">
        <v>2785</v>
      </c>
      <c r="G1168" s="662" t="s">
        <v>3237</v>
      </c>
      <c r="H1168" s="662" t="s">
        <v>1456</v>
      </c>
      <c r="I1168" s="662" t="s">
        <v>3744</v>
      </c>
      <c r="J1168" s="662" t="s">
        <v>1564</v>
      </c>
      <c r="K1168" s="662" t="s">
        <v>3296</v>
      </c>
      <c r="L1168" s="663">
        <v>207.45</v>
      </c>
      <c r="M1168" s="663">
        <v>207.45</v>
      </c>
      <c r="N1168" s="662">
        <v>1</v>
      </c>
      <c r="O1168" s="745">
        <v>1</v>
      </c>
      <c r="P1168" s="663">
        <v>207.45</v>
      </c>
      <c r="Q1168" s="678">
        <v>1</v>
      </c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31</v>
      </c>
      <c r="B1169" s="662" t="s">
        <v>576</v>
      </c>
      <c r="C1169" s="662" t="s">
        <v>2790</v>
      </c>
      <c r="D1169" s="743" t="s">
        <v>3998</v>
      </c>
      <c r="E1169" s="744" t="s">
        <v>2806</v>
      </c>
      <c r="F1169" s="662" t="s">
        <v>2785</v>
      </c>
      <c r="G1169" s="662" t="s">
        <v>3237</v>
      </c>
      <c r="H1169" s="662" t="s">
        <v>577</v>
      </c>
      <c r="I1169" s="662" t="s">
        <v>3745</v>
      </c>
      <c r="J1169" s="662" t="s">
        <v>3746</v>
      </c>
      <c r="K1169" s="662" t="s">
        <v>1016</v>
      </c>
      <c r="L1169" s="663">
        <v>106.08</v>
      </c>
      <c r="M1169" s="663">
        <v>106.08</v>
      </c>
      <c r="N1169" s="662">
        <v>1</v>
      </c>
      <c r="O1169" s="745">
        <v>1</v>
      </c>
      <c r="P1169" s="663">
        <v>106.08</v>
      </c>
      <c r="Q1169" s="678">
        <v>1</v>
      </c>
      <c r="R1169" s="662">
        <v>1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31</v>
      </c>
      <c r="B1170" s="662" t="s">
        <v>576</v>
      </c>
      <c r="C1170" s="662" t="s">
        <v>2790</v>
      </c>
      <c r="D1170" s="743" t="s">
        <v>3998</v>
      </c>
      <c r="E1170" s="744" t="s">
        <v>2806</v>
      </c>
      <c r="F1170" s="662" t="s">
        <v>2785</v>
      </c>
      <c r="G1170" s="662" t="s">
        <v>2960</v>
      </c>
      <c r="H1170" s="662" t="s">
        <v>577</v>
      </c>
      <c r="I1170" s="662" t="s">
        <v>3747</v>
      </c>
      <c r="J1170" s="662" t="s">
        <v>920</v>
      </c>
      <c r="K1170" s="662" t="s">
        <v>921</v>
      </c>
      <c r="L1170" s="663">
        <v>27.5</v>
      </c>
      <c r="M1170" s="663">
        <v>82.5</v>
      </c>
      <c r="N1170" s="662">
        <v>3</v>
      </c>
      <c r="O1170" s="745">
        <v>2.5</v>
      </c>
      <c r="P1170" s="663">
        <v>82.5</v>
      </c>
      <c r="Q1170" s="678">
        <v>1</v>
      </c>
      <c r="R1170" s="662">
        <v>3</v>
      </c>
      <c r="S1170" s="678">
        <v>1</v>
      </c>
      <c r="T1170" s="745">
        <v>2.5</v>
      </c>
      <c r="U1170" s="701">
        <v>1</v>
      </c>
    </row>
    <row r="1171" spans="1:21" ht="14.4" customHeight="1" x14ac:dyDescent="0.3">
      <c r="A1171" s="661">
        <v>31</v>
      </c>
      <c r="B1171" s="662" t="s">
        <v>576</v>
      </c>
      <c r="C1171" s="662" t="s">
        <v>2790</v>
      </c>
      <c r="D1171" s="743" t="s">
        <v>3998</v>
      </c>
      <c r="E1171" s="744" t="s">
        <v>2806</v>
      </c>
      <c r="F1171" s="662" t="s">
        <v>2785</v>
      </c>
      <c r="G1171" s="662" t="s">
        <v>2831</v>
      </c>
      <c r="H1171" s="662" t="s">
        <v>1456</v>
      </c>
      <c r="I1171" s="662" t="s">
        <v>3024</v>
      </c>
      <c r="J1171" s="662" t="s">
        <v>2833</v>
      </c>
      <c r="K1171" s="662" t="s">
        <v>3025</v>
      </c>
      <c r="L1171" s="663">
        <v>407.55</v>
      </c>
      <c r="M1171" s="663">
        <v>815.1</v>
      </c>
      <c r="N1171" s="662">
        <v>2</v>
      </c>
      <c r="O1171" s="745">
        <v>1</v>
      </c>
      <c r="P1171" s="663">
        <v>815.1</v>
      </c>
      <c r="Q1171" s="678">
        <v>1</v>
      </c>
      <c r="R1171" s="662">
        <v>2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31</v>
      </c>
      <c r="B1172" s="662" t="s">
        <v>576</v>
      </c>
      <c r="C1172" s="662" t="s">
        <v>2790</v>
      </c>
      <c r="D1172" s="743" t="s">
        <v>3998</v>
      </c>
      <c r="E1172" s="744" t="s">
        <v>2806</v>
      </c>
      <c r="F1172" s="662" t="s">
        <v>2785</v>
      </c>
      <c r="G1172" s="662" t="s">
        <v>2831</v>
      </c>
      <c r="H1172" s="662" t="s">
        <v>1456</v>
      </c>
      <c r="I1172" s="662" t="s">
        <v>2832</v>
      </c>
      <c r="J1172" s="662" t="s">
        <v>2833</v>
      </c>
      <c r="K1172" s="662" t="s">
        <v>2834</v>
      </c>
      <c r="L1172" s="663">
        <v>543.39</v>
      </c>
      <c r="M1172" s="663">
        <v>27169.499999999985</v>
      </c>
      <c r="N1172" s="662">
        <v>50</v>
      </c>
      <c r="O1172" s="745">
        <v>32.5</v>
      </c>
      <c r="P1172" s="663">
        <v>25539.329999999987</v>
      </c>
      <c r="Q1172" s="678">
        <v>0.94000000000000006</v>
      </c>
      <c r="R1172" s="662">
        <v>47</v>
      </c>
      <c r="S1172" s="678">
        <v>0.94</v>
      </c>
      <c r="T1172" s="745">
        <v>29.5</v>
      </c>
      <c r="U1172" s="701">
        <v>0.90769230769230769</v>
      </c>
    </row>
    <row r="1173" spans="1:21" ht="14.4" customHeight="1" x14ac:dyDescent="0.3">
      <c r="A1173" s="661">
        <v>31</v>
      </c>
      <c r="B1173" s="662" t="s">
        <v>576</v>
      </c>
      <c r="C1173" s="662" t="s">
        <v>2790</v>
      </c>
      <c r="D1173" s="743" t="s">
        <v>3998</v>
      </c>
      <c r="E1173" s="744" t="s">
        <v>2806</v>
      </c>
      <c r="F1173" s="662" t="s">
        <v>2785</v>
      </c>
      <c r="G1173" s="662" t="s">
        <v>2831</v>
      </c>
      <c r="H1173" s="662" t="s">
        <v>1456</v>
      </c>
      <c r="I1173" s="662" t="s">
        <v>2835</v>
      </c>
      <c r="J1173" s="662" t="s">
        <v>2833</v>
      </c>
      <c r="K1173" s="662" t="s">
        <v>2836</v>
      </c>
      <c r="L1173" s="663">
        <v>815.1</v>
      </c>
      <c r="M1173" s="663">
        <v>14671.800000000003</v>
      </c>
      <c r="N1173" s="662">
        <v>18</v>
      </c>
      <c r="O1173" s="745">
        <v>7.5</v>
      </c>
      <c r="P1173" s="663">
        <v>12226.500000000002</v>
      </c>
      <c r="Q1173" s="678">
        <v>0.83333333333333326</v>
      </c>
      <c r="R1173" s="662">
        <v>15</v>
      </c>
      <c r="S1173" s="678">
        <v>0.83333333333333337</v>
      </c>
      <c r="T1173" s="745">
        <v>5.5</v>
      </c>
      <c r="U1173" s="701">
        <v>0.73333333333333328</v>
      </c>
    </row>
    <row r="1174" spans="1:21" ht="14.4" customHeight="1" x14ac:dyDescent="0.3">
      <c r="A1174" s="661">
        <v>31</v>
      </c>
      <c r="B1174" s="662" t="s">
        <v>576</v>
      </c>
      <c r="C1174" s="662" t="s">
        <v>2790</v>
      </c>
      <c r="D1174" s="743" t="s">
        <v>3998</v>
      </c>
      <c r="E1174" s="744" t="s">
        <v>2806</v>
      </c>
      <c r="F1174" s="662" t="s">
        <v>2785</v>
      </c>
      <c r="G1174" s="662" t="s">
        <v>2831</v>
      </c>
      <c r="H1174" s="662" t="s">
        <v>1456</v>
      </c>
      <c r="I1174" s="662" t="s">
        <v>2837</v>
      </c>
      <c r="J1174" s="662" t="s">
        <v>2833</v>
      </c>
      <c r="K1174" s="662" t="s">
        <v>2838</v>
      </c>
      <c r="L1174" s="663">
        <v>923.74</v>
      </c>
      <c r="M1174" s="663">
        <v>5542.4400000000005</v>
      </c>
      <c r="N1174" s="662">
        <v>6</v>
      </c>
      <c r="O1174" s="745">
        <v>2.5</v>
      </c>
      <c r="P1174" s="663">
        <v>5542.4400000000005</v>
      </c>
      <c r="Q1174" s="678">
        <v>1</v>
      </c>
      <c r="R1174" s="662">
        <v>6</v>
      </c>
      <c r="S1174" s="678">
        <v>1</v>
      </c>
      <c r="T1174" s="745">
        <v>2.5</v>
      </c>
      <c r="U1174" s="701">
        <v>1</v>
      </c>
    </row>
    <row r="1175" spans="1:21" ht="14.4" customHeight="1" x14ac:dyDescent="0.3">
      <c r="A1175" s="661">
        <v>31</v>
      </c>
      <c r="B1175" s="662" t="s">
        <v>576</v>
      </c>
      <c r="C1175" s="662" t="s">
        <v>2790</v>
      </c>
      <c r="D1175" s="743" t="s">
        <v>3998</v>
      </c>
      <c r="E1175" s="744" t="s">
        <v>2806</v>
      </c>
      <c r="F1175" s="662" t="s">
        <v>2785</v>
      </c>
      <c r="G1175" s="662" t="s">
        <v>2831</v>
      </c>
      <c r="H1175" s="662" t="s">
        <v>1456</v>
      </c>
      <c r="I1175" s="662" t="s">
        <v>3154</v>
      </c>
      <c r="J1175" s="662" t="s">
        <v>2833</v>
      </c>
      <c r="K1175" s="662" t="s">
        <v>2834</v>
      </c>
      <c r="L1175" s="663">
        <v>543.39</v>
      </c>
      <c r="M1175" s="663">
        <v>1086.78</v>
      </c>
      <c r="N1175" s="662">
        <v>2</v>
      </c>
      <c r="O1175" s="745">
        <v>1</v>
      </c>
      <c r="P1175" s="663">
        <v>1086.78</v>
      </c>
      <c r="Q1175" s="678">
        <v>1</v>
      </c>
      <c r="R1175" s="662">
        <v>2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31</v>
      </c>
      <c r="B1176" s="662" t="s">
        <v>576</v>
      </c>
      <c r="C1176" s="662" t="s">
        <v>2790</v>
      </c>
      <c r="D1176" s="743" t="s">
        <v>3998</v>
      </c>
      <c r="E1176" s="744" t="s">
        <v>2806</v>
      </c>
      <c r="F1176" s="662" t="s">
        <v>2785</v>
      </c>
      <c r="G1176" s="662" t="s">
        <v>2839</v>
      </c>
      <c r="H1176" s="662" t="s">
        <v>1456</v>
      </c>
      <c r="I1176" s="662" t="s">
        <v>1470</v>
      </c>
      <c r="J1176" s="662" t="s">
        <v>607</v>
      </c>
      <c r="K1176" s="662" t="s">
        <v>608</v>
      </c>
      <c r="L1176" s="663">
        <v>48.42</v>
      </c>
      <c r="M1176" s="663">
        <v>48.42</v>
      </c>
      <c r="N1176" s="662">
        <v>1</v>
      </c>
      <c r="O1176" s="745">
        <v>0.5</v>
      </c>
      <c r="P1176" s="663">
        <v>48.42</v>
      </c>
      <c r="Q1176" s="678">
        <v>1</v>
      </c>
      <c r="R1176" s="662">
        <v>1</v>
      </c>
      <c r="S1176" s="678">
        <v>1</v>
      </c>
      <c r="T1176" s="745">
        <v>0.5</v>
      </c>
      <c r="U1176" s="701">
        <v>1</v>
      </c>
    </row>
    <row r="1177" spans="1:21" ht="14.4" customHeight="1" x14ac:dyDescent="0.3">
      <c r="A1177" s="661">
        <v>31</v>
      </c>
      <c r="B1177" s="662" t="s">
        <v>576</v>
      </c>
      <c r="C1177" s="662" t="s">
        <v>2790</v>
      </c>
      <c r="D1177" s="743" t="s">
        <v>3998</v>
      </c>
      <c r="E1177" s="744" t="s">
        <v>2806</v>
      </c>
      <c r="F1177" s="662" t="s">
        <v>2785</v>
      </c>
      <c r="G1177" s="662" t="s">
        <v>2839</v>
      </c>
      <c r="H1177" s="662" t="s">
        <v>1456</v>
      </c>
      <c r="I1177" s="662" t="s">
        <v>1470</v>
      </c>
      <c r="J1177" s="662" t="s">
        <v>607</v>
      </c>
      <c r="K1177" s="662" t="s">
        <v>608</v>
      </c>
      <c r="L1177" s="663">
        <v>36.54</v>
      </c>
      <c r="M1177" s="663">
        <v>219.24</v>
      </c>
      <c r="N1177" s="662">
        <v>6</v>
      </c>
      <c r="O1177" s="745">
        <v>5</v>
      </c>
      <c r="P1177" s="663">
        <v>109.62</v>
      </c>
      <c r="Q1177" s="678">
        <v>0.5</v>
      </c>
      <c r="R1177" s="662">
        <v>3</v>
      </c>
      <c r="S1177" s="678">
        <v>0.5</v>
      </c>
      <c r="T1177" s="745">
        <v>2</v>
      </c>
      <c r="U1177" s="701">
        <v>0.4</v>
      </c>
    </row>
    <row r="1178" spans="1:21" ht="14.4" customHeight="1" x14ac:dyDescent="0.3">
      <c r="A1178" s="661">
        <v>31</v>
      </c>
      <c r="B1178" s="662" t="s">
        <v>576</v>
      </c>
      <c r="C1178" s="662" t="s">
        <v>2790</v>
      </c>
      <c r="D1178" s="743" t="s">
        <v>3998</v>
      </c>
      <c r="E1178" s="744" t="s">
        <v>2806</v>
      </c>
      <c r="F1178" s="662" t="s">
        <v>2785</v>
      </c>
      <c r="G1178" s="662" t="s">
        <v>2839</v>
      </c>
      <c r="H1178" s="662" t="s">
        <v>577</v>
      </c>
      <c r="I1178" s="662" t="s">
        <v>2840</v>
      </c>
      <c r="J1178" s="662" t="s">
        <v>607</v>
      </c>
      <c r="K1178" s="662" t="s">
        <v>2841</v>
      </c>
      <c r="L1178" s="663">
        <v>48.42</v>
      </c>
      <c r="M1178" s="663">
        <v>48.42</v>
      </c>
      <c r="N1178" s="662">
        <v>1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31</v>
      </c>
      <c r="B1179" s="662" t="s">
        <v>576</v>
      </c>
      <c r="C1179" s="662" t="s">
        <v>2790</v>
      </c>
      <c r="D1179" s="743" t="s">
        <v>3998</v>
      </c>
      <c r="E1179" s="744" t="s">
        <v>2806</v>
      </c>
      <c r="F1179" s="662" t="s">
        <v>2785</v>
      </c>
      <c r="G1179" s="662" t="s">
        <v>3029</v>
      </c>
      <c r="H1179" s="662" t="s">
        <v>577</v>
      </c>
      <c r="I1179" s="662" t="s">
        <v>2376</v>
      </c>
      <c r="J1179" s="662" t="s">
        <v>737</v>
      </c>
      <c r="K1179" s="662" t="s">
        <v>1954</v>
      </c>
      <c r="L1179" s="663">
        <v>301.2</v>
      </c>
      <c r="M1179" s="663">
        <v>301.2</v>
      </c>
      <c r="N1179" s="662">
        <v>1</v>
      </c>
      <c r="O1179" s="745">
        <v>0.5</v>
      </c>
      <c r="P1179" s="663">
        <v>301.2</v>
      </c>
      <c r="Q1179" s="678">
        <v>1</v>
      </c>
      <c r="R1179" s="662">
        <v>1</v>
      </c>
      <c r="S1179" s="678">
        <v>1</v>
      </c>
      <c r="T1179" s="745">
        <v>0.5</v>
      </c>
      <c r="U1179" s="701">
        <v>1</v>
      </c>
    </row>
    <row r="1180" spans="1:21" ht="14.4" customHeight="1" x14ac:dyDescent="0.3">
      <c r="A1180" s="661">
        <v>31</v>
      </c>
      <c r="B1180" s="662" t="s">
        <v>576</v>
      </c>
      <c r="C1180" s="662" t="s">
        <v>2790</v>
      </c>
      <c r="D1180" s="743" t="s">
        <v>3998</v>
      </c>
      <c r="E1180" s="744" t="s">
        <v>2806</v>
      </c>
      <c r="F1180" s="662" t="s">
        <v>2785</v>
      </c>
      <c r="G1180" s="662" t="s">
        <v>3029</v>
      </c>
      <c r="H1180" s="662" t="s">
        <v>577</v>
      </c>
      <c r="I1180" s="662" t="s">
        <v>3748</v>
      </c>
      <c r="J1180" s="662" t="s">
        <v>3749</v>
      </c>
      <c r="K1180" s="662" t="s">
        <v>3750</v>
      </c>
      <c r="L1180" s="663">
        <v>0</v>
      </c>
      <c r="M1180" s="663">
        <v>0</v>
      </c>
      <c r="N1180" s="662">
        <v>1</v>
      </c>
      <c r="O1180" s="745">
        <v>0.5</v>
      </c>
      <c r="P1180" s="663">
        <v>0</v>
      </c>
      <c r="Q1180" s="678"/>
      <c r="R1180" s="662">
        <v>1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31</v>
      </c>
      <c r="B1181" s="662" t="s">
        <v>576</v>
      </c>
      <c r="C1181" s="662" t="s">
        <v>2790</v>
      </c>
      <c r="D1181" s="743" t="s">
        <v>3998</v>
      </c>
      <c r="E1181" s="744" t="s">
        <v>2806</v>
      </c>
      <c r="F1181" s="662" t="s">
        <v>2785</v>
      </c>
      <c r="G1181" s="662" t="s">
        <v>3029</v>
      </c>
      <c r="H1181" s="662" t="s">
        <v>577</v>
      </c>
      <c r="I1181" s="662" t="s">
        <v>3112</v>
      </c>
      <c r="J1181" s="662" t="s">
        <v>3113</v>
      </c>
      <c r="K1181" s="662" t="s">
        <v>738</v>
      </c>
      <c r="L1181" s="663">
        <v>93.71</v>
      </c>
      <c r="M1181" s="663">
        <v>93.71</v>
      </c>
      <c r="N1181" s="662">
        <v>1</v>
      </c>
      <c r="O1181" s="745">
        <v>0.5</v>
      </c>
      <c r="P1181" s="663">
        <v>93.71</v>
      </c>
      <c r="Q1181" s="678">
        <v>1</v>
      </c>
      <c r="R1181" s="662">
        <v>1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31</v>
      </c>
      <c r="B1182" s="662" t="s">
        <v>576</v>
      </c>
      <c r="C1182" s="662" t="s">
        <v>2790</v>
      </c>
      <c r="D1182" s="743" t="s">
        <v>3998</v>
      </c>
      <c r="E1182" s="744" t="s">
        <v>2806</v>
      </c>
      <c r="F1182" s="662" t="s">
        <v>2785</v>
      </c>
      <c r="G1182" s="662" t="s">
        <v>3029</v>
      </c>
      <c r="H1182" s="662" t="s">
        <v>577</v>
      </c>
      <c r="I1182" s="662" t="s">
        <v>2242</v>
      </c>
      <c r="J1182" s="662" t="s">
        <v>737</v>
      </c>
      <c r="K1182" s="662" t="s">
        <v>2243</v>
      </c>
      <c r="L1182" s="663">
        <v>28.81</v>
      </c>
      <c r="M1182" s="663">
        <v>28.81</v>
      </c>
      <c r="N1182" s="662">
        <v>1</v>
      </c>
      <c r="O1182" s="745">
        <v>0.5</v>
      </c>
      <c r="P1182" s="663">
        <v>28.81</v>
      </c>
      <c r="Q1182" s="678">
        <v>1</v>
      </c>
      <c r="R1182" s="662">
        <v>1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31</v>
      </c>
      <c r="B1183" s="662" t="s">
        <v>576</v>
      </c>
      <c r="C1183" s="662" t="s">
        <v>2790</v>
      </c>
      <c r="D1183" s="743" t="s">
        <v>3998</v>
      </c>
      <c r="E1183" s="744" t="s">
        <v>2806</v>
      </c>
      <c r="F1183" s="662" t="s">
        <v>2785</v>
      </c>
      <c r="G1183" s="662" t="s">
        <v>3029</v>
      </c>
      <c r="H1183" s="662" t="s">
        <v>577</v>
      </c>
      <c r="I1183" s="662" t="s">
        <v>3159</v>
      </c>
      <c r="J1183" s="662" t="s">
        <v>737</v>
      </c>
      <c r="K1183" s="662" t="s">
        <v>738</v>
      </c>
      <c r="L1183" s="663">
        <v>57.64</v>
      </c>
      <c r="M1183" s="663">
        <v>57.64</v>
      </c>
      <c r="N1183" s="662">
        <v>1</v>
      </c>
      <c r="O1183" s="745">
        <v>0.5</v>
      </c>
      <c r="P1183" s="663">
        <v>57.64</v>
      </c>
      <c r="Q1183" s="678">
        <v>1</v>
      </c>
      <c r="R1183" s="662">
        <v>1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31</v>
      </c>
      <c r="B1184" s="662" t="s">
        <v>576</v>
      </c>
      <c r="C1184" s="662" t="s">
        <v>2790</v>
      </c>
      <c r="D1184" s="743" t="s">
        <v>3998</v>
      </c>
      <c r="E1184" s="744" t="s">
        <v>2806</v>
      </c>
      <c r="F1184" s="662" t="s">
        <v>2785</v>
      </c>
      <c r="G1184" s="662" t="s">
        <v>3029</v>
      </c>
      <c r="H1184" s="662" t="s">
        <v>577</v>
      </c>
      <c r="I1184" s="662" t="s">
        <v>1953</v>
      </c>
      <c r="J1184" s="662" t="s">
        <v>737</v>
      </c>
      <c r="K1184" s="662" t="s">
        <v>1954</v>
      </c>
      <c r="L1184" s="663">
        <v>301.2</v>
      </c>
      <c r="M1184" s="663">
        <v>301.2</v>
      </c>
      <c r="N1184" s="662">
        <v>1</v>
      </c>
      <c r="O1184" s="745">
        <v>0.5</v>
      </c>
      <c r="P1184" s="663">
        <v>301.2</v>
      </c>
      <c r="Q1184" s="678">
        <v>1</v>
      </c>
      <c r="R1184" s="662">
        <v>1</v>
      </c>
      <c r="S1184" s="678">
        <v>1</v>
      </c>
      <c r="T1184" s="745">
        <v>0.5</v>
      </c>
      <c r="U1184" s="701">
        <v>1</v>
      </c>
    </row>
    <row r="1185" spans="1:21" ht="14.4" customHeight="1" x14ac:dyDescent="0.3">
      <c r="A1185" s="661">
        <v>31</v>
      </c>
      <c r="B1185" s="662" t="s">
        <v>576</v>
      </c>
      <c r="C1185" s="662" t="s">
        <v>2790</v>
      </c>
      <c r="D1185" s="743" t="s">
        <v>3998</v>
      </c>
      <c r="E1185" s="744" t="s">
        <v>2806</v>
      </c>
      <c r="F1185" s="662" t="s">
        <v>2785</v>
      </c>
      <c r="G1185" s="662" t="s">
        <v>3029</v>
      </c>
      <c r="H1185" s="662" t="s">
        <v>577</v>
      </c>
      <c r="I1185" s="662" t="s">
        <v>1953</v>
      </c>
      <c r="J1185" s="662" t="s">
        <v>737</v>
      </c>
      <c r="K1185" s="662" t="s">
        <v>1954</v>
      </c>
      <c r="L1185" s="663">
        <v>185.26</v>
      </c>
      <c r="M1185" s="663">
        <v>185.26</v>
      </c>
      <c r="N1185" s="662">
        <v>1</v>
      </c>
      <c r="O1185" s="745">
        <v>0.5</v>
      </c>
      <c r="P1185" s="663">
        <v>185.26</v>
      </c>
      <c r="Q1185" s="678">
        <v>1</v>
      </c>
      <c r="R1185" s="662">
        <v>1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31</v>
      </c>
      <c r="B1186" s="662" t="s">
        <v>576</v>
      </c>
      <c r="C1186" s="662" t="s">
        <v>2790</v>
      </c>
      <c r="D1186" s="743" t="s">
        <v>3998</v>
      </c>
      <c r="E1186" s="744" t="s">
        <v>2806</v>
      </c>
      <c r="F1186" s="662" t="s">
        <v>2785</v>
      </c>
      <c r="G1186" s="662" t="s">
        <v>3751</v>
      </c>
      <c r="H1186" s="662" t="s">
        <v>577</v>
      </c>
      <c r="I1186" s="662" t="s">
        <v>3752</v>
      </c>
      <c r="J1186" s="662" t="s">
        <v>2750</v>
      </c>
      <c r="K1186" s="662" t="s">
        <v>3753</v>
      </c>
      <c r="L1186" s="663">
        <v>0</v>
      </c>
      <c r="M1186" s="663">
        <v>0</v>
      </c>
      <c r="N1186" s="662">
        <v>1</v>
      </c>
      <c r="O1186" s="745">
        <v>0.5</v>
      </c>
      <c r="P1186" s="663">
        <v>0</v>
      </c>
      <c r="Q1186" s="678"/>
      <c r="R1186" s="662">
        <v>1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31</v>
      </c>
      <c r="B1187" s="662" t="s">
        <v>576</v>
      </c>
      <c r="C1187" s="662" t="s">
        <v>2790</v>
      </c>
      <c r="D1187" s="743" t="s">
        <v>3998</v>
      </c>
      <c r="E1187" s="744" t="s">
        <v>2806</v>
      </c>
      <c r="F1187" s="662" t="s">
        <v>2785</v>
      </c>
      <c r="G1187" s="662" t="s">
        <v>2842</v>
      </c>
      <c r="H1187" s="662" t="s">
        <v>577</v>
      </c>
      <c r="I1187" s="662" t="s">
        <v>763</v>
      </c>
      <c r="J1187" s="662" t="s">
        <v>2843</v>
      </c>
      <c r="K1187" s="662" t="s">
        <v>2844</v>
      </c>
      <c r="L1187" s="663">
        <v>0</v>
      </c>
      <c r="M1187" s="663">
        <v>0</v>
      </c>
      <c r="N1187" s="662">
        <v>20</v>
      </c>
      <c r="O1187" s="745">
        <v>11</v>
      </c>
      <c r="P1187" s="663">
        <v>0</v>
      </c>
      <c r="Q1187" s="678"/>
      <c r="R1187" s="662">
        <v>17</v>
      </c>
      <c r="S1187" s="678">
        <v>0.85</v>
      </c>
      <c r="T1187" s="745">
        <v>8.5</v>
      </c>
      <c r="U1187" s="701">
        <v>0.77272727272727271</v>
      </c>
    </row>
    <row r="1188" spans="1:21" ht="14.4" customHeight="1" x14ac:dyDescent="0.3">
      <c r="A1188" s="661">
        <v>31</v>
      </c>
      <c r="B1188" s="662" t="s">
        <v>576</v>
      </c>
      <c r="C1188" s="662" t="s">
        <v>2790</v>
      </c>
      <c r="D1188" s="743" t="s">
        <v>3998</v>
      </c>
      <c r="E1188" s="744" t="s">
        <v>2806</v>
      </c>
      <c r="F1188" s="662" t="s">
        <v>2785</v>
      </c>
      <c r="G1188" s="662" t="s">
        <v>2993</v>
      </c>
      <c r="H1188" s="662" t="s">
        <v>577</v>
      </c>
      <c r="I1188" s="662" t="s">
        <v>3754</v>
      </c>
      <c r="J1188" s="662" t="s">
        <v>3755</v>
      </c>
      <c r="K1188" s="662" t="s">
        <v>3756</v>
      </c>
      <c r="L1188" s="663">
        <v>51.21</v>
      </c>
      <c r="M1188" s="663">
        <v>204.84</v>
      </c>
      <c r="N1188" s="662">
        <v>4</v>
      </c>
      <c r="O1188" s="745">
        <v>1.5</v>
      </c>
      <c r="P1188" s="663">
        <v>102.42</v>
      </c>
      <c r="Q1188" s="678">
        <v>0.5</v>
      </c>
      <c r="R1188" s="662">
        <v>2</v>
      </c>
      <c r="S1188" s="678">
        <v>0.5</v>
      </c>
      <c r="T1188" s="745">
        <v>0.5</v>
      </c>
      <c r="U1188" s="701">
        <v>0.33333333333333331</v>
      </c>
    </row>
    <row r="1189" spans="1:21" ht="14.4" customHeight="1" x14ac:dyDescent="0.3">
      <c r="A1189" s="661">
        <v>31</v>
      </c>
      <c r="B1189" s="662" t="s">
        <v>576</v>
      </c>
      <c r="C1189" s="662" t="s">
        <v>2790</v>
      </c>
      <c r="D1189" s="743" t="s">
        <v>3998</v>
      </c>
      <c r="E1189" s="744" t="s">
        <v>2806</v>
      </c>
      <c r="F1189" s="662" t="s">
        <v>2785</v>
      </c>
      <c r="G1189" s="662" t="s">
        <v>2845</v>
      </c>
      <c r="H1189" s="662" t="s">
        <v>577</v>
      </c>
      <c r="I1189" s="662" t="s">
        <v>1691</v>
      </c>
      <c r="J1189" s="662" t="s">
        <v>1692</v>
      </c>
      <c r="K1189" s="662" t="s">
        <v>2846</v>
      </c>
      <c r="L1189" s="663">
        <v>186.27</v>
      </c>
      <c r="M1189" s="663">
        <v>1490.16</v>
      </c>
      <c r="N1189" s="662">
        <v>8</v>
      </c>
      <c r="O1189" s="745">
        <v>5</v>
      </c>
      <c r="P1189" s="663">
        <v>1117.6200000000001</v>
      </c>
      <c r="Q1189" s="678">
        <v>0.75</v>
      </c>
      <c r="R1189" s="662">
        <v>6</v>
      </c>
      <c r="S1189" s="678">
        <v>0.75</v>
      </c>
      <c r="T1189" s="745">
        <v>3.5</v>
      </c>
      <c r="U1189" s="701">
        <v>0.7</v>
      </c>
    </row>
    <row r="1190" spans="1:21" ht="14.4" customHeight="1" x14ac:dyDescent="0.3">
      <c r="A1190" s="661">
        <v>31</v>
      </c>
      <c r="B1190" s="662" t="s">
        <v>576</v>
      </c>
      <c r="C1190" s="662" t="s">
        <v>2790</v>
      </c>
      <c r="D1190" s="743" t="s">
        <v>3998</v>
      </c>
      <c r="E1190" s="744" t="s">
        <v>2806</v>
      </c>
      <c r="F1190" s="662" t="s">
        <v>2785</v>
      </c>
      <c r="G1190" s="662" t="s">
        <v>2913</v>
      </c>
      <c r="H1190" s="662" t="s">
        <v>577</v>
      </c>
      <c r="I1190" s="662" t="s">
        <v>3174</v>
      </c>
      <c r="J1190" s="662" t="s">
        <v>3077</v>
      </c>
      <c r="K1190" s="662" t="s">
        <v>943</v>
      </c>
      <c r="L1190" s="663">
        <v>75.22</v>
      </c>
      <c r="M1190" s="663">
        <v>300.88</v>
      </c>
      <c r="N1190" s="662">
        <v>4</v>
      </c>
      <c r="O1190" s="745">
        <v>3</v>
      </c>
      <c r="P1190" s="663">
        <v>300.88</v>
      </c>
      <c r="Q1190" s="678">
        <v>1</v>
      </c>
      <c r="R1190" s="662">
        <v>4</v>
      </c>
      <c r="S1190" s="678">
        <v>1</v>
      </c>
      <c r="T1190" s="745">
        <v>3</v>
      </c>
      <c r="U1190" s="701">
        <v>1</v>
      </c>
    </row>
    <row r="1191" spans="1:21" ht="14.4" customHeight="1" x14ac:dyDescent="0.3">
      <c r="A1191" s="661">
        <v>31</v>
      </c>
      <c r="B1191" s="662" t="s">
        <v>576</v>
      </c>
      <c r="C1191" s="662" t="s">
        <v>2790</v>
      </c>
      <c r="D1191" s="743" t="s">
        <v>3998</v>
      </c>
      <c r="E1191" s="744" t="s">
        <v>2806</v>
      </c>
      <c r="F1191" s="662" t="s">
        <v>2785</v>
      </c>
      <c r="G1191" s="662" t="s">
        <v>2913</v>
      </c>
      <c r="H1191" s="662" t="s">
        <v>577</v>
      </c>
      <c r="I1191" s="662" t="s">
        <v>3095</v>
      </c>
      <c r="J1191" s="662" t="s">
        <v>3096</v>
      </c>
      <c r="K1191" s="662" t="s">
        <v>3097</v>
      </c>
      <c r="L1191" s="663">
        <v>45.65</v>
      </c>
      <c r="M1191" s="663">
        <v>91.3</v>
      </c>
      <c r="N1191" s="662">
        <v>2</v>
      </c>
      <c r="O1191" s="745">
        <v>0.5</v>
      </c>
      <c r="P1191" s="663">
        <v>91.3</v>
      </c>
      <c r="Q1191" s="678">
        <v>1</v>
      </c>
      <c r="R1191" s="662">
        <v>2</v>
      </c>
      <c r="S1191" s="678">
        <v>1</v>
      </c>
      <c r="T1191" s="745">
        <v>0.5</v>
      </c>
      <c r="U1191" s="701">
        <v>1</v>
      </c>
    </row>
    <row r="1192" spans="1:21" ht="14.4" customHeight="1" x14ac:dyDescent="0.3">
      <c r="A1192" s="661">
        <v>31</v>
      </c>
      <c r="B1192" s="662" t="s">
        <v>576</v>
      </c>
      <c r="C1192" s="662" t="s">
        <v>2790</v>
      </c>
      <c r="D1192" s="743" t="s">
        <v>3998</v>
      </c>
      <c r="E1192" s="744" t="s">
        <v>2806</v>
      </c>
      <c r="F1192" s="662" t="s">
        <v>2785</v>
      </c>
      <c r="G1192" s="662" t="s">
        <v>2913</v>
      </c>
      <c r="H1192" s="662" t="s">
        <v>577</v>
      </c>
      <c r="I1192" s="662" t="s">
        <v>3757</v>
      </c>
      <c r="J1192" s="662" t="s">
        <v>3096</v>
      </c>
      <c r="K1192" s="662" t="s">
        <v>3758</v>
      </c>
      <c r="L1192" s="663">
        <v>410.78</v>
      </c>
      <c r="M1192" s="663">
        <v>410.78</v>
      </c>
      <c r="N1192" s="662">
        <v>1</v>
      </c>
      <c r="O1192" s="745">
        <v>1</v>
      </c>
      <c r="P1192" s="663">
        <v>410.78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31</v>
      </c>
      <c r="B1193" s="662" t="s">
        <v>576</v>
      </c>
      <c r="C1193" s="662" t="s">
        <v>2790</v>
      </c>
      <c r="D1193" s="743" t="s">
        <v>3998</v>
      </c>
      <c r="E1193" s="744" t="s">
        <v>2806</v>
      </c>
      <c r="F1193" s="662" t="s">
        <v>2785</v>
      </c>
      <c r="G1193" s="662" t="s">
        <v>2913</v>
      </c>
      <c r="H1193" s="662" t="s">
        <v>577</v>
      </c>
      <c r="I1193" s="662" t="s">
        <v>3759</v>
      </c>
      <c r="J1193" s="662" t="s">
        <v>3077</v>
      </c>
      <c r="K1193" s="662" t="s">
        <v>2968</v>
      </c>
      <c r="L1193" s="663">
        <v>125.36</v>
      </c>
      <c r="M1193" s="663">
        <v>125.36</v>
      </c>
      <c r="N1193" s="662">
        <v>1</v>
      </c>
      <c r="O1193" s="745">
        <v>0.5</v>
      </c>
      <c r="P1193" s="663">
        <v>125.36</v>
      </c>
      <c r="Q1193" s="678">
        <v>1</v>
      </c>
      <c r="R1193" s="662">
        <v>1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31</v>
      </c>
      <c r="B1194" s="662" t="s">
        <v>576</v>
      </c>
      <c r="C1194" s="662" t="s">
        <v>2790</v>
      </c>
      <c r="D1194" s="743" t="s">
        <v>3998</v>
      </c>
      <c r="E1194" s="744" t="s">
        <v>2806</v>
      </c>
      <c r="F1194" s="662" t="s">
        <v>2785</v>
      </c>
      <c r="G1194" s="662" t="s">
        <v>2913</v>
      </c>
      <c r="H1194" s="662" t="s">
        <v>577</v>
      </c>
      <c r="I1194" s="662" t="s">
        <v>3076</v>
      </c>
      <c r="J1194" s="662" t="s">
        <v>3077</v>
      </c>
      <c r="K1194" s="662" t="s">
        <v>3078</v>
      </c>
      <c r="L1194" s="663">
        <v>0</v>
      </c>
      <c r="M1194" s="663">
        <v>0</v>
      </c>
      <c r="N1194" s="662">
        <v>2</v>
      </c>
      <c r="O1194" s="745">
        <v>1</v>
      </c>
      <c r="P1194" s="663">
        <v>0</v>
      </c>
      <c r="Q1194" s="678"/>
      <c r="R1194" s="662">
        <v>1</v>
      </c>
      <c r="S1194" s="678">
        <v>0.5</v>
      </c>
      <c r="T1194" s="745">
        <v>0.5</v>
      </c>
      <c r="U1194" s="701">
        <v>0.5</v>
      </c>
    </row>
    <row r="1195" spans="1:21" ht="14.4" customHeight="1" x14ac:dyDescent="0.3">
      <c r="A1195" s="661">
        <v>31</v>
      </c>
      <c r="B1195" s="662" t="s">
        <v>576</v>
      </c>
      <c r="C1195" s="662" t="s">
        <v>2790</v>
      </c>
      <c r="D1195" s="743" t="s">
        <v>3998</v>
      </c>
      <c r="E1195" s="744" t="s">
        <v>2806</v>
      </c>
      <c r="F1195" s="662" t="s">
        <v>2785</v>
      </c>
      <c r="G1195" s="662" t="s">
        <v>3760</v>
      </c>
      <c r="H1195" s="662" t="s">
        <v>577</v>
      </c>
      <c r="I1195" s="662" t="s">
        <v>2176</v>
      </c>
      <c r="J1195" s="662" t="s">
        <v>3761</v>
      </c>
      <c r="K1195" s="662" t="s">
        <v>3762</v>
      </c>
      <c r="L1195" s="663">
        <v>25.12</v>
      </c>
      <c r="M1195" s="663">
        <v>25.12</v>
      </c>
      <c r="N1195" s="662">
        <v>1</v>
      </c>
      <c r="O1195" s="745">
        <v>1</v>
      </c>
      <c r="P1195" s="663">
        <v>25.12</v>
      </c>
      <c r="Q1195" s="678">
        <v>1</v>
      </c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31</v>
      </c>
      <c r="B1196" s="662" t="s">
        <v>576</v>
      </c>
      <c r="C1196" s="662" t="s">
        <v>2790</v>
      </c>
      <c r="D1196" s="743" t="s">
        <v>3998</v>
      </c>
      <c r="E1196" s="744" t="s">
        <v>2806</v>
      </c>
      <c r="F1196" s="662" t="s">
        <v>2785</v>
      </c>
      <c r="G1196" s="662" t="s">
        <v>3339</v>
      </c>
      <c r="H1196" s="662" t="s">
        <v>577</v>
      </c>
      <c r="I1196" s="662" t="s">
        <v>3540</v>
      </c>
      <c r="J1196" s="662" t="s">
        <v>3541</v>
      </c>
      <c r="K1196" s="662" t="s">
        <v>1423</v>
      </c>
      <c r="L1196" s="663">
        <v>0</v>
      </c>
      <c r="M1196" s="663">
        <v>0</v>
      </c>
      <c r="N1196" s="662">
        <v>6</v>
      </c>
      <c r="O1196" s="745">
        <v>2.5</v>
      </c>
      <c r="P1196" s="663">
        <v>0</v>
      </c>
      <c r="Q1196" s="678"/>
      <c r="R1196" s="662">
        <v>4</v>
      </c>
      <c r="S1196" s="678">
        <v>0.66666666666666663</v>
      </c>
      <c r="T1196" s="745">
        <v>1.5</v>
      </c>
      <c r="U1196" s="701">
        <v>0.6</v>
      </c>
    </row>
    <row r="1197" spans="1:21" ht="14.4" customHeight="1" x14ac:dyDescent="0.3">
      <c r="A1197" s="661">
        <v>31</v>
      </c>
      <c r="B1197" s="662" t="s">
        <v>576</v>
      </c>
      <c r="C1197" s="662" t="s">
        <v>2790</v>
      </c>
      <c r="D1197" s="743" t="s">
        <v>3998</v>
      </c>
      <c r="E1197" s="744" t="s">
        <v>2806</v>
      </c>
      <c r="F1197" s="662" t="s">
        <v>2785</v>
      </c>
      <c r="G1197" s="662" t="s">
        <v>3339</v>
      </c>
      <c r="H1197" s="662" t="s">
        <v>577</v>
      </c>
      <c r="I1197" s="662" t="s">
        <v>3542</v>
      </c>
      <c r="J1197" s="662" t="s">
        <v>3541</v>
      </c>
      <c r="K1197" s="662" t="s">
        <v>1423</v>
      </c>
      <c r="L1197" s="663">
        <v>0</v>
      </c>
      <c r="M1197" s="663">
        <v>0</v>
      </c>
      <c r="N1197" s="662">
        <v>2</v>
      </c>
      <c r="O1197" s="745">
        <v>1</v>
      </c>
      <c r="P1197" s="663">
        <v>0</v>
      </c>
      <c r="Q1197" s="678"/>
      <c r="R1197" s="662">
        <v>2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31</v>
      </c>
      <c r="B1198" s="662" t="s">
        <v>576</v>
      </c>
      <c r="C1198" s="662" t="s">
        <v>2790</v>
      </c>
      <c r="D1198" s="743" t="s">
        <v>3998</v>
      </c>
      <c r="E1198" s="744" t="s">
        <v>2806</v>
      </c>
      <c r="F1198" s="662" t="s">
        <v>2787</v>
      </c>
      <c r="G1198" s="662" t="s">
        <v>2850</v>
      </c>
      <c r="H1198" s="662" t="s">
        <v>577</v>
      </c>
      <c r="I1198" s="662" t="s">
        <v>2917</v>
      </c>
      <c r="J1198" s="662" t="s">
        <v>2918</v>
      </c>
      <c r="K1198" s="662" t="s">
        <v>2919</v>
      </c>
      <c r="L1198" s="663">
        <v>35.75</v>
      </c>
      <c r="M1198" s="663">
        <v>35.75</v>
      </c>
      <c r="N1198" s="662">
        <v>1</v>
      </c>
      <c r="O1198" s="745">
        <v>1</v>
      </c>
      <c r="P1198" s="663">
        <v>35.75</v>
      </c>
      <c r="Q1198" s="678">
        <v>1</v>
      </c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31</v>
      </c>
      <c r="B1199" s="662" t="s">
        <v>576</v>
      </c>
      <c r="C1199" s="662" t="s">
        <v>2790</v>
      </c>
      <c r="D1199" s="743" t="s">
        <v>3998</v>
      </c>
      <c r="E1199" s="744" t="s">
        <v>2806</v>
      </c>
      <c r="F1199" s="662" t="s">
        <v>2787</v>
      </c>
      <c r="G1199" s="662" t="s">
        <v>2850</v>
      </c>
      <c r="H1199" s="662" t="s">
        <v>577</v>
      </c>
      <c r="I1199" s="662" t="s">
        <v>3256</v>
      </c>
      <c r="J1199" s="662" t="s">
        <v>2918</v>
      </c>
      <c r="K1199" s="662" t="s">
        <v>3257</v>
      </c>
      <c r="L1199" s="663">
        <v>47.57</v>
      </c>
      <c r="M1199" s="663">
        <v>47.57</v>
      </c>
      <c r="N1199" s="662">
        <v>1</v>
      </c>
      <c r="O1199" s="745">
        <v>1</v>
      </c>
      <c r="P1199" s="663">
        <v>47.57</v>
      </c>
      <c r="Q1199" s="678">
        <v>1</v>
      </c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31</v>
      </c>
      <c r="B1200" s="662" t="s">
        <v>576</v>
      </c>
      <c r="C1200" s="662" t="s">
        <v>2790</v>
      </c>
      <c r="D1200" s="743" t="s">
        <v>3998</v>
      </c>
      <c r="E1200" s="744" t="s">
        <v>2806</v>
      </c>
      <c r="F1200" s="662" t="s">
        <v>2787</v>
      </c>
      <c r="G1200" s="662" t="s">
        <v>2850</v>
      </c>
      <c r="H1200" s="662" t="s">
        <v>577</v>
      </c>
      <c r="I1200" s="662" t="s">
        <v>3258</v>
      </c>
      <c r="J1200" s="662" t="s">
        <v>2852</v>
      </c>
      <c r="K1200" s="662" t="s">
        <v>3259</v>
      </c>
      <c r="L1200" s="663">
        <v>30.99</v>
      </c>
      <c r="M1200" s="663">
        <v>92.97</v>
      </c>
      <c r="N1200" s="662">
        <v>3</v>
      </c>
      <c r="O1200" s="745">
        <v>2</v>
      </c>
      <c r="P1200" s="663">
        <v>92.97</v>
      </c>
      <c r="Q1200" s="678">
        <v>1</v>
      </c>
      <c r="R1200" s="662">
        <v>3</v>
      </c>
      <c r="S1200" s="678">
        <v>1</v>
      </c>
      <c r="T1200" s="745">
        <v>2</v>
      </c>
      <c r="U1200" s="701">
        <v>1</v>
      </c>
    </row>
    <row r="1201" spans="1:21" ht="14.4" customHeight="1" x14ac:dyDescent="0.3">
      <c r="A1201" s="661">
        <v>31</v>
      </c>
      <c r="B1201" s="662" t="s">
        <v>576</v>
      </c>
      <c r="C1201" s="662" t="s">
        <v>2790</v>
      </c>
      <c r="D1201" s="743" t="s">
        <v>3998</v>
      </c>
      <c r="E1201" s="744" t="s">
        <v>2806</v>
      </c>
      <c r="F1201" s="662" t="s">
        <v>2787</v>
      </c>
      <c r="G1201" s="662" t="s">
        <v>2850</v>
      </c>
      <c r="H1201" s="662" t="s">
        <v>577</v>
      </c>
      <c r="I1201" s="662" t="s">
        <v>3260</v>
      </c>
      <c r="J1201" s="662" t="s">
        <v>2852</v>
      </c>
      <c r="K1201" s="662" t="s">
        <v>3261</v>
      </c>
      <c r="L1201" s="663">
        <v>24.77</v>
      </c>
      <c r="M1201" s="663">
        <v>99.08</v>
      </c>
      <c r="N1201" s="662">
        <v>4</v>
      </c>
      <c r="O1201" s="745">
        <v>4</v>
      </c>
      <c r="P1201" s="663">
        <v>99.08</v>
      </c>
      <c r="Q1201" s="678">
        <v>1</v>
      </c>
      <c r="R1201" s="662">
        <v>4</v>
      </c>
      <c r="S1201" s="678">
        <v>1</v>
      </c>
      <c r="T1201" s="745">
        <v>4</v>
      </c>
      <c r="U1201" s="701">
        <v>1</v>
      </c>
    </row>
    <row r="1202" spans="1:21" ht="14.4" customHeight="1" x14ac:dyDescent="0.3">
      <c r="A1202" s="661">
        <v>31</v>
      </c>
      <c r="B1202" s="662" t="s">
        <v>576</v>
      </c>
      <c r="C1202" s="662" t="s">
        <v>2790</v>
      </c>
      <c r="D1202" s="743" t="s">
        <v>3998</v>
      </c>
      <c r="E1202" s="744" t="s">
        <v>2806</v>
      </c>
      <c r="F1202" s="662" t="s">
        <v>2787</v>
      </c>
      <c r="G1202" s="662" t="s">
        <v>2850</v>
      </c>
      <c r="H1202" s="662" t="s">
        <v>577</v>
      </c>
      <c r="I1202" s="662" t="s">
        <v>3262</v>
      </c>
      <c r="J1202" s="662" t="s">
        <v>2852</v>
      </c>
      <c r="K1202" s="662" t="s">
        <v>3263</v>
      </c>
      <c r="L1202" s="663">
        <v>38.24</v>
      </c>
      <c r="M1202" s="663">
        <v>38.24</v>
      </c>
      <c r="N1202" s="662">
        <v>1</v>
      </c>
      <c r="O1202" s="745">
        <v>1</v>
      </c>
      <c r="P1202" s="663">
        <v>38.24</v>
      </c>
      <c r="Q1202" s="678">
        <v>1</v>
      </c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31</v>
      </c>
      <c r="B1203" s="662" t="s">
        <v>576</v>
      </c>
      <c r="C1203" s="662" t="s">
        <v>2790</v>
      </c>
      <c r="D1203" s="743" t="s">
        <v>3998</v>
      </c>
      <c r="E1203" s="744" t="s">
        <v>2806</v>
      </c>
      <c r="F1203" s="662" t="s">
        <v>2787</v>
      </c>
      <c r="G1203" s="662" t="s">
        <v>2850</v>
      </c>
      <c r="H1203" s="662" t="s">
        <v>577</v>
      </c>
      <c r="I1203" s="662" t="s">
        <v>3264</v>
      </c>
      <c r="J1203" s="662" t="s">
        <v>3265</v>
      </c>
      <c r="K1203" s="662" t="s">
        <v>3266</v>
      </c>
      <c r="L1203" s="663">
        <v>310.39</v>
      </c>
      <c r="M1203" s="663">
        <v>620.78</v>
      </c>
      <c r="N1203" s="662">
        <v>2</v>
      </c>
      <c r="O1203" s="745">
        <v>1</v>
      </c>
      <c r="P1203" s="663">
        <v>620.78</v>
      </c>
      <c r="Q1203" s="678">
        <v>1</v>
      </c>
      <c r="R1203" s="662">
        <v>2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31</v>
      </c>
      <c r="B1204" s="662" t="s">
        <v>576</v>
      </c>
      <c r="C1204" s="662" t="s">
        <v>2790</v>
      </c>
      <c r="D1204" s="743" t="s">
        <v>3998</v>
      </c>
      <c r="E1204" s="744" t="s">
        <v>2806</v>
      </c>
      <c r="F1204" s="662" t="s">
        <v>2787</v>
      </c>
      <c r="G1204" s="662" t="s">
        <v>2854</v>
      </c>
      <c r="H1204" s="662" t="s">
        <v>577</v>
      </c>
      <c r="I1204" s="662" t="s">
        <v>2855</v>
      </c>
      <c r="J1204" s="662" t="s">
        <v>2856</v>
      </c>
      <c r="K1204" s="662" t="s">
        <v>2857</v>
      </c>
      <c r="L1204" s="663">
        <v>410</v>
      </c>
      <c r="M1204" s="663">
        <v>1230</v>
      </c>
      <c r="N1204" s="662">
        <v>3</v>
      </c>
      <c r="O1204" s="745">
        <v>2</v>
      </c>
      <c r="P1204" s="663">
        <v>1230</v>
      </c>
      <c r="Q1204" s="678">
        <v>1</v>
      </c>
      <c r="R1204" s="662">
        <v>3</v>
      </c>
      <c r="S1204" s="678">
        <v>1</v>
      </c>
      <c r="T1204" s="745">
        <v>2</v>
      </c>
      <c r="U1204" s="701">
        <v>1</v>
      </c>
    </row>
    <row r="1205" spans="1:21" ht="14.4" customHeight="1" x14ac:dyDescent="0.3">
      <c r="A1205" s="661">
        <v>31</v>
      </c>
      <c r="B1205" s="662" t="s">
        <v>576</v>
      </c>
      <c r="C1205" s="662" t="s">
        <v>2790</v>
      </c>
      <c r="D1205" s="743" t="s">
        <v>3998</v>
      </c>
      <c r="E1205" s="744" t="s">
        <v>2806</v>
      </c>
      <c r="F1205" s="662" t="s">
        <v>2787</v>
      </c>
      <c r="G1205" s="662" t="s">
        <v>2858</v>
      </c>
      <c r="H1205" s="662" t="s">
        <v>577</v>
      </c>
      <c r="I1205" s="662" t="s">
        <v>2859</v>
      </c>
      <c r="J1205" s="662" t="s">
        <v>2860</v>
      </c>
      <c r="K1205" s="662" t="s">
        <v>2861</v>
      </c>
      <c r="L1205" s="663">
        <v>199.5</v>
      </c>
      <c r="M1205" s="663">
        <v>199.5</v>
      </c>
      <c r="N1205" s="662">
        <v>1</v>
      </c>
      <c r="O1205" s="745">
        <v>1</v>
      </c>
      <c r="P1205" s="663">
        <v>199.5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31</v>
      </c>
      <c r="B1206" s="662" t="s">
        <v>576</v>
      </c>
      <c r="C1206" s="662" t="s">
        <v>2790</v>
      </c>
      <c r="D1206" s="743" t="s">
        <v>3998</v>
      </c>
      <c r="E1206" s="744" t="s">
        <v>2806</v>
      </c>
      <c r="F1206" s="662" t="s">
        <v>2787</v>
      </c>
      <c r="G1206" s="662" t="s">
        <v>2858</v>
      </c>
      <c r="H1206" s="662" t="s">
        <v>577</v>
      </c>
      <c r="I1206" s="662" t="s">
        <v>2862</v>
      </c>
      <c r="J1206" s="662" t="s">
        <v>2863</v>
      </c>
      <c r="K1206" s="662" t="s">
        <v>2864</v>
      </c>
      <c r="L1206" s="663">
        <v>492.18</v>
      </c>
      <c r="M1206" s="663">
        <v>1968.72</v>
      </c>
      <c r="N1206" s="662">
        <v>4</v>
      </c>
      <c r="O1206" s="745">
        <v>4</v>
      </c>
      <c r="P1206" s="663">
        <v>1968.72</v>
      </c>
      <c r="Q1206" s="678">
        <v>1</v>
      </c>
      <c r="R1206" s="662">
        <v>4</v>
      </c>
      <c r="S1206" s="678">
        <v>1</v>
      </c>
      <c r="T1206" s="745">
        <v>4</v>
      </c>
      <c r="U1206" s="701">
        <v>1</v>
      </c>
    </row>
    <row r="1207" spans="1:21" ht="14.4" customHeight="1" x14ac:dyDescent="0.3">
      <c r="A1207" s="661">
        <v>31</v>
      </c>
      <c r="B1207" s="662" t="s">
        <v>576</v>
      </c>
      <c r="C1207" s="662" t="s">
        <v>2790</v>
      </c>
      <c r="D1207" s="743" t="s">
        <v>3998</v>
      </c>
      <c r="E1207" s="744" t="s">
        <v>2806</v>
      </c>
      <c r="F1207" s="662" t="s">
        <v>2787</v>
      </c>
      <c r="G1207" s="662" t="s">
        <v>2858</v>
      </c>
      <c r="H1207" s="662" t="s">
        <v>577</v>
      </c>
      <c r="I1207" s="662" t="s">
        <v>3721</v>
      </c>
      <c r="J1207" s="662" t="s">
        <v>3722</v>
      </c>
      <c r="K1207" s="662" t="s">
        <v>3723</v>
      </c>
      <c r="L1207" s="663">
        <v>695.62</v>
      </c>
      <c r="M1207" s="663">
        <v>695.62</v>
      </c>
      <c r="N1207" s="662">
        <v>1</v>
      </c>
      <c r="O1207" s="745">
        <v>1</v>
      </c>
      <c r="P1207" s="663">
        <v>695.62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31</v>
      </c>
      <c r="B1208" s="662" t="s">
        <v>576</v>
      </c>
      <c r="C1208" s="662" t="s">
        <v>2790</v>
      </c>
      <c r="D1208" s="743" t="s">
        <v>3998</v>
      </c>
      <c r="E1208" s="744" t="s">
        <v>2806</v>
      </c>
      <c r="F1208" s="662" t="s">
        <v>2787</v>
      </c>
      <c r="G1208" s="662" t="s">
        <v>2858</v>
      </c>
      <c r="H1208" s="662" t="s">
        <v>577</v>
      </c>
      <c r="I1208" s="662" t="s">
        <v>3079</v>
      </c>
      <c r="J1208" s="662" t="s">
        <v>3080</v>
      </c>
      <c r="K1208" s="662" t="s">
        <v>3081</v>
      </c>
      <c r="L1208" s="663">
        <v>320.25</v>
      </c>
      <c r="M1208" s="663">
        <v>320.25</v>
      </c>
      <c r="N1208" s="662">
        <v>1</v>
      </c>
      <c r="O1208" s="745">
        <v>1</v>
      </c>
      <c r="P1208" s="663">
        <v>320.25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31</v>
      </c>
      <c r="B1209" s="662" t="s">
        <v>576</v>
      </c>
      <c r="C1209" s="662" t="s">
        <v>2790</v>
      </c>
      <c r="D1209" s="743" t="s">
        <v>3998</v>
      </c>
      <c r="E1209" s="744" t="s">
        <v>2806</v>
      </c>
      <c r="F1209" s="662" t="s">
        <v>2787</v>
      </c>
      <c r="G1209" s="662" t="s">
        <v>2858</v>
      </c>
      <c r="H1209" s="662" t="s">
        <v>577</v>
      </c>
      <c r="I1209" s="662" t="s">
        <v>3653</v>
      </c>
      <c r="J1209" s="662" t="s">
        <v>3654</v>
      </c>
      <c r="K1209" s="662" t="s">
        <v>3655</v>
      </c>
      <c r="L1209" s="663">
        <v>400</v>
      </c>
      <c r="M1209" s="663">
        <v>400</v>
      </c>
      <c r="N1209" s="662">
        <v>1</v>
      </c>
      <c r="O1209" s="745">
        <v>1</v>
      </c>
      <c r="P1209" s="663">
        <v>400</v>
      </c>
      <c r="Q1209" s="678">
        <v>1</v>
      </c>
      <c r="R1209" s="662">
        <v>1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31</v>
      </c>
      <c r="B1210" s="662" t="s">
        <v>576</v>
      </c>
      <c r="C1210" s="662" t="s">
        <v>2790</v>
      </c>
      <c r="D1210" s="743" t="s">
        <v>3998</v>
      </c>
      <c r="E1210" s="744" t="s">
        <v>2806</v>
      </c>
      <c r="F1210" s="662" t="s">
        <v>2787</v>
      </c>
      <c r="G1210" s="662" t="s">
        <v>2858</v>
      </c>
      <c r="H1210" s="662" t="s">
        <v>577</v>
      </c>
      <c r="I1210" s="662" t="s">
        <v>3270</v>
      </c>
      <c r="J1210" s="662" t="s">
        <v>2980</v>
      </c>
      <c r="K1210" s="662" t="s">
        <v>3271</v>
      </c>
      <c r="L1210" s="663">
        <v>50.5</v>
      </c>
      <c r="M1210" s="663">
        <v>50.5</v>
      </c>
      <c r="N1210" s="662">
        <v>1</v>
      </c>
      <c r="O1210" s="745">
        <v>1</v>
      </c>
      <c r="P1210" s="663">
        <v>50.5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31</v>
      </c>
      <c r="B1211" s="662" t="s">
        <v>576</v>
      </c>
      <c r="C1211" s="662" t="s">
        <v>2790</v>
      </c>
      <c r="D1211" s="743" t="s">
        <v>3998</v>
      </c>
      <c r="E1211" s="744" t="s">
        <v>2806</v>
      </c>
      <c r="F1211" s="662" t="s">
        <v>2787</v>
      </c>
      <c r="G1211" s="662" t="s">
        <v>2858</v>
      </c>
      <c r="H1211" s="662" t="s">
        <v>577</v>
      </c>
      <c r="I1211" s="662" t="s">
        <v>2923</v>
      </c>
      <c r="J1211" s="662" t="s">
        <v>2924</v>
      </c>
      <c r="K1211" s="662" t="s">
        <v>2925</v>
      </c>
      <c r="L1211" s="663">
        <v>971.25</v>
      </c>
      <c r="M1211" s="663">
        <v>971.25</v>
      </c>
      <c r="N1211" s="662">
        <v>1</v>
      </c>
      <c r="O1211" s="745">
        <v>1</v>
      </c>
      <c r="P1211" s="663">
        <v>971.25</v>
      </c>
      <c r="Q1211" s="678">
        <v>1</v>
      </c>
      <c r="R1211" s="662">
        <v>1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31</v>
      </c>
      <c r="B1212" s="662" t="s">
        <v>576</v>
      </c>
      <c r="C1212" s="662" t="s">
        <v>2790</v>
      </c>
      <c r="D1212" s="743" t="s">
        <v>3998</v>
      </c>
      <c r="E1212" s="744" t="s">
        <v>2806</v>
      </c>
      <c r="F1212" s="662" t="s">
        <v>2787</v>
      </c>
      <c r="G1212" s="662" t="s">
        <v>2858</v>
      </c>
      <c r="H1212" s="662" t="s">
        <v>577</v>
      </c>
      <c r="I1212" s="662" t="s">
        <v>3763</v>
      </c>
      <c r="J1212" s="662" t="s">
        <v>3764</v>
      </c>
      <c r="K1212" s="662" t="s">
        <v>3765</v>
      </c>
      <c r="L1212" s="663">
        <v>680.11</v>
      </c>
      <c r="M1212" s="663">
        <v>680.11</v>
      </c>
      <c r="N1212" s="662">
        <v>1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31</v>
      </c>
      <c r="B1213" s="662" t="s">
        <v>576</v>
      </c>
      <c r="C1213" s="662" t="s">
        <v>2790</v>
      </c>
      <c r="D1213" s="743" t="s">
        <v>3998</v>
      </c>
      <c r="E1213" s="744" t="s">
        <v>2806</v>
      </c>
      <c r="F1213" s="662" t="s">
        <v>2787</v>
      </c>
      <c r="G1213" s="662" t="s">
        <v>2858</v>
      </c>
      <c r="H1213" s="662" t="s">
        <v>577</v>
      </c>
      <c r="I1213" s="662" t="s">
        <v>3593</v>
      </c>
      <c r="J1213" s="662" t="s">
        <v>3594</v>
      </c>
      <c r="K1213" s="662"/>
      <c r="L1213" s="663">
        <v>80.349999999999994</v>
      </c>
      <c r="M1213" s="663">
        <v>241.04999999999998</v>
      </c>
      <c r="N1213" s="662">
        <v>3</v>
      </c>
      <c r="O1213" s="745">
        <v>3</v>
      </c>
      <c r="P1213" s="663">
        <v>241.04999999999998</v>
      </c>
      <c r="Q1213" s="678">
        <v>1</v>
      </c>
      <c r="R1213" s="662">
        <v>3</v>
      </c>
      <c r="S1213" s="678">
        <v>1</v>
      </c>
      <c r="T1213" s="745">
        <v>3</v>
      </c>
      <c r="U1213" s="701">
        <v>1</v>
      </c>
    </row>
    <row r="1214" spans="1:21" ht="14.4" customHeight="1" x14ac:dyDescent="0.3">
      <c r="A1214" s="661">
        <v>31</v>
      </c>
      <c r="B1214" s="662" t="s">
        <v>576</v>
      </c>
      <c r="C1214" s="662" t="s">
        <v>2790</v>
      </c>
      <c r="D1214" s="743" t="s">
        <v>3998</v>
      </c>
      <c r="E1214" s="744" t="s">
        <v>2806</v>
      </c>
      <c r="F1214" s="662" t="s">
        <v>2787</v>
      </c>
      <c r="G1214" s="662" t="s">
        <v>2858</v>
      </c>
      <c r="H1214" s="662" t="s">
        <v>577</v>
      </c>
      <c r="I1214" s="662" t="s">
        <v>3177</v>
      </c>
      <c r="J1214" s="662" t="s">
        <v>3178</v>
      </c>
      <c r="K1214" s="662" t="s">
        <v>3179</v>
      </c>
      <c r="L1214" s="663">
        <v>600</v>
      </c>
      <c r="M1214" s="663">
        <v>1200</v>
      </c>
      <c r="N1214" s="662">
        <v>2</v>
      </c>
      <c r="O1214" s="745">
        <v>2</v>
      </c>
      <c r="P1214" s="663">
        <v>600</v>
      </c>
      <c r="Q1214" s="678">
        <v>0.5</v>
      </c>
      <c r="R1214" s="662">
        <v>1</v>
      </c>
      <c r="S1214" s="678">
        <v>0.5</v>
      </c>
      <c r="T1214" s="745">
        <v>1</v>
      </c>
      <c r="U1214" s="701">
        <v>0.5</v>
      </c>
    </row>
    <row r="1215" spans="1:21" ht="14.4" customHeight="1" x14ac:dyDescent="0.3">
      <c r="A1215" s="661">
        <v>31</v>
      </c>
      <c r="B1215" s="662" t="s">
        <v>576</v>
      </c>
      <c r="C1215" s="662" t="s">
        <v>2790</v>
      </c>
      <c r="D1215" s="743" t="s">
        <v>3998</v>
      </c>
      <c r="E1215" s="744" t="s">
        <v>2806</v>
      </c>
      <c r="F1215" s="662" t="s">
        <v>2787</v>
      </c>
      <c r="G1215" s="662" t="s">
        <v>2858</v>
      </c>
      <c r="H1215" s="662" t="s">
        <v>577</v>
      </c>
      <c r="I1215" s="662" t="s">
        <v>2932</v>
      </c>
      <c r="J1215" s="662" t="s">
        <v>2933</v>
      </c>
      <c r="K1215" s="662" t="s">
        <v>2934</v>
      </c>
      <c r="L1215" s="663">
        <v>350</v>
      </c>
      <c r="M1215" s="663">
        <v>4200</v>
      </c>
      <c r="N1215" s="662">
        <v>12</v>
      </c>
      <c r="O1215" s="745">
        <v>12</v>
      </c>
      <c r="P1215" s="663">
        <v>4200</v>
      </c>
      <c r="Q1215" s="678">
        <v>1</v>
      </c>
      <c r="R1215" s="662">
        <v>12</v>
      </c>
      <c r="S1215" s="678">
        <v>1</v>
      </c>
      <c r="T1215" s="745">
        <v>12</v>
      </c>
      <c r="U1215" s="701">
        <v>1</v>
      </c>
    </row>
    <row r="1216" spans="1:21" ht="14.4" customHeight="1" x14ac:dyDescent="0.3">
      <c r="A1216" s="661">
        <v>31</v>
      </c>
      <c r="B1216" s="662" t="s">
        <v>576</v>
      </c>
      <c r="C1216" s="662" t="s">
        <v>2790</v>
      </c>
      <c r="D1216" s="743" t="s">
        <v>3998</v>
      </c>
      <c r="E1216" s="744" t="s">
        <v>2806</v>
      </c>
      <c r="F1216" s="662" t="s">
        <v>2787</v>
      </c>
      <c r="G1216" s="662" t="s">
        <v>2858</v>
      </c>
      <c r="H1216" s="662" t="s">
        <v>577</v>
      </c>
      <c r="I1216" s="662" t="s">
        <v>2979</v>
      </c>
      <c r="J1216" s="662" t="s">
        <v>2980</v>
      </c>
      <c r="K1216" s="662" t="s">
        <v>2981</v>
      </c>
      <c r="L1216" s="663">
        <v>58.5</v>
      </c>
      <c r="M1216" s="663">
        <v>117</v>
      </c>
      <c r="N1216" s="662">
        <v>2</v>
      </c>
      <c r="O1216" s="745">
        <v>2</v>
      </c>
      <c r="P1216" s="663">
        <v>117</v>
      </c>
      <c r="Q1216" s="678">
        <v>1</v>
      </c>
      <c r="R1216" s="662">
        <v>2</v>
      </c>
      <c r="S1216" s="678">
        <v>1</v>
      </c>
      <c r="T1216" s="745">
        <v>2</v>
      </c>
      <c r="U1216" s="701">
        <v>1</v>
      </c>
    </row>
    <row r="1217" spans="1:21" ht="14.4" customHeight="1" x14ac:dyDescent="0.3">
      <c r="A1217" s="661">
        <v>31</v>
      </c>
      <c r="B1217" s="662" t="s">
        <v>576</v>
      </c>
      <c r="C1217" s="662" t="s">
        <v>2790</v>
      </c>
      <c r="D1217" s="743" t="s">
        <v>3998</v>
      </c>
      <c r="E1217" s="744" t="s">
        <v>2806</v>
      </c>
      <c r="F1217" s="662" t="s">
        <v>2787</v>
      </c>
      <c r="G1217" s="662" t="s">
        <v>2858</v>
      </c>
      <c r="H1217" s="662" t="s">
        <v>577</v>
      </c>
      <c r="I1217" s="662" t="s">
        <v>2999</v>
      </c>
      <c r="J1217" s="662" t="s">
        <v>3000</v>
      </c>
      <c r="K1217" s="662" t="s">
        <v>3001</v>
      </c>
      <c r="L1217" s="663">
        <v>1000</v>
      </c>
      <c r="M1217" s="663">
        <v>1000</v>
      </c>
      <c r="N1217" s="662">
        <v>1</v>
      </c>
      <c r="O1217" s="745">
        <v>1</v>
      </c>
      <c r="P1217" s="663">
        <v>1000</v>
      </c>
      <c r="Q1217" s="678">
        <v>1</v>
      </c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31</v>
      </c>
      <c r="B1218" s="662" t="s">
        <v>576</v>
      </c>
      <c r="C1218" s="662" t="s">
        <v>2790</v>
      </c>
      <c r="D1218" s="743" t="s">
        <v>3998</v>
      </c>
      <c r="E1218" s="744" t="s">
        <v>2806</v>
      </c>
      <c r="F1218" s="662" t="s">
        <v>2787</v>
      </c>
      <c r="G1218" s="662" t="s">
        <v>2858</v>
      </c>
      <c r="H1218" s="662" t="s">
        <v>577</v>
      </c>
      <c r="I1218" s="662" t="s">
        <v>3766</v>
      </c>
      <c r="J1218" s="662" t="s">
        <v>3767</v>
      </c>
      <c r="K1218" s="662" t="s">
        <v>3768</v>
      </c>
      <c r="L1218" s="663">
        <v>269.06</v>
      </c>
      <c r="M1218" s="663">
        <v>269.06</v>
      </c>
      <c r="N1218" s="662">
        <v>1</v>
      </c>
      <c r="O1218" s="745">
        <v>1</v>
      </c>
      <c r="P1218" s="663">
        <v>269.06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31</v>
      </c>
      <c r="B1219" s="662" t="s">
        <v>576</v>
      </c>
      <c r="C1219" s="662" t="s">
        <v>2790</v>
      </c>
      <c r="D1219" s="743" t="s">
        <v>3998</v>
      </c>
      <c r="E1219" s="744" t="s">
        <v>2806</v>
      </c>
      <c r="F1219" s="662" t="s">
        <v>2787</v>
      </c>
      <c r="G1219" s="662" t="s">
        <v>2868</v>
      </c>
      <c r="H1219" s="662" t="s">
        <v>577</v>
      </c>
      <c r="I1219" s="662" t="s">
        <v>2869</v>
      </c>
      <c r="J1219" s="662" t="s">
        <v>2870</v>
      </c>
      <c r="K1219" s="662" t="s">
        <v>2871</v>
      </c>
      <c r="L1219" s="663">
        <v>260</v>
      </c>
      <c r="M1219" s="663">
        <v>7800</v>
      </c>
      <c r="N1219" s="662">
        <v>30</v>
      </c>
      <c r="O1219" s="745">
        <v>15</v>
      </c>
      <c r="P1219" s="663">
        <v>7800</v>
      </c>
      <c r="Q1219" s="678">
        <v>1</v>
      </c>
      <c r="R1219" s="662">
        <v>30</v>
      </c>
      <c r="S1219" s="678">
        <v>1</v>
      </c>
      <c r="T1219" s="745">
        <v>15</v>
      </c>
      <c r="U1219" s="701">
        <v>1</v>
      </c>
    </row>
    <row r="1220" spans="1:21" ht="14.4" customHeight="1" x14ac:dyDescent="0.3">
      <c r="A1220" s="661">
        <v>31</v>
      </c>
      <c r="B1220" s="662" t="s">
        <v>576</v>
      </c>
      <c r="C1220" s="662" t="s">
        <v>2790</v>
      </c>
      <c r="D1220" s="743" t="s">
        <v>3998</v>
      </c>
      <c r="E1220" s="744" t="s">
        <v>2806</v>
      </c>
      <c r="F1220" s="662" t="s">
        <v>2787</v>
      </c>
      <c r="G1220" s="662" t="s">
        <v>2868</v>
      </c>
      <c r="H1220" s="662" t="s">
        <v>577</v>
      </c>
      <c r="I1220" s="662" t="s">
        <v>2872</v>
      </c>
      <c r="J1220" s="662" t="s">
        <v>2873</v>
      </c>
      <c r="K1220" s="662" t="s">
        <v>2874</v>
      </c>
      <c r="L1220" s="663">
        <v>200</v>
      </c>
      <c r="M1220" s="663">
        <v>400</v>
      </c>
      <c r="N1220" s="662">
        <v>2</v>
      </c>
      <c r="O1220" s="745">
        <v>1</v>
      </c>
      <c r="P1220" s="663">
        <v>400</v>
      </c>
      <c r="Q1220" s="678">
        <v>1</v>
      </c>
      <c r="R1220" s="662">
        <v>2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31</v>
      </c>
      <c r="B1221" s="662" t="s">
        <v>576</v>
      </c>
      <c r="C1221" s="662" t="s">
        <v>2790</v>
      </c>
      <c r="D1221" s="743" t="s">
        <v>3998</v>
      </c>
      <c r="E1221" s="744" t="s">
        <v>2806</v>
      </c>
      <c r="F1221" s="662" t="s">
        <v>2787</v>
      </c>
      <c r="G1221" s="662" t="s">
        <v>2868</v>
      </c>
      <c r="H1221" s="662" t="s">
        <v>577</v>
      </c>
      <c r="I1221" s="662" t="s">
        <v>3132</v>
      </c>
      <c r="J1221" s="662" t="s">
        <v>3133</v>
      </c>
      <c r="K1221" s="662" t="s">
        <v>3134</v>
      </c>
      <c r="L1221" s="663">
        <v>190</v>
      </c>
      <c r="M1221" s="663">
        <v>380</v>
      </c>
      <c r="N1221" s="662">
        <v>2</v>
      </c>
      <c r="O1221" s="745">
        <v>1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31</v>
      </c>
      <c r="B1222" s="662" t="s">
        <v>576</v>
      </c>
      <c r="C1222" s="662" t="s">
        <v>2790</v>
      </c>
      <c r="D1222" s="743" t="s">
        <v>3998</v>
      </c>
      <c r="E1222" s="744" t="s">
        <v>2807</v>
      </c>
      <c r="F1222" s="662" t="s">
        <v>2785</v>
      </c>
      <c r="G1222" s="662" t="s">
        <v>3201</v>
      </c>
      <c r="H1222" s="662" t="s">
        <v>577</v>
      </c>
      <c r="I1222" s="662" t="s">
        <v>3434</v>
      </c>
      <c r="J1222" s="662" t="s">
        <v>3435</v>
      </c>
      <c r="K1222" s="662" t="s">
        <v>3204</v>
      </c>
      <c r="L1222" s="663">
        <v>10.26</v>
      </c>
      <c r="M1222" s="663">
        <v>10.26</v>
      </c>
      <c r="N1222" s="662">
        <v>1</v>
      </c>
      <c r="O1222" s="745">
        <v>0.5</v>
      </c>
      <c r="P1222" s="663">
        <v>10.26</v>
      </c>
      <c r="Q1222" s="678">
        <v>1</v>
      </c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31</v>
      </c>
      <c r="B1223" s="662" t="s">
        <v>576</v>
      </c>
      <c r="C1223" s="662" t="s">
        <v>2790</v>
      </c>
      <c r="D1223" s="743" t="s">
        <v>3998</v>
      </c>
      <c r="E1223" s="744" t="s">
        <v>2807</v>
      </c>
      <c r="F1223" s="662" t="s">
        <v>2785</v>
      </c>
      <c r="G1223" s="662" t="s">
        <v>2813</v>
      </c>
      <c r="H1223" s="662" t="s">
        <v>1456</v>
      </c>
      <c r="I1223" s="662" t="s">
        <v>1759</v>
      </c>
      <c r="J1223" s="662" t="s">
        <v>1641</v>
      </c>
      <c r="K1223" s="662" t="s">
        <v>2660</v>
      </c>
      <c r="L1223" s="663">
        <v>154.36000000000001</v>
      </c>
      <c r="M1223" s="663">
        <v>463.08000000000004</v>
      </c>
      <c r="N1223" s="662">
        <v>3</v>
      </c>
      <c r="O1223" s="745">
        <v>3</v>
      </c>
      <c r="P1223" s="663">
        <v>463.08000000000004</v>
      </c>
      <c r="Q1223" s="678">
        <v>1</v>
      </c>
      <c r="R1223" s="662">
        <v>3</v>
      </c>
      <c r="S1223" s="678">
        <v>1</v>
      </c>
      <c r="T1223" s="745">
        <v>3</v>
      </c>
      <c r="U1223" s="701">
        <v>1</v>
      </c>
    </row>
    <row r="1224" spans="1:21" ht="14.4" customHeight="1" x14ac:dyDescent="0.3">
      <c r="A1224" s="661">
        <v>31</v>
      </c>
      <c r="B1224" s="662" t="s">
        <v>576</v>
      </c>
      <c r="C1224" s="662" t="s">
        <v>2790</v>
      </c>
      <c r="D1224" s="743" t="s">
        <v>3998</v>
      </c>
      <c r="E1224" s="744" t="s">
        <v>2807</v>
      </c>
      <c r="F1224" s="662" t="s">
        <v>2785</v>
      </c>
      <c r="G1224" s="662" t="s">
        <v>2813</v>
      </c>
      <c r="H1224" s="662" t="s">
        <v>1456</v>
      </c>
      <c r="I1224" s="662" t="s">
        <v>1780</v>
      </c>
      <c r="J1224" s="662" t="s">
        <v>2663</v>
      </c>
      <c r="K1224" s="662" t="s">
        <v>2659</v>
      </c>
      <c r="L1224" s="663">
        <v>149.52000000000001</v>
      </c>
      <c r="M1224" s="663">
        <v>149.52000000000001</v>
      </c>
      <c r="N1224" s="662">
        <v>1</v>
      </c>
      <c r="O1224" s="745">
        <v>1</v>
      </c>
      <c r="P1224" s="663">
        <v>149.52000000000001</v>
      </c>
      <c r="Q1224" s="678">
        <v>1</v>
      </c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31</v>
      </c>
      <c r="B1225" s="662" t="s">
        <v>576</v>
      </c>
      <c r="C1225" s="662" t="s">
        <v>2790</v>
      </c>
      <c r="D1225" s="743" t="s">
        <v>3998</v>
      </c>
      <c r="E1225" s="744" t="s">
        <v>2807</v>
      </c>
      <c r="F1225" s="662" t="s">
        <v>2785</v>
      </c>
      <c r="G1225" s="662" t="s">
        <v>2816</v>
      </c>
      <c r="H1225" s="662" t="s">
        <v>577</v>
      </c>
      <c r="I1225" s="662" t="s">
        <v>1699</v>
      </c>
      <c r="J1225" s="662" t="s">
        <v>1700</v>
      </c>
      <c r="K1225" s="662" t="s">
        <v>2670</v>
      </c>
      <c r="L1225" s="663">
        <v>78.33</v>
      </c>
      <c r="M1225" s="663">
        <v>313.32</v>
      </c>
      <c r="N1225" s="662">
        <v>4</v>
      </c>
      <c r="O1225" s="745">
        <v>2</v>
      </c>
      <c r="P1225" s="663">
        <v>313.32</v>
      </c>
      <c r="Q1225" s="678">
        <v>1</v>
      </c>
      <c r="R1225" s="662">
        <v>4</v>
      </c>
      <c r="S1225" s="678">
        <v>1</v>
      </c>
      <c r="T1225" s="745">
        <v>2</v>
      </c>
      <c r="U1225" s="701">
        <v>1</v>
      </c>
    </row>
    <row r="1226" spans="1:21" ht="14.4" customHeight="1" x14ac:dyDescent="0.3">
      <c r="A1226" s="661">
        <v>31</v>
      </c>
      <c r="B1226" s="662" t="s">
        <v>576</v>
      </c>
      <c r="C1226" s="662" t="s">
        <v>2790</v>
      </c>
      <c r="D1226" s="743" t="s">
        <v>3998</v>
      </c>
      <c r="E1226" s="744" t="s">
        <v>2807</v>
      </c>
      <c r="F1226" s="662" t="s">
        <v>2785</v>
      </c>
      <c r="G1226" s="662" t="s">
        <v>3769</v>
      </c>
      <c r="H1226" s="662" t="s">
        <v>577</v>
      </c>
      <c r="I1226" s="662" t="s">
        <v>3770</v>
      </c>
      <c r="J1226" s="662" t="s">
        <v>3771</v>
      </c>
      <c r="K1226" s="662" t="s">
        <v>3772</v>
      </c>
      <c r="L1226" s="663">
        <v>0</v>
      </c>
      <c r="M1226" s="663">
        <v>0</v>
      </c>
      <c r="N1226" s="662">
        <v>1</v>
      </c>
      <c r="O1226" s="745">
        <v>1</v>
      </c>
      <c r="P1226" s="663">
        <v>0</v>
      </c>
      <c r="Q1226" s="678"/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31</v>
      </c>
      <c r="B1227" s="662" t="s">
        <v>576</v>
      </c>
      <c r="C1227" s="662" t="s">
        <v>2790</v>
      </c>
      <c r="D1227" s="743" t="s">
        <v>3998</v>
      </c>
      <c r="E1227" s="744" t="s">
        <v>2807</v>
      </c>
      <c r="F1227" s="662" t="s">
        <v>2785</v>
      </c>
      <c r="G1227" s="662" t="s">
        <v>3299</v>
      </c>
      <c r="H1227" s="662" t="s">
        <v>577</v>
      </c>
      <c r="I1227" s="662" t="s">
        <v>2020</v>
      </c>
      <c r="J1227" s="662" t="s">
        <v>722</v>
      </c>
      <c r="K1227" s="662" t="s">
        <v>3773</v>
      </c>
      <c r="L1227" s="663">
        <v>55.14</v>
      </c>
      <c r="M1227" s="663">
        <v>55.14</v>
      </c>
      <c r="N1227" s="662">
        <v>1</v>
      </c>
      <c r="O1227" s="745">
        <v>0.5</v>
      </c>
      <c r="P1227" s="663">
        <v>55.14</v>
      </c>
      <c r="Q1227" s="678">
        <v>1</v>
      </c>
      <c r="R1227" s="662">
        <v>1</v>
      </c>
      <c r="S1227" s="678">
        <v>1</v>
      </c>
      <c r="T1227" s="745">
        <v>0.5</v>
      </c>
      <c r="U1227" s="701">
        <v>1</v>
      </c>
    </row>
    <row r="1228" spans="1:21" ht="14.4" customHeight="1" x14ac:dyDescent="0.3">
      <c r="A1228" s="661">
        <v>31</v>
      </c>
      <c r="B1228" s="662" t="s">
        <v>576</v>
      </c>
      <c r="C1228" s="662" t="s">
        <v>2790</v>
      </c>
      <c r="D1228" s="743" t="s">
        <v>3998</v>
      </c>
      <c r="E1228" s="744" t="s">
        <v>2807</v>
      </c>
      <c r="F1228" s="662" t="s">
        <v>2785</v>
      </c>
      <c r="G1228" s="662" t="s">
        <v>2890</v>
      </c>
      <c r="H1228" s="662" t="s">
        <v>577</v>
      </c>
      <c r="I1228" s="662" t="s">
        <v>797</v>
      </c>
      <c r="J1228" s="662" t="s">
        <v>798</v>
      </c>
      <c r="K1228" s="662" t="s">
        <v>2891</v>
      </c>
      <c r="L1228" s="663">
        <v>156.77000000000001</v>
      </c>
      <c r="M1228" s="663">
        <v>156.77000000000001</v>
      </c>
      <c r="N1228" s="662">
        <v>1</v>
      </c>
      <c r="O1228" s="745">
        <v>1</v>
      </c>
      <c r="P1228" s="663">
        <v>156.77000000000001</v>
      </c>
      <c r="Q1228" s="678">
        <v>1</v>
      </c>
      <c r="R1228" s="662">
        <v>1</v>
      </c>
      <c r="S1228" s="678">
        <v>1</v>
      </c>
      <c r="T1228" s="745">
        <v>1</v>
      </c>
      <c r="U1228" s="701">
        <v>1</v>
      </c>
    </row>
    <row r="1229" spans="1:21" ht="14.4" customHeight="1" x14ac:dyDescent="0.3">
      <c r="A1229" s="661">
        <v>31</v>
      </c>
      <c r="B1229" s="662" t="s">
        <v>576</v>
      </c>
      <c r="C1229" s="662" t="s">
        <v>2790</v>
      </c>
      <c r="D1229" s="743" t="s">
        <v>3998</v>
      </c>
      <c r="E1229" s="744" t="s">
        <v>2807</v>
      </c>
      <c r="F1229" s="662" t="s">
        <v>2785</v>
      </c>
      <c r="G1229" s="662" t="s">
        <v>2890</v>
      </c>
      <c r="H1229" s="662" t="s">
        <v>577</v>
      </c>
      <c r="I1229" s="662" t="s">
        <v>797</v>
      </c>
      <c r="J1229" s="662" t="s">
        <v>798</v>
      </c>
      <c r="K1229" s="662" t="s">
        <v>2891</v>
      </c>
      <c r="L1229" s="663">
        <v>107.27</v>
      </c>
      <c r="M1229" s="663">
        <v>107.27</v>
      </c>
      <c r="N1229" s="662">
        <v>1</v>
      </c>
      <c r="O1229" s="745">
        <v>0.5</v>
      </c>
      <c r="P1229" s="663">
        <v>107.27</v>
      </c>
      <c r="Q1229" s="678">
        <v>1</v>
      </c>
      <c r="R1229" s="662">
        <v>1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31</v>
      </c>
      <c r="B1230" s="662" t="s">
        <v>576</v>
      </c>
      <c r="C1230" s="662" t="s">
        <v>2790</v>
      </c>
      <c r="D1230" s="743" t="s">
        <v>3998</v>
      </c>
      <c r="E1230" s="744" t="s">
        <v>2807</v>
      </c>
      <c r="F1230" s="662" t="s">
        <v>2785</v>
      </c>
      <c r="G1230" s="662" t="s">
        <v>2991</v>
      </c>
      <c r="H1230" s="662" t="s">
        <v>577</v>
      </c>
      <c r="I1230" s="662" t="s">
        <v>1152</v>
      </c>
      <c r="J1230" s="662" t="s">
        <v>1153</v>
      </c>
      <c r="K1230" s="662" t="s">
        <v>2992</v>
      </c>
      <c r="L1230" s="663">
        <v>30.46</v>
      </c>
      <c r="M1230" s="663">
        <v>60.92</v>
      </c>
      <c r="N1230" s="662">
        <v>2</v>
      </c>
      <c r="O1230" s="745">
        <v>1</v>
      </c>
      <c r="P1230" s="663">
        <v>60.92</v>
      </c>
      <c r="Q1230" s="678">
        <v>1</v>
      </c>
      <c r="R1230" s="662">
        <v>2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31</v>
      </c>
      <c r="B1231" s="662" t="s">
        <v>576</v>
      </c>
      <c r="C1231" s="662" t="s">
        <v>2790</v>
      </c>
      <c r="D1231" s="743" t="s">
        <v>3998</v>
      </c>
      <c r="E1231" s="744" t="s">
        <v>2807</v>
      </c>
      <c r="F1231" s="662" t="s">
        <v>2785</v>
      </c>
      <c r="G1231" s="662" t="s">
        <v>2892</v>
      </c>
      <c r="H1231" s="662" t="s">
        <v>577</v>
      </c>
      <c r="I1231" s="662" t="s">
        <v>3343</v>
      </c>
      <c r="J1231" s="662" t="s">
        <v>2894</v>
      </c>
      <c r="K1231" s="662"/>
      <c r="L1231" s="663">
        <v>0</v>
      </c>
      <c r="M1231" s="663">
        <v>0</v>
      </c>
      <c r="N1231" s="662">
        <v>4</v>
      </c>
      <c r="O1231" s="745">
        <v>2</v>
      </c>
      <c r="P1231" s="663">
        <v>0</v>
      </c>
      <c r="Q1231" s="678"/>
      <c r="R1231" s="662">
        <v>4</v>
      </c>
      <c r="S1231" s="678">
        <v>1</v>
      </c>
      <c r="T1231" s="745">
        <v>2</v>
      </c>
      <c r="U1231" s="701">
        <v>1</v>
      </c>
    </row>
    <row r="1232" spans="1:21" ht="14.4" customHeight="1" x14ac:dyDescent="0.3">
      <c r="A1232" s="661">
        <v>31</v>
      </c>
      <c r="B1232" s="662" t="s">
        <v>576</v>
      </c>
      <c r="C1232" s="662" t="s">
        <v>2790</v>
      </c>
      <c r="D1232" s="743" t="s">
        <v>3998</v>
      </c>
      <c r="E1232" s="744" t="s">
        <v>2807</v>
      </c>
      <c r="F1232" s="662" t="s">
        <v>2785</v>
      </c>
      <c r="G1232" s="662" t="s">
        <v>2895</v>
      </c>
      <c r="H1232" s="662" t="s">
        <v>577</v>
      </c>
      <c r="I1232" s="662" t="s">
        <v>3143</v>
      </c>
      <c r="J1232" s="662" t="s">
        <v>904</v>
      </c>
      <c r="K1232" s="662" t="s">
        <v>3144</v>
      </c>
      <c r="L1232" s="663">
        <v>0</v>
      </c>
      <c r="M1232" s="663">
        <v>0</v>
      </c>
      <c r="N1232" s="662">
        <v>4</v>
      </c>
      <c r="O1232" s="745">
        <v>2.5</v>
      </c>
      <c r="P1232" s="663">
        <v>0</v>
      </c>
      <c r="Q1232" s="678"/>
      <c r="R1232" s="662">
        <v>1</v>
      </c>
      <c r="S1232" s="678">
        <v>0.25</v>
      </c>
      <c r="T1232" s="745">
        <v>0.5</v>
      </c>
      <c r="U1232" s="701">
        <v>0.2</v>
      </c>
    </row>
    <row r="1233" spans="1:21" ht="14.4" customHeight="1" x14ac:dyDescent="0.3">
      <c r="A1233" s="661">
        <v>31</v>
      </c>
      <c r="B1233" s="662" t="s">
        <v>576</v>
      </c>
      <c r="C1233" s="662" t="s">
        <v>2790</v>
      </c>
      <c r="D1233" s="743" t="s">
        <v>3998</v>
      </c>
      <c r="E1233" s="744" t="s">
        <v>2807</v>
      </c>
      <c r="F1233" s="662" t="s">
        <v>2785</v>
      </c>
      <c r="G1233" s="662" t="s">
        <v>2895</v>
      </c>
      <c r="H1233" s="662" t="s">
        <v>577</v>
      </c>
      <c r="I1233" s="662" t="s">
        <v>2952</v>
      </c>
      <c r="J1233" s="662" t="s">
        <v>904</v>
      </c>
      <c r="K1233" s="662" t="s">
        <v>2953</v>
      </c>
      <c r="L1233" s="663">
        <v>0</v>
      </c>
      <c r="M1233" s="663">
        <v>0</v>
      </c>
      <c r="N1233" s="662">
        <v>2</v>
      </c>
      <c r="O1233" s="745">
        <v>2</v>
      </c>
      <c r="P1233" s="663">
        <v>0</v>
      </c>
      <c r="Q1233" s="678"/>
      <c r="R1233" s="662">
        <v>1</v>
      </c>
      <c r="S1233" s="678">
        <v>0.5</v>
      </c>
      <c r="T1233" s="745">
        <v>1</v>
      </c>
      <c r="U1233" s="701">
        <v>0.5</v>
      </c>
    </row>
    <row r="1234" spans="1:21" ht="14.4" customHeight="1" x14ac:dyDescent="0.3">
      <c r="A1234" s="661">
        <v>31</v>
      </c>
      <c r="B1234" s="662" t="s">
        <v>576</v>
      </c>
      <c r="C1234" s="662" t="s">
        <v>2790</v>
      </c>
      <c r="D1234" s="743" t="s">
        <v>3998</v>
      </c>
      <c r="E1234" s="744" t="s">
        <v>2807</v>
      </c>
      <c r="F1234" s="662" t="s">
        <v>2785</v>
      </c>
      <c r="G1234" s="662" t="s">
        <v>2819</v>
      </c>
      <c r="H1234" s="662" t="s">
        <v>577</v>
      </c>
      <c r="I1234" s="662" t="s">
        <v>789</v>
      </c>
      <c r="J1234" s="662" t="s">
        <v>790</v>
      </c>
      <c r="K1234" s="662" t="s">
        <v>3313</v>
      </c>
      <c r="L1234" s="663">
        <v>0</v>
      </c>
      <c r="M1234" s="663">
        <v>0</v>
      </c>
      <c r="N1234" s="662">
        <v>1</v>
      </c>
      <c r="O1234" s="745">
        <v>1</v>
      </c>
      <c r="P1234" s="663">
        <v>0</v>
      </c>
      <c r="Q1234" s="678"/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31</v>
      </c>
      <c r="B1235" s="662" t="s">
        <v>576</v>
      </c>
      <c r="C1235" s="662" t="s">
        <v>2790</v>
      </c>
      <c r="D1235" s="743" t="s">
        <v>3998</v>
      </c>
      <c r="E1235" s="744" t="s">
        <v>2807</v>
      </c>
      <c r="F1235" s="662" t="s">
        <v>2785</v>
      </c>
      <c r="G1235" s="662" t="s">
        <v>3225</v>
      </c>
      <c r="H1235" s="662" t="s">
        <v>577</v>
      </c>
      <c r="I1235" s="662" t="s">
        <v>3226</v>
      </c>
      <c r="J1235" s="662" t="s">
        <v>1355</v>
      </c>
      <c r="K1235" s="662" t="s">
        <v>3227</v>
      </c>
      <c r="L1235" s="663">
        <v>76.180000000000007</v>
      </c>
      <c r="M1235" s="663">
        <v>152.36000000000001</v>
      </c>
      <c r="N1235" s="662">
        <v>2</v>
      </c>
      <c r="O1235" s="745">
        <v>1.5</v>
      </c>
      <c r="P1235" s="663">
        <v>76.180000000000007</v>
      </c>
      <c r="Q1235" s="678">
        <v>0.5</v>
      </c>
      <c r="R1235" s="662">
        <v>1</v>
      </c>
      <c r="S1235" s="678">
        <v>0.5</v>
      </c>
      <c r="T1235" s="745">
        <v>0.5</v>
      </c>
      <c r="U1235" s="701">
        <v>0.33333333333333331</v>
      </c>
    </row>
    <row r="1236" spans="1:21" ht="14.4" customHeight="1" x14ac:dyDescent="0.3">
      <c r="A1236" s="661">
        <v>31</v>
      </c>
      <c r="B1236" s="662" t="s">
        <v>576</v>
      </c>
      <c r="C1236" s="662" t="s">
        <v>2790</v>
      </c>
      <c r="D1236" s="743" t="s">
        <v>3998</v>
      </c>
      <c r="E1236" s="744" t="s">
        <v>2807</v>
      </c>
      <c r="F1236" s="662" t="s">
        <v>2785</v>
      </c>
      <c r="G1236" s="662" t="s">
        <v>2823</v>
      </c>
      <c r="H1236" s="662" t="s">
        <v>577</v>
      </c>
      <c r="I1236" s="662" t="s">
        <v>1714</v>
      </c>
      <c r="J1236" s="662" t="s">
        <v>1715</v>
      </c>
      <c r="K1236" s="662" t="s">
        <v>1716</v>
      </c>
      <c r="L1236" s="663">
        <v>147.31</v>
      </c>
      <c r="M1236" s="663">
        <v>441.93</v>
      </c>
      <c r="N1236" s="662">
        <v>3</v>
      </c>
      <c r="O1236" s="745">
        <v>2</v>
      </c>
      <c r="P1236" s="663">
        <v>441.93</v>
      </c>
      <c r="Q1236" s="678">
        <v>1</v>
      </c>
      <c r="R1236" s="662">
        <v>3</v>
      </c>
      <c r="S1236" s="678">
        <v>1</v>
      </c>
      <c r="T1236" s="745">
        <v>2</v>
      </c>
      <c r="U1236" s="701">
        <v>1</v>
      </c>
    </row>
    <row r="1237" spans="1:21" ht="14.4" customHeight="1" x14ac:dyDescent="0.3">
      <c r="A1237" s="661">
        <v>31</v>
      </c>
      <c r="B1237" s="662" t="s">
        <v>576</v>
      </c>
      <c r="C1237" s="662" t="s">
        <v>2790</v>
      </c>
      <c r="D1237" s="743" t="s">
        <v>3998</v>
      </c>
      <c r="E1237" s="744" t="s">
        <v>2807</v>
      </c>
      <c r="F1237" s="662" t="s">
        <v>2785</v>
      </c>
      <c r="G1237" s="662" t="s">
        <v>2823</v>
      </c>
      <c r="H1237" s="662" t="s">
        <v>577</v>
      </c>
      <c r="I1237" s="662" t="s">
        <v>1714</v>
      </c>
      <c r="J1237" s="662" t="s">
        <v>1715</v>
      </c>
      <c r="K1237" s="662" t="s">
        <v>1716</v>
      </c>
      <c r="L1237" s="663">
        <v>132.97999999999999</v>
      </c>
      <c r="M1237" s="663">
        <v>132.97999999999999</v>
      </c>
      <c r="N1237" s="662">
        <v>1</v>
      </c>
      <c r="O1237" s="745">
        <v>1</v>
      </c>
      <c r="P1237" s="663">
        <v>132.97999999999999</v>
      </c>
      <c r="Q1237" s="678">
        <v>1</v>
      </c>
      <c r="R1237" s="662">
        <v>1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31</v>
      </c>
      <c r="B1238" s="662" t="s">
        <v>576</v>
      </c>
      <c r="C1238" s="662" t="s">
        <v>2790</v>
      </c>
      <c r="D1238" s="743" t="s">
        <v>3998</v>
      </c>
      <c r="E1238" s="744" t="s">
        <v>2807</v>
      </c>
      <c r="F1238" s="662" t="s">
        <v>2785</v>
      </c>
      <c r="G1238" s="662" t="s">
        <v>2823</v>
      </c>
      <c r="H1238" s="662" t="s">
        <v>577</v>
      </c>
      <c r="I1238" s="662" t="s">
        <v>2826</v>
      </c>
      <c r="J1238" s="662" t="s">
        <v>1715</v>
      </c>
      <c r="K1238" s="662" t="s">
        <v>1716</v>
      </c>
      <c r="L1238" s="663">
        <v>147.31</v>
      </c>
      <c r="M1238" s="663">
        <v>147.31</v>
      </c>
      <c r="N1238" s="662">
        <v>1</v>
      </c>
      <c r="O1238" s="745">
        <v>1</v>
      </c>
      <c r="P1238" s="663">
        <v>147.31</v>
      </c>
      <c r="Q1238" s="678">
        <v>1</v>
      </c>
      <c r="R1238" s="662">
        <v>1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31</v>
      </c>
      <c r="B1239" s="662" t="s">
        <v>576</v>
      </c>
      <c r="C1239" s="662" t="s">
        <v>2790</v>
      </c>
      <c r="D1239" s="743" t="s">
        <v>3998</v>
      </c>
      <c r="E1239" s="744" t="s">
        <v>2807</v>
      </c>
      <c r="F1239" s="662" t="s">
        <v>2785</v>
      </c>
      <c r="G1239" s="662" t="s">
        <v>2831</v>
      </c>
      <c r="H1239" s="662" t="s">
        <v>1456</v>
      </c>
      <c r="I1239" s="662" t="s">
        <v>3024</v>
      </c>
      <c r="J1239" s="662" t="s">
        <v>2833</v>
      </c>
      <c r="K1239" s="662" t="s">
        <v>3025</v>
      </c>
      <c r="L1239" s="663">
        <v>407.55</v>
      </c>
      <c r="M1239" s="663">
        <v>1630.2</v>
      </c>
      <c r="N1239" s="662">
        <v>4</v>
      </c>
      <c r="O1239" s="745">
        <v>2</v>
      </c>
      <c r="P1239" s="663">
        <v>1630.2</v>
      </c>
      <c r="Q1239" s="678">
        <v>1</v>
      </c>
      <c r="R1239" s="662">
        <v>4</v>
      </c>
      <c r="S1239" s="678">
        <v>1</v>
      </c>
      <c r="T1239" s="745">
        <v>2</v>
      </c>
      <c r="U1239" s="701">
        <v>1</v>
      </c>
    </row>
    <row r="1240" spans="1:21" ht="14.4" customHeight="1" x14ac:dyDescent="0.3">
      <c r="A1240" s="661">
        <v>31</v>
      </c>
      <c r="B1240" s="662" t="s">
        <v>576</v>
      </c>
      <c r="C1240" s="662" t="s">
        <v>2790</v>
      </c>
      <c r="D1240" s="743" t="s">
        <v>3998</v>
      </c>
      <c r="E1240" s="744" t="s">
        <v>2807</v>
      </c>
      <c r="F1240" s="662" t="s">
        <v>2785</v>
      </c>
      <c r="G1240" s="662" t="s">
        <v>2831</v>
      </c>
      <c r="H1240" s="662" t="s">
        <v>1456</v>
      </c>
      <c r="I1240" s="662" t="s">
        <v>2832</v>
      </c>
      <c r="J1240" s="662" t="s">
        <v>2833</v>
      </c>
      <c r="K1240" s="662" t="s">
        <v>2834</v>
      </c>
      <c r="L1240" s="663">
        <v>543.39</v>
      </c>
      <c r="M1240" s="663">
        <v>15758.310000000001</v>
      </c>
      <c r="N1240" s="662">
        <v>29</v>
      </c>
      <c r="O1240" s="745">
        <v>16.5</v>
      </c>
      <c r="P1240" s="663">
        <v>13584.750000000002</v>
      </c>
      <c r="Q1240" s="678">
        <v>0.86206896551724144</v>
      </c>
      <c r="R1240" s="662">
        <v>25</v>
      </c>
      <c r="S1240" s="678">
        <v>0.86206896551724133</v>
      </c>
      <c r="T1240" s="745">
        <v>13.5</v>
      </c>
      <c r="U1240" s="701">
        <v>0.81818181818181823</v>
      </c>
    </row>
    <row r="1241" spans="1:21" ht="14.4" customHeight="1" x14ac:dyDescent="0.3">
      <c r="A1241" s="661">
        <v>31</v>
      </c>
      <c r="B1241" s="662" t="s">
        <v>576</v>
      </c>
      <c r="C1241" s="662" t="s">
        <v>2790</v>
      </c>
      <c r="D1241" s="743" t="s">
        <v>3998</v>
      </c>
      <c r="E1241" s="744" t="s">
        <v>2807</v>
      </c>
      <c r="F1241" s="662" t="s">
        <v>2785</v>
      </c>
      <c r="G1241" s="662" t="s">
        <v>2831</v>
      </c>
      <c r="H1241" s="662" t="s">
        <v>1456</v>
      </c>
      <c r="I1241" s="662" t="s">
        <v>2835</v>
      </c>
      <c r="J1241" s="662" t="s">
        <v>2833</v>
      </c>
      <c r="K1241" s="662" t="s">
        <v>2836</v>
      </c>
      <c r="L1241" s="663">
        <v>815.1</v>
      </c>
      <c r="M1241" s="663">
        <v>2445.3000000000002</v>
      </c>
      <c r="N1241" s="662">
        <v>3</v>
      </c>
      <c r="O1241" s="745">
        <v>3</v>
      </c>
      <c r="P1241" s="663">
        <v>2445.3000000000002</v>
      </c>
      <c r="Q1241" s="678">
        <v>1</v>
      </c>
      <c r="R1241" s="662">
        <v>3</v>
      </c>
      <c r="S1241" s="678">
        <v>1</v>
      </c>
      <c r="T1241" s="745">
        <v>3</v>
      </c>
      <c r="U1241" s="701">
        <v>1</v>
      </c>
    </row>
    <row r="1242" spans="1:21" ht="14.4" customHeight="1" x14ac:dyDescent="0.3">
      <c r="A1242" s="661">
        <v>31</v>
      </c>
      <c r="B1242" s="662" t="s">
        <v>576</v>
      </c>
      <c r="C1242" s="662" t="s">
        <v>2790</v>
      </c>
      <c r="D1242" s="743" t="s">
        <v>3998</v>
      </c>
      <c r="E1242" s="744" t="s">
        <v>2807</v>
      </c>
      <c r="F1242" s="662" t="s">
        <v>2785</v>
      </c>
      <c r="G1242" s="662" t="s">
        <v>2831</v>
      </c>
      <c r="H1242" s="662" t="s">
        <v>1456</v>
      </c>
      <c r="I1242" s="662" t="s">
        <v>3774</v>
      </c>
      <c r="J1242" s="662" t="s">
        <v>2833</v>
      </c>
      <c r="K1242" s="662" t="s">
        <v>3775</v>
      </c>
      <c r="L1242" s="663">
        <v>0</v>
      </c>
      <c r="M1242" s="663">
        <v>0</v>
      </c>
      <c r="N1242" s="662">
        <v>2</v>
      </c>
      <c r="O1242" s="745">
        <v>1</v>
      </c>
      <c r="P1242" s="663">
        <v>0</v>
      </c>
      <c r="Q1242" s="678"/>
      <c r="R1242" s="662">
        <v>2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31</v>
      </c>
      <c r="B1243" s="662" t="s">
        <v>576</v>
      </c>
      <c r="C1243" s="662" t="s">
        <v>2790</v>
      </c>
      <c r="D1243" s="743" t="s">
        <v>3998</v>
      </c>
      <c r="E1243" s="744" t="s">
        <v>2807</v>
      </c>
      <c r="F1243" s="662" t="s">
        <v>2785</v>
      </c>
      <c r="G1243" s="662" t="s">
        <v>2831</v>
      </c>
      <c r="H1243" s="662" t="s">
        <v>1456</v>
      </c>
      <c r="I1243" s="662" t="s">
        <v>2837</v>
      </c>
      <c r="J1243" s="662" t="s">
        <v>2833</v>
      </c>
      <c r="K1243" s="662" t="s">
        <v>2838</v>
      </c>
      <c r="L1243" s="663">
        <v>923.74</v>
      </c>
      <c r="M1243" s="663">
        <v>4618.7</v>
      </c>
      <c r="N1243" s="662">
        <v>5</v>
      </c>
      <c r="O1243" s="745">
        <v>3</v>
      </c>
      <c r="P1243" s="663">
        <v>3694.96</v>
      </c>
      <c r="Q1243" s="678">
        <v>0.8</v>
      </c>
      <c r="R1243" s="662">
        <v>4</v>
      </c>
      <c r="S1243" s="678">
        <v>0.8</v>
      </c>
      <c r="T1243" s="745">
        <v>2</v>
      </c>
      <c r="U1243" s="701">
        <v>0.66666666666666663</v>
      </c>
    </row>
    <row r="1244" spans="1:21" ht="14.4" customHeight="1" x14ac:dyDescent="0.3">
      <c r="A1244" s="661">
        <v>31</v>
      </c>
      <c r="B1244" s="662" t="s">
        <v>576</v>
      </c>
      <c r="C1244" s="662" t="s">
        <v>2790</v>
      </c>
      <c r="D1244" s="743" t="s">
        <v>3998</v>
      </c>
      <c r="E1244" s="744" t="s">
        <v>2807</v>
      </c>
      <c r="F1244" s="662" t="s">
        <v>2785</v>
      </c>
      <c r="G1244" s="662" t="s">
        <v>2831</v>
      </c>
      <c r="H1244" s="662" t="s">
        <v>1456</v>
      </c>
      <c r="I1244" s="662" t="s">
        <v>2901</v>
      </c>
      <c r="J1244" s="662" t="s">
        <v>2833</v>
      </c>
      <c r="K1244" s="662" t="s">
        <v>2902</v>
      </c>
      <c r="L1244" s="663">
        <v>1154.68</v>
      </c>
      <c r="M1244" s="663">
        <v>4618.72</v>
      </c>
      <c r="N1244" s="662">
        <v>4</v>
      </c>
      <c r="O1244" s="745">
        <v>1</v>
      </c>
      <c r="P1244" s="663">
        <v>4618.72</v>
      </c>
      <c r="Q1244" s="678">
        <v>1</v>
      </c>
      <c r="R1244" s="662">
        <v>4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31</v>
      </c>
      <c r="B1245" s="662" t="s">
        <v>576</v>
      </c>
      <c r="C1245" s="662" t="s">
        <v>2790</v>
      </c>
      <c r="D1245" s="743" t="s">
        <v>3998</v>
      </c>
      <c r="E1245" s="744" t="s">
        <v>2807</v>
      </c>
      <c r="F1245" s="662" t="s">
        <v>2785</v>
      </c>
      <c r="G1245" s="662" t="s">
        <v>3627</v>
      </c>
      <c r="H1245" s="662" t="s">
        <v>577</v>
      </c>
      <c r="I1245" s="662" t="s">
        <v>3776</v>
      </c>
      <c r="J1245" s="662" t="s">
        <v>1451</v>
      </c>
      <c r="K1245" s="662" t="s">
        <v>1452</v>
      </c>
      <c r="L1245" s="663">
        <v>0</v>
      </c>
      <c r="M1245" s="663">
        <v>0</v>
      </c>
      <c r="N1245" s="662">
        <v>1</v>
      </c>
      <c r="O1245" s="745">
        <v>1</v>
      </c>
      <c r="P1245" s="663">
        <v>0</v>
      </c>
      <c r="Q1245" s="678"/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31</v>
      </c>
      <c r="B1246" s="662" t="s">
        <v>576</v>
      </c>
      <c r="C1246" s="662" t="s">
        <v>2790</v>
      </c>
      <c r="D1246" s="743" t="s">
        <v>3998</v>
      </c>
      <c r="E1246" s="744" t="s">
        <v>2807</v>
      </c>
      <c r="F1246" s="662" t="s">
        <v>2785</v>
      </c>
      <c r="G1246" s="662" t="s">
        <v>2839</v>
      </c>
      <c r="H1246" s="662" t="s">
        <v>1456</v>
      </c>
      <c r="I1246" s="662" t="s">
        <v>1470</v>
      </c>
      <c r="J1246" s="662" t="s">
        <v>607</v>
      </c>
      <c r="K1246" s="662" t="s">
        <v>608</v>
      </c>
      <c r="L1246" s="663">
        <v>48.42</v>
      </c>
      <c r="M1246" s="663">
        <v>435.78000000000003</v>
      </c>
      <c r="N1246" s="662">
        <v>9</v>
      </c>
      <c r="O1246" s="745">
        <v>8</v>
      </c>
      <c r="P1246" s="663">
        <v>145.26</v>
      </c>
      <c r="Q1246" s="678">
        <v>0.33333333333333331</v>
      </c>
      <c r="R1246" s="662">
        <v>3</v>
      </c>
      <c r="S1246" s="678">
        <v>0.33333333333333331</v>
      </c>
      <c r="T1246" s="745">
        <v>2.5</v>
      </c>
      <c r="U1246" s="701">
        <v>0.3125</v>
      </c>
    </row>
    <row r="1247" spans="1:21" ht="14.4" customHeight="1" x14ac:dyDescent="0.3">
      <c r="A1247" s="661">
        <v>31</v>
      </c>
      <c r="B1247" s="662" t="s">
        <v>576</v>
      </c>
      <c r="C1247" s="662" t="s">
        <v>2790</v>
      </c>
      <c r="D1247" s="743" t="s">
        <v>3998</v>
      </c>
      <c r="E1247" s="744" t="s">
        <v>2807</v>
      </c>
      <c r="F1247" s="662" t="s">
        <v>2785</v>
      </c>
      <c r="G1247" s="662" t="s">
        <v>2839</v>
      </c>
      <c r="H1247" s="662" t="s">
        <v>1456</v>
      </c>
      <c r="I1247" s="662" t="s">
        <v>1470</v>
      </c>
      <c r="J1247" s="662" t="s">
        <v>607</v>
      </c>
      <c r="K1247" s="662" t="s">
        <v>608</v>
      </c>
      <c r="L1247" s="663">
        <v>36.54</v>
      </c>
      <c r="M1247" s="663">
        <v>36.54</v>
      </c>
      <c r="N1247" s="662">
        <v>1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31</v>
      </c>
      <c r="B1248" s="662" t="s">
        <v>576</v>
      </c>
      <c r="C1248" s="662" t="s">
        <v>2790</v>
      </c>
      <c r="D1248" s="743" t="s">
        <v>3998</v>
      </c>
      <c r="E1248" s="744" t="s">
        <v>2807</v>
      </c>
      <c r="F1248" s="662" t="s">
        <v>2785</v>
      </c>
      <c r="G1248" s="662" t="s">
        <v>2839</v>
      </c>
      <c r="H1248" s="662" t="s">
        <v>577</v>
      </c>
      <c r="I1248" s="662" t="s">
        <v>2840</v>
      </c>
      <c r="J1248" s="662" t="s">
        <v>607</v>
      </c>
      <c r="K1248" s="662" t="s">
        <v>2841</v>
      </c>
      <c r="L1248" s="663">
        <v>48.42</v>
      </c>
      <c r="M1248" s="663">
        <v>96.84</v>
      </c>
      <c r="N1248" s="662">
        <v>2</v>
      </c>
      <c r="O1248" s="745">
        <v>2</v>
      </c>
      <c r="P1248" s="663">
        <v>48.42</v>
      </c>
      <c r="Q1248" s="678">
        <v>0.5</v>
      </c>
      <c r="R1248" s="662">
        <v>1</v>
      </c>
      <c r="S1248" s="678">
        <v>0.5</v>
      </c>
      <c r="T1248" s="745">
        <v>1</v>
      </c>
      <c r="U1248" s="701">
        <v>0.5</v>
      </c>
    </row>
    <row r="1249" spans="1:21" ht="14.4" customHeight="1" x14ac:dyDescent="0.3">
      <c r="A1249" s="661">
        <v>31</v>
      </c>
      <c r="B1249" s="662" t="s">
        <v>576</v>
      </c>
      <c r="C1249" s="662" t="s">
        <v>2790</v>
      </c>
      <c r="D1249" s="743" t="s">
        <v>3998</v>
      </c>
      <c r="E1249" s="744" t="s">
        <v>2807</v>
      </c>
      <c r="F1249" s="662" t="s">
        <v>2785</v>
      </c>
      <c r="G1249" s="662" t="s">
        <v>3777</v>
      </c>
      <c r="H1249" s="662" t="s">
        <v>577</v>
      </c>
      <c r="I1249" s="662" t="s">
        <v>1706</v>
      </c>
      <c r="J1249" s="662" t="s">
        <v>1707</v>
      </c>
      <c r="K1249" s="662" t="s">
        <v>3778</v>
      </c>
      <c r="L1249" s="663">
        <v>78.33</v>
      </c>
      <c r="M1249" s="663">
        <v>156.66</v>
      </c>
      <c r="N1249" s="662">
        <v>2</v>
      </c>
      <c r="O1249" s="745">
        <v>1</v>
      </c>
      <c r="P1249" s="663">
        <v>156.66</v>
      </c>
      <c r="Q1249" s="678">
        <v>1</v>
      </c>
      <c r="R1249" s="662">
        <v>2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31</v>
      </c>
      <c r="B1250" s="662" t="s">
        <v>576</v>
      </c>
      <c r="C1250" s="662" t="s">
        <v>2790</v>
      </c>
      <c r="D1250" s="743" t="s">
        <v>3998</v>
      </c>
      <c r="E1250" s="744" t="s">
        <v>2807</v>
      </c>
      <c r="F1250" s="662" t="s">
        <v>2785</v>
      </c>
      <c r="G1250" s="662" t="s">
        <v>2842</v>
      </c>
      <c r="H1250" s="662" t="s">
        <v>577</v>
      </c>
      <c r="I1250" s="662" t="s">
        <v>763</v>
      </c>
      <c r="J1250" s="662" t="s">
        <v>2843</v>
      </c>
      <c r="K1250" s="662" t="s">
        <v>2844</v>
      </c>
      <c r="L1250" s="663">
        <v>0</v>
      </c>
      <c r="M1250" s="663">
        <v>0</v>
      </c>
      <c r="N1250" s="662">
        <v>19</v>
      </c>
      <c r="O1250" s="745">
        <v>11.5</v>
      </c>
      <c r="P1250" s="663">
        <v>0</v>
      </c>
      <c r="Q1250" s="678"/>
      <c r="R1250" s="662">
        <v>14</v>
      </c>
      <c r="S1250" s="678">
        <v>0.73684210526315785</v>
      </c>
      <c r="T1250" s="745">
        <v>9</v>
      </c>
      <c r="U1250" s="701">
        <v>0.78260869565217395</v>
      </c>
    </row>
    <row r="1251" spans="1:21" ht="14.4" customHeight="1" x14ac:dyDescent="0.3">
      <c r="A1251" s="661">
        <v>31</v>
      </c>
      <c r="B1251" s="662" t="s">
        <v>576</v>
      </c>
      <c r="C1251" s="662" t="s">
        <v>2790</v>
      </c>
      <c r="D1251" s="743" t="s">
        <v>3998</v>
      </c>
      <c r="E1251" s="744" t="s">
        <v>2807</v>
      </c>
      <c r="F1251" s="662" t="s">
        <v>2785</v>
      </c>
      <c r="G1251" s="662" t="s">
        <v>2845</v>
      </c>
      <c r="H1251" s="662" t="s">
        <v>577</v>
      </c>
      <c r="I1251" s="662" t="s">
        <v>1691</v>
      </c>
      <c r="J1251" s="662" t="s">
        <v>1692</v>
      </c>
      <c r="K1251" s="662" t="s">
        <v>2846</v>
      </c>
      <c r="L1251" s="663">
        <v>186.27</v>
      </c>
      <c r="M1251" s="663">
        <v>372.54</v>
      </c>
      <c r="N1251" s="662">
        <v>2</v>
      </c>
      <c r="O1251" s="745">
        <v>0.5</v>
      </c>
      <c r="P1251" s="663">
        <v>372.54</v>
      </c>
      <c r="Q1251" s="678">
        <v>1</v>
      </c>
      <c r="R1251" s="662">
        <v>2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31</v>
      </c>
      <c r="B1252" s="662" t="s">
        <v>576</v>
      </c>
      <c r="C1252" s="662" t="s">
        <v>2790</v>
      </c>
      <c r="D1252" s="743" t="s">
        <v>3998</v>
      </c>
      <c r="E1252" s="744" t="s">
        <v>2807</v>
      </c>
      <c r="F1252" s="662" t="s">
        <v>2785</v>
      </c>
      <c r="G1252" s="662" t="s">
        <v>3637</v>
      </c>
      <c r="H1252" s="662" t="s">
        <v>577</v>
      </c>
      <c r="I1252" s="662" t="s">
        <v>3779</v>
      </c>
      <c r="J1252" s="662" t="s">
        <v>3780</v>
      </c>
      <c r="K1252" s="662" t="s">
        <v>3781</v>
      </c>
      <c r="L1252" s="663">
        <v>0</v>
      </c>
      <c r="M1252" s="663">
        <v>0</v>
      </c>
      <c r="N1252" s="662">
        <v>2</v>
      </c>
      <c r="O1252" s="745">
        <v>0.5</v>
      </c>
      <c r="P1252" s="663">
        <v>0</v>
      </c>
      <c r="Q1252" s="678"/>
      <c r="R1252" s="662">
        <v>2</v>
      </c>
      <c r="S1252" s="678">
        <v>1</v>
      </c>
      <c r="T1252" s="745">
        <v>0.5</v>
      </c>
      <c r="U1252" s="701">
        <v>1</v>
      </c>
    </row>
    <row r="1253" spans="1:21" ht="14.4" customHeight="1" x14ac:dyDescent="0.3">
      <c r="A1253" s="661">
        <v>31</v>
      </c>
      <c r="B1253" s="662" t="s">
        <v>576</v>
      </c>
      <c r="C1253" s="662" t="s">
        <v>2790</v>
      </c>
      <c r="D1253" s="743" t="s">
        <v>3998</v>
      </c>
      <c r="E1253" s="744" t="s">
        <v>2807</v>
      </c>
      <c r="F1253" s="662" t="s">
        <v>2785</v>
      </c>
      <c r="G1253" s="662" t="s">
        <v>2847</v>
      </c>
      <c r="H1253" s="662" t="s">
        <v>1456</v>
      </c>
      <c r="I1253" s="662" t="s">
        <v>3782</v>
      </c>
      <c r="J1253" s="662" t="s">
        <v>3783</v>
      </c>
      <c r="K1253" s="662" t="s">
        <v>3612</v>
      </c>
      <c r="L1253" s="663">
        <v>31.32</v>
      </c>
      <c r="M1253" s="663">
        <v>31.32</v>
      </c>
      <c r="N1253" s="662">
        <v>1</v>
      </c>
      <c r="O1253" s="745">
        <v>0.5</v>
      </c>
      <c r="P1253" s="663">
        <v>31.32</v>
      </c>
      <c r="Q1253" s="678">
        <v>1</v>
      </c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31</v>
      </c>
      <c r="B1254" s="662" t="s">
        <v>576</v>
      </c>
      <c r="C1254" s="662" t="s">
        <v>2790</v>
      </c>
      <c r="D1254" s="743" t="s">
        <v>3998</v>
      </c>
      <c r="E1254" s="744" t="s">
        <v>2807</v>
      </c>
      <c r="F1254" s="662" t="s">
        <v>2785</v>
      </c>
      <c r="G1254" s="662" t="s">
        <v>2847</v>
      </c>
      <c r="H1254" s="662" t="s">
        <v>1456</v>
      </c>
      <c r="I1254" s="662" t="s">
        <v>1486</v>
      </c>
      <c r="J1254" s="662" t="s">
        <v>1487</v>
      </c>
      <c r="K1254" s="662" t="s">
        <v>1488</v>
      </c>
      <c r="L1254" s="663">
        <v>31.32</v>
      </c>
      <c r="M1254" s="663">
        <v>62.64</v>
      </c>
      <c r="N1254" s="662">
        <v>2</v>
      </c>
      <c r="O1254" s="745">
        <v>1.5</v>
      </c>
      <c r="P1254" s="663">
        <v>62.64</v>
      </c>
      <c r="Q1254" s="678">
        <v>1</v>
      </c>
      <c r="R1254" s="662">
        <v>2</v>
      </c>
      <c r="S1254" s="678">
        <v>1</v>
      </c>
      <c r="T1254" s="745">
        <v>1.5</v>
      </c>
      <c r="U1254" s="701">
        <v>1</v>
      </c>
    </row>
    <row r="1255" spans="1:21" ht="14.4" customHeight="1" x14ac:dyDescent="0.3">
      <c r="A1255" s="661">
        <v>31</v>
      </c>
      <c r="B1255" s="662" t="s">
        <v>576</v>
      </c>
      <c r="C1255" s="662" t="s">
        <v>2790</v>
      </c>
      <c r="D1255" s="743" t="s">
        <v>3998</v>
      </c>
      <c r="E1255" s="744" t="s">
        <v>2807</v>
      </c>
      <c r="F1255" s="662" t="s">
        <v>2785</v>
      </c>
      <c r="G1255" s="662" t="s">
        <v>2913</v>
      </c>
      <c r="H1255" s="662" t="s">
        <v>577</v>
      </c>
      <c r="I1255" s="662" t="s">
        <v>3093</v>
      </c>
      <c r="J1255" s="662" t="s">
        <v>1074</v>
      </c>
      <c r="K1255" s="662" t="s">
        <v>3094</v>
      </c>
      <c r="L1255" s="663">
        <v>25.07</v>
      </c>
      <c r="M1255" s="663">
        <v>25.07</v>
      </c>
      <c r="N1255" s="662">
        <v>1</v>
      </c>
      <c r="O1255" s="745">
        <v>1</v>
      </c>
      <c r="P1255" s="663">
        <v>25.07</v>
      </c>
      <c r="Q1255" s="678">
        <v>1</v>
      </c>
      <c r="R1255" s="662">
        <v>1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31</v>
      </c>
      <c r="B1256" s="662" t="s">
        <v>576</v>
      </c>
      <c r="C1256" s="662" t="s">
        <v>2790</v>
      </c>
      <c r="D1256" s="743" t="s">
        <v>3998</v>
      </c>
      <c r="E1256" s="744" t="s">
        <v>2807</v>
      </c>
      <c r="F1256" s="662" t="s">
        <v>2785</v>
      </c>
      <c r="G1256" s="662" t="s">
        <v>2913</v>
      </c>
      <c r="H1256" s="662" t="s">
        <v>577</v>
      </c>
      <c r="I1256" s="662" t="s">
        <v>3174</v>
      </c>
      <c r="J1256" s="662" t="s">
        <v>3077</v>
      </c>
      <c r="K1256" s="662" t="s">
        <v>943</v>
      </c>
      <c r="L1256" s="663">
        <v>75.22</v>
      </c>
      <c r="M1256" s="663">
        <v>75.22</v>
      </c>
      <c r="N1256" s="662">
        <v>1</v>
      </c>
      <c r="O1256" s="745">
        <v>0.5</v>
      </c>
      <c r="P1256" s="663">
        <v>75.22</v>
      </c>
      <c r="Q1256" s="678">
        <v>1</v>
      </c>
      <c r="R1256" s="662">
        <v>1</v>
      </c>
      <c r="S1256" s="678">
        <v>1</v>
      </c>
      <c r="T1256" s="745">
        <v>0.5</v>
      </c>
      <c r="U1256" s="701">
        <v>1</v>
      </c>
    </row>
    <row r="1257" spans="1:21" ht="14.4" customHeight="1" x14ac:dyDescent="0.3">
      <c r="A1257" s="661">
        <v>31</v>
      </c>
      <c r="B1257" s="662" t="s">
        <v>576</v>
      </c>
      <c r="C1257" s="662" t="s">
        <v>2790</v>
      </c>
      <c r="D1257" s="743" t="s">
        <v>3998</v>
      </c>
      <c r="E1257" s="744" t="s">
        <v>2807</v>
      </c>
      <c r="F1257" s="662" t="s">
        <v>2785</v>
      </c>
      <c r="G1257" s="662" t="s">
        <v>3784</v>
      </c>
      <c r="H1257" s="662" t="s">
        <v>577</v>
      </c>
      <c r="I1257" s="662" t="s">
        <v>3785</v>
      </c>
      <c r="J1257" s="662" t="s">
        <v>3786</v>
      </c>
      <c r="K1257" s="662" t="s">
        <v>3787</v>
      </c>
      <c r="L1257" s="663">
        <v>0</v>
      </c>
      <c r="M1257" s="663">
        <v>0</v>
      </c>
      <c r="N1257" s="662">
        <v>1</v>
      </c>
      <c r="O1257" s="745">
        <v>1</v>
      </c>
      <c r="P1257" s="663"/>
      <c r="Q1257" s="678"/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31</v>
      </c>
      <c r="B1258" s="662" t="s">
        <v>576</v>
      </c>
      <c r="C1258" s="662" t="s">
        <v>2790</v>
      </c>
      <c r="D1258" s="743" t="s">
        <v>3998</v>
      </c>
      <c r="E1258" s="744" t="s">
        <v>2807</v>
      </c>
      <c r="F1258" s="662" t="s">
        <v>2787</v>
      </c>
      <c r="G1258" s="662" t="s">
        <v>2850</v>
      </c>
      <c r="H1258" s="662" t="s">
        <v>577</v>
      </c>
      <c r="I1258" s="662" t="s">
        <v>3256</v>
      </c>
      <c r="J1258" s="662" t="s">
        <v>2918</v>
      </c>
      <c r="K1258" s="662" t="s">
        <v>3348</v>
      </c>
      <c r="L1258" s="663">
        <v>35</v>
      </c>
      <c r="M1258" s="663">
        <v>35</v>
      </c>
      <c r="N1258" s="662">
        <v>1</v>
      </c>
      <c r="O1258" s="745">
        <v>1</v>
      </c>
      <c r="P1258" s="663">
        <v>35</v>
      </c>
      <c r="Q1258" s="678">
        <v>1</v>
      </c>
      <c r="R1258" s="662">
        <v>1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31</v>
      </c>
      <c r="B1259" s="662" t="s">
        <v>576</v>
      </c>
      <c r="C1259" s="662" t="s">
        <v>2790</v>
      </c>
      <c r="D1259" s="743" t="s">
        <v>3998</v>
      </c>
      <c r="E1259" s="744" t="s">
        <v>2807</v>
      </c>
      <c r="F1259" s="662" t="s">
        <v>2787</v>
      </c>
      <c r="G1259" s="662" t="s">
        <v>2850</v>
      </c>
      <c r="H1259" s="662" t="s">
        <v>577</v>
      </c>
      <c r="I1259" s="662" t="s">
        <v>3258</v>
      </c>
      <c r="J1259" s="662" t="s">
        <v>2852</v>
      </c>
      <c r="K1259" s="662" t="s">
        <v>3259</v>
      </c>
      <c r="L1259" s="663">
        <v>30.99</v>
      </c>
      <c r="M1259" s="663">
        <v>61.98</v>
      </c>
      <c r="N1259" s="662">
        <v>2</v>
      </c>
      <c r="O1259" s="745">
        <v>2</v>
      </c>
      <c r="P1259" s="663">
        <v>61.98</v>
      </c>
      <c r="Q1259" s="678">
        <v>1</v>
      </c>
      <c r="R1259" s="662">
        <v>2</v>
      </c>
      <c r="S1259" s="678">
        <v>1</v>
      </c>
      <c r="T1259" s="745">
        <v>2</v>
      </c>
      <c r="U1259" s="701">
        <v>1</v>
      </c>
    </row>
    <row r="1260" spans="1:21" ht="14.4" customHeight="1" x14ac:dyDescent="0.3">
      <c r="A1260" s="661">
        <v>31</v>
      </c>
      <c r="B1260" s="662" t="s">
        <v>576</v>
      </c>
      <c r="C1260" s="662" t="s">
        <v>2790</v>
      </c>
      <c r="D1260" s="743" t="s">
        <v>3998</v>
      </c>
      <c r="E1260" s="744" t="s">
        <v>2807</v>
      </c>
      <c r="F1260" s="662" t="s">
        <v>2787</v>
      </c>
      <c r="G1260" s="662" t="s">
        <v>2858</v>
      </c>
      <c r="H1260" s="662" t="s">
        <v>577</v>
      </c>
      <c r="I1260" s="662" t="s">
        <v>2862</v>
      </c>
      <c r="J1260" s="662" t="s">
        <v>2863</v>
      </c>
      <c r="K1260" s="662" t="s">
        <v>2864</v>
      </c>
      <c r="L1260" s="663">
        <v>492.18</v>
      </c>
      <c r="M1260" s="663">
        <v>492.18</v>
      </c>
      <c r="N1260" s="662">
        <v>1</v>
      </c>
      <c r="O1260" s="745">
        <v>1</v>
      </c>
      <c r="P1260" s="663">
        <v>492.18</v>
      </c>
      <c r="Q1260" s="678">
        <v>1</v>
      </c>
      <c r="R1260" s="662">
        <v>1</v>
      </c>
      <c r="S1260" s="678">
        <v>1</v>
      </c>
      <c r="T1260" s="745">
        <v>1</v>
      </c>
      <c r="U1260" s="701">
        <v>1</v>
      </c>
    </row>
    <row r="1261" spans="1:21" ht="14.4" customHeight="1" x14ac:dyDescent="0.3">
      <c r="A1261" s="661">
        <v>31</v>
      </c>
      <c r="B1261" s="662" t="s">
        <v>576</v>
      </c>
      <c r="C1261" s="662" t="s">
        <v>2790</v>
      </c>
      <c r="D1261" s="743" t="s">
        <v>3998</v>
      </c>
      <c r="E1261" s="744" t="s">
        <v>2807</v>
      </c>
      <c r="F1261" s="662" t="s">
        <v>2787</v>
      </c>
      <c r="G1261" s="662" t="s">
        <v>2858</v>
      </c>
      <c r="H1261" s="662" t="s">
        <v>577</v>
      </c>
      <c r="I1261" s="662" t="s">
        <v>3049</v>
      </c>
      <c r="J1261" s="662" t="s">
        <v>3050</v>
      </c>
      <c r="K1261" s="662" t="s">
        <v>3051</v>
      </c>
      <c r="L1261" s="663">
        <v>245.43</v>
      </c>
      <c r="M1261" s="663">
        <v>245.43</v>
      </c>
      <c r="N1261" s="662">
        <v>1</v>
      </c>
      <c r="O1261" s="745">
        <v>1</v>
      </c>
      <c r="P1261" s="663">
        <v>245.43</v>
      </c>
      <c r="Q1261" s="678">
        <v>1</v>
      </c>
      <c r="R1261" s="662">
        <v>1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31</v>
      </c>
      <c r="B1262" s="662" t="s">
        <v>576</v>
      </c>
      <c r="C1262" s="662" t="s">
        <v>2790</v>
      </c>
      <c r="D1262" s="743" t="s">
        <v>3998</v>
      </c>
      <c r="E1262" s="744" t="s">
        <v>2807</v>
      </c>
      <c r="F1262" s="662" t="s">
        <v>2787</v>
      </c>
      <c r="G1262" s="662" t="s">
        <v>2858</v>
      </c>
      <c r="H1262" s="662" t="s">
        <v>577</v>
      </c>
      <c r="I1262" s="662" t="s">
        <v>3052</v>
      </c>
      <c r="J1262" s="662" t="s">
        <v>3053</v>
      </c>
      <c r="K1262" s="662" t="s">
        <v>3054</v>
      </c>
      <c r="L1262" s="663">
        <v>250</v>
      </c>
      <c r="M1262" s="663">
        <v>750</v>
      </c>
      <c r="N1262" s="662">
        <v>3</v>
      </c>
      <c r="O1262" s="745">
        <v>3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31</v>
      </c>
      <c r="B1263" s="662" t="s">
        <v>576</v>
      </c>
      <c r="C1263" s="662" t="s">
        <v>2790</v>
      </c>
      <c r="D1263" s="743" t="s">
        <v>3998</v>
      </c>
      <c r="E1263" s="744" t="s">
        <v>2807</v>
      </c>
      <c r="F1263" s="662" t="s">
        <v>2787</v>
      </c>
      <c r="G1263" s="662" t="s">
        <v>2858</v>
      </c>
      <c r="H1263" s="662" t="s">
        <v>577</v>
      </c>
      <c r="I1263" s="662" t="s">
        <v>2974</v>
      </c>
      <c r="J1263" s="662" t="s">
        <v>2975</v>
      </c>
      <c r="K1263" s="662" t="s">
        <v>2976</v>
      </c>
      <c r="L1263" s="663">
        <v>750</v>
      </c>
      <c r="M1263" s="663">
        <v>2250</v>
      </c>
      <c r="N1263" s="662">
        <v>3</v>
      </c>
      <c r="O1263" s="745">
        <v>3</v>
      </c>
      <c r="P1263" s="663">
        <v>1500</v>
      </c>
      <c r="Q1263" s="678">
        <v>0.66666666666666663</v>
      </c>
      <c r="R1263" s="662">
        <v>2</v>
      </c>
      <c r="S1263" s="678">
        <v>0.66666666666666663</v>
      </c>
      <c r="T1263" s="745">
        <v>2</v>
      </c>
      <c r="U1263" s="701">
        <v>0.66666666666666663</v>
      </c>
    </row>
    <row r="1264" spans="1:21" ht="14.4" customHeight="1" x14ac:dyDescent="0.3">
      <c r="A1264" s="661">
        <v>31</v>
      </c>
      <c r="B1264" s="662" t="s">
        <v>576</v>
      </c>
      <c r="C1264" s="662" t="s">
        <v>2790</v>
      </c>
      <c r="D1264" s="743" t="s">
        <v>3998</v>
      </c>
      <c r="E1264" s="744" t="s">
        <v>2807</v>
      </c>
      <c r="F1264" s="662" t="s">
        <v>2787</v>
      </c>
      <c r="G1264" s="662" t="s">
        <v>2858</v>
      </c>
      <c r="H1264" s="662" t="s">
        <v>577</v>
      </c>
      <c r="I1264" s="662" t="s">
        <v>1802</v>
      </c>
      <c r="J1264" s="662" t="s">
        <v>2977</v>
      </c>
      <c r="K1264" s="662" t="s">
        <v>2978</v>
      </c>
      <c r="L1264" s="663">
        <v>2202.1999999999998</v>
      </c>
      <c r="M1264" s="663">
        <v>2202.1999999999998</v>
      </c>
      <c r="N1264" s="662">
        <v>1</v>
      </c>
      <c r="O1264" s="745">
        <v>1</v>
      </c>
      <c r="P1264" s="663">
        <v>2202.1999999999998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31</v>
      </c>
      <c r="B1265" s="662" t="s">
        <v>576</v>
      </c>
      <c r="C1265" s="662" t="s">
        <v>2790</v>
      </c>
      <c r="D1265" s="743" t="s">
        <v>3998</v>
      </c>
      <c r="E1265" s="744" t="s">
        <v>2807</v>
      </c>
      <c r="F1265" s="662" t="s">
        <v>2787</v>
      </c>
      <c r="G1265" s="662" t="s">
        <v>2858</v>
      </c>
      <c r="H1265" s="662" t="s">
        <v>577</v>
      </c>
      <c r="I1265" s="662" t="s">
        <v>3270</v>
      </c>
      <c r="J1265" s="662" t="s">
        <v>2980</v>
      </c>
      <c r="K1265" s="662" t="s">
        <v>3271</v>
      </c>
      <c r="L1265" s="663">
        <v>50.5</v>
      </c>
      <c r="M1265" s="663">
        <v>50.5</v>
      </c>
      <c r="N1265" s="662">
        <v>1</v>
      </c>
      <c r="O1265" s="745">
        <v>1</v>
      </c>
      <c r="P1265" s="663">
        <v>50.5</v>
      </c>
      <c r="Q1265" s="678">
        <v>1</v>
      </c>
      <c r="R1265" s="662">
        <v>1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31</v>
      </c>
      <c r="B1266" s="662" t="s">
        <v>576</v>
      </c>
      <c r="C1266" s="662" t="s">
        <v>2790</v>
      </c>
      <c r="D1266" s="743" t="s">
        <v>3998</v>
      </c>
      <c r="E1266" s="744" t="s">
        <v>2807</v>
      </c>
      <c r="F1266" s="662" t="s">
        <v>2787</v>
      </c>
      <c r="G1266" s="662" t="s">
        <v>2858</v>
      </c>
      <c r="H1266" s="662" t="s">
        <v>577</v>
      </c>
      <c r="I1266" s="662" t="s">
        <v>3038</v>
      </c>
      <c r="J1266" s="662" t="s">
        <v>2980</v>
      </c>
      <c r="K1266" s="662" t="s">
        <v>3039</v>
      </c>
      <c r="L1266" s="663">
        <v>58.5</v>
      </c>
      <c r="M1266" s="663">
        <v>234</v>
      </c>
      <c r="N1266" s="662">
        <v>4</v>
      </c>
      <c r="O1266" s="745">
        <v>4</v>
      </c>
      <c r="P1266" s="663">
        <v>234</v>
      </c>
      <c r="Q1266" s="678">
        <v>1</v>
      </c>
      <c r="R1266" s="662">
        <v>4</v>
      </c>
      <c r="S1266" s="678">
        <v>1</v>
      </c>
      <c r="T1266" s="745">
        <v>4</v>
      </c>
      <c r="U1266" s="701">
        <v>1</v>
      </c>
    </row>
    <row r="1267" spans="1:21" ht="14.4" customHeight="1" x14ac:dyDescent="0.3">
      <c r="A1267" s="661">
        <v>31</v>
      </c>
      <c r="B1267" s="662" t="s">
        <v>576</v>
      </c>
      <c r="C1267" s="662" t="s">
        <v>2790</v>
      </c>
      <c r="D1267" s="743" t="s">
        <v>3998</v>
      </c>
      <c r="E1267" s="744" t="s">
        <v>2807</v>
      </c>
      <c r="F1267" s="662" t="s">
        <v>2787</v>
      </c>
      <c r="G1267" s="662" t="s">
        <v>2858</v>
      </c>
      <c r="H1267" s="662" t="s">
        <v>577</v>
      </c>
      <c r="I1267" s="662" t="s">
        <v>2923</v>
      </c>
      <c r="J1267" s="662" t="s">
        <v>2924</v>
      </c>
      <c r="K1267" s="662" t="s">
        <v>2925</v>
      </c>
      <c r="L1267" s="663">
        <v>971.25</v>
      </c>
      <c r="M1267" s="663">
        <v>971.25</v>
      </c>
      <c r="N1267" s="662">
        <v>1</v>
      </c>
      <c r="O1267" s="745">
        <v>1</v>
      </c>
      <c r="P1267" s="663">
        <v>971.25</v>
      </c>
      <c r="Q1267" s="678">
        <v>1</v>
      </c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31</v>
      </c>
      <c r="B1268" s="662" t="s">
        <v>576</v>
      </c>
      <c r="C1268" s="662" t="s">
        <v>2790</v>
      </c>
      <c r="D1268" s="743" t="s">
        <v>3998</v>
      </c>
      <c r="E1268" s="744" t="s">
        <v>2807</v>
      </c>
      <c r="F1268" s="662" t="s">
        <v>2787</v>
      </c>
      <c r="G1268" s="662" t="s">
        <v>2858</v>
      </c>
      <c r="H1268" s="662" t="s">
        <v>577</v>
      </c>
      <c r="I1268" s="662" t="s">
        <v>3177</v>
      </c>
      <c r="J1268" s="662" t="s">
        <v>3178</v>
      </c>
      <c r="K1268" s="662" t="s">
        <v>3179</v>
      </c>
      <c r="L1268" s="663">
        <v>600</v>
      </c>
      <c r="M1268" s="663">
        <v>600</v>
      </c>
      <c r="N1268" s="662">
        <v>1</v>
      </c>
      <c r="O1268" s="745">
        <v>1</v>
      </c>
      <c r="P1268" s="663">
        <v>600</v>
      </c>
      <c r="Q1268" s="678">
        <v>1</v>
      </c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31</v>
      </c>
      <c r="B1269" s="662" t="s">
        <v>576</v>
      </c>
      <c r="C1269" s="662" t="s">
        <v>2790</v>
      </c>
      <c r="D1269" s="743" t="s">
        <v>3998</v>
      </c>
      <c r="E1269" s="744" t="s">
        <v>2807</v>
      </c>
      <c r="F1269" s="662" t="s">
        <v>2787</v>
      </c>
      <c r="G1269" s="662" t="s">
        <v>2858</v>
      </c>
      <c r="H1269" s="662" t="s">
        <v>577</v>
      </c>
      <c r="I1269" s="662" t="s">
        <v>2926</v>
      </c>
      <c r="J1269" s="662" t="s">
        <v>2927</v>
      </c>
      <c r="K1269" s="662" t="s">
        <v>2928</v>
      </c>
      <c r="L1269" s="663">
        <v>349.12</v>
      </c>
      <c r="M1269" s="663">
        <v>1047.3600000000001</v>
      </c>
      <c r="N1269" s="662">
        <v>3</v>
      </c>
      <c r="O1269" s="745">
        <v>3</v>
      </c>
      <c r="P1269" s="663">
        <v>1047.3600000000001</v>
      </c>
      <c r="Q1269" s="678">
        <v>1</v>
      </c>
      <c r="R1269" s="662">
        <v>3</v>
      </c>
      <c r="S1269" s="678">
        <v>1</v>
      </c>
      <c r="T1269" s="745">
        <v>3</v>
      </c>
      <c r="U1269" s="701">
        <v>1</v>
      </c>
    </row>
    <row r="1270" spans="1:21" ht="14.4" customHeight="1" x14ac:dyDescent="0.3">
      <c r="A1270" s="661">
        <v>31</v>
      </c>
      <c r="B1270" s="662" t="s">
        <v>576</v>
      </c>
      <c r="C1270" s="662" t="s">
        <v>2790</v>
      </c>
      <c r="D1270" s="743" t="s">
        <v>3998</v>
      </c>
      <c r="E1270" s="744" t="s">
        <v>2807</v>
      </c>
      <c r="F1270" s="662" t="s">
        <v>2787</v>
      </c>
      <c r="G1270" s="662" t="s">
        <v>2858</v>
      </c>
      <c r="H1270" s="662" t="s">
        <v>577</v>
      </c>
      <c r="I1270" s="662" t="s">
        <v>2932</v>
      </c>
      <c r="J1270" s="662" t="s">
        <v>2933</v>
      </c>
      <c r="K1270" s="662" t="s">
        <v>2934</v>
      </c>
      <c r="L1270" s="663">
        <v>350</v>
      </c>
      <c r="M1270" s="663">
        <v>1050</v>
      </c>
      <c r="N1270" s="662">
        <v>3</v>
      </c>
      <c r="O1270" s="745">
        <v>3</v>
      </c>
      <c r="P1270" s="663">
        <v>1050</v>
      </c>
      <c r="Q1270" s="678">
        <v>1</v>
      </c>
      <c r="R1270" s="662">
        <v>3</v>
      </c>
      <c r="S1270" s="678">
        <v>1</v>
      </c>
      <c r="T1270" s="745">
        <v>3</v>
      </c>
      <c r="U1270" s="701">
        <v>1</v>
      </c>
    </row>
    <row r="1271" spans="1:21" ht="14.4" customHeight="1" x14ac:dyDescent="0.3">
      <c r="A1271" s="661">
        <v>31</v>
      </c>
      <c r="B1271" s="662" t="s">
        <v>576</v>
      </c>
      <c r="C1271" s="662" t="s">
        <v>2790</v>
      </c>
      <c r="D1271" s="743" t="s">
        <v>3998</v>
      </c>
      <c r="E1271" s="744" t="s">
        <v>2807</v>
      </c>
      <c r="F1271" s="662" t="s">
        <v>2787</v>
      </c>
      <c r="G1271" s="662" t="s">
        <v>2858</v>
      </c>
      <c r="H1271" s="662" t="s">
        <v>577</v>
      </c>
      <c r="I1271" s="662" t="s">
        <v>2979</v>
      </c>
      <c r="J1271" s="662" t="s">
        <v>2980</v>
      </c>
      <c r="K1271" s="662" t="s">
        <v>2981</v>
      </c>
      <c r="L1271" s="663">
        <v>58.5</v>
      </c>
      <c r="M1271" s="663">
        <v>58.5</v>
      </c>
      <c r="N1271" s="662">
        <v>1</v>
      </c>
      <c r="O1271" s="745">
        <v>1</v>
      </c>
      <c r="P1271" s="663">
        <v>58.5</v>
      </c>
      <c r="Q1271" s="678">
        <v>1</v>
      </c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31</v>
      </c>
      <c r="B1272" s="662" t="s">
        <v>576</v>
      </c>
      <c r="C1272" s="662" t="s">
        <v>2790</v>
      </c>
      <c r="D1272" s="743" t="s">
        <v>3998</v>
      </c>
      <c r="E1272" s="744" t="s">
        <v>2807</v>
      </c>
      <c r="F1272" s="662" t="s">
        <v>2787</v>
      </c>
      <c r="G1272" s="662" t="s">
        <v>2858</v>
      </c>
      <c r="H1272" s="662" t="s">
        <v>577</v>
      </c>
      <c r="I1272" s="662" t="s">
        <v>2999</v>
      </c>
      <c r="J1272" s="662" t="s">
        <v>3000</v>
      </c>
      <c r="K1272" s="662" t="s">
        <v>3001</v>
      </c>
      <c r="L1272" s="663">
        <v>1000</v>
      </c>
      <c r="M1272" s="663">
        <v>2000</v>
      </c>
      <c r="N1272" s="662">
        <v>2</v>
      </c>
      <c r="O1272" s="745">
        <v>2</v>
      </c>
      <c r="P1272" s="663">
        <v>2000</v>
      </c>
      <c r="Q1272" s="678">
        <v>1</v>
      </c>
      <c r="R1272" s="662">
        <v>2</v>
      </c>
      <c r="S1272" s="678">
        <v>1</v>
      </c>
      <c r="T1272" s="745">
        <v>2</v>
      </c>
      <c r="U1272" s="701">
        <v>1</v>
      </c>
    </row>
    <row r="1273" spans="1:21" ht="14.4" customHeight="1" x14ac:dyDescent="0.3">
      <c r="A1273" s="661">
        <v>31</v>
      </c>
      <c r="B1273" s="662" t="s">
        <v>576</v>
      </c>
      <c r="C1273" s="662" t="s">
        <v>2790</v>
      </c>
      <c r="D1273" s="743" t="s">
        <v>3998</v>
      </c>
      <c r="E1273" s="744" t="s">
        <v>2807</v>
      </c>
      <c r="F1273" s="662" t="s">
        <v>2787</v>
      </c>
      <c r="G1273" s="662" t="s">
        <v>2868</v>
      </c>
      <c r="H1273" s="662" t="s">
        <v>577</v>
      </c>
      <c r="I1273" s="662" t="s">
        <v>2869</v>
      </c>
      <c r="J1273" s="662" t="s">
        <v>2870</v>
      </c>
      <c r="K1273" s="662" t="s">
        <v>2871</v>
      </c>
      <c r="L1273" s="663">
        <v>260</v>
      </c>
      <c r="M1273" s="663">
        <v>1300</v>
      </c>
      <c r="N1273" s="662">
        <v>5</v>
      </c>
      <c r="O1273" s="745">
        <v>3</v>
      </c>
      <c r="P1273" s="663">
        <v>1300</v>
      </c>
      <c r="Q1273" s="678">
        <v>1</v>
      </c>
      <c r="R1273" s="662">
        <v>5</v>
      </c>
      <c r="S1273" s="678">
        <v>1</v>
      </c>
      <c r="T1273" s="745">
        <v>3</v>
      </c>
      <c r="U1273" s="701">
        <v>1</v>
      </c>
    </row>
    <row r="1274" spans="1:21" ht="14.4" customHeight="1" x14ac:dyDescent="0.3">
      <c r="A1274" s="661">
        <v>31</v>
      </c>
      <c r="B1274" s="662" t="s">
        <v>576</v>
      </c>
      <c r="C1274" s="662" t="s">
        <v>2790</v>
      </c>
      <c r="D1274" s="743" t="s">
        <v>3998</v>
      </c>
      <c r="E1274" s="744" t="s">
        <v>2807</v>
      </c>
      <c r="F1274" s="662" t="s">
        <v>2787</v>
      </c>
      <c r="G1274" s="662" t="s">
        <v>2868</v>
      </c>
      <c r="H1274" s="662" t="s">
        <v>577</v>
      </c>
      <c r="I1274" s="662" t="s">
        <v>2872</v>
      </c>
      <c r="J1274" s="662" t="s">
        <v>2873</v>
      </c>
      <c r="K1274" s="662" t="s">
        <v>2874</v>
      </c>
      <c r="L1274" s="663">
        <v>200</v>
      </c>
      <c r="M1274" s="663">
        <v>400</v>
      </c>
      <c r="N1274" s="662">
        <v>2</v>
      </c>
      <c r="O1274" s="745">
        <v>1</v>
      </c>
      <c r="P1274" s="663">
        <v>400</v>
      </c>
      <c r="Q1274" s="678">
        <v>1</v>
      </c>
      <c r="R1274" s="662">
        <v>2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31</v>
      </c>
      <c r="B1275" s="662" t="s">
        <v>576</v>
      </c>
      <c r="C1275" s="662" t="s">
        <v>2790</v>
      </c>
      <c r="D1275" s="743" t="s">
        <v>3998</v>
      </c>
      <c r="E1275" s="744" t="s">
        <v>2807</v>
      </c>
      <c r="F1275" s="662" t="s">
        <v>2787</v>
      </c>
      <c r="G1275" s="662" t="s">
        <v>2868</v>
      </c>
      <c r="H1275" s="662" t="s">
        <v>577</v>
      </c>
      <c r="I1275" s="662" t="s">
        <v>3788</v>
      </c>
      <c r="J1275" s="662" t="s">
        <v>3789</v>
      </c>
      <c r="K1275" s="662" t="s">
        <v>3790</v>
      </c>
      <c r="L1275" s="663">
        <v>260</v>
      </c>
      <c r="M1275" s="663">
        <v>260</v>
      </c>
      <c r="N1275" s="662">
        <v>1</v>
      </c>
      <c r="O1275" s="745">
        <v>1</v>
      </c>
      <c r="P1275" s="663">
        <v>260</v>
      </c>
      <c r="Q1275" s="678">
        <v>1</v>
      </c>
      <c r="R1275" s="662">
        <v>1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31</v>
      </c>
      <c r="B1276" s="662" t="s">
        <v>576</v>
      </c>
      <c r="C1276" s="662" t="s">
        <v>2790</v>
      </c>
      <c r="D1276" s="743" t="s">
        <v>3998</v>
      </c>
      <c r="E1276" s="744" t="s">
        <v>2808</v>
      </c>
      <c r="F1276" s="662" t="s">
        <v>2785</v>
      </c>
      <c r="G1276" s="662" t="s">
        <v>2813</v>
      </c>
      <c r="H1276" s="662" t="s">
        <v>577</v>
      </c>
      <c r="I1276" s="662" t="s">
        <v>3600</v>
      </c>
      <c r="J1276" s="662" t="s">
        <v>1454</v>
      </c>
      <c r="K1276" s="662" t="s">
        <v>2660</v>
      </c>
      <c r="L1276" s="663">
        <v>154.36000000000001</v>
      </c>
      <c r="M1276" s="663">
        <v>308.72000000000003</v>
      </c>
      <c r="N1276" s="662">
        <v>2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31</v>
      </c>
      <c r="B1277" s="662" t="s">
        <v>576</v>
      </c>
      <c r="C1277" s="662" t="s">
        <v>2790</v>
      </c>
      <c r="D1277" s="743" t="s">
        <v>3998</v>
      </c>
      <c r="E1277" s="744" t="s">
        <v>2808</v>
      </c>
      <c r="F1277" s="662" t="s">
        <v>2785</v>
      </c>
      <c r="G1277" s="662" t="s">
        <v>3791</v>
      </c>
      <c r="H1277" s="662" t="s">
        <v>577</v>
      </c>
      <c r="I1277" s="662" t="s">
        <v>3792</v>
      </c>
      <c r="J1277" s="662" t="s">
        <v>3793</v>
      </c>
      <c r="K1277" s="662" t="s">
        <v>2275</v>
      </c>
      <c r="L1277" s="663">
        <v>159.71</v>
      </c>
      <c r="M1277" s="663">
        <v>159.71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31</v>
      </c>
      <c r="B1278" s="662" t="s">
        <v>576</v>
      </c>
      <c r="C1278" s="662" t="s">
        <v>2790</v>
      </c>
      <c r="D1278" s="743" t="s">
        <v>3998</v>
      </c>
      <c r="E1278" s="744" t="s">
        <v>2808</v>
      </c>
      <c r="F1278" s="662" t="s">
        <v>2785</v>
      </c>
      <c r="G1278" s="662" t="s">
        <v>3293</v>
      </c>
      <c r="H1278" s="662" t="s">
        <v>577</v>
      </c>
      <c r="I1278" s="662" t="s">
        <v>1722</v>
      </c>
      <c r="J1278" s="662" t="s">
        <v>1723</v>
      </c>
      <c r="K1278" s="662" t="s">
        <v>3294</v>
      </c>
      <c r="L1278" s="663">
        <v>64.12</v>
      </c>
      <c r="M1278" s="663">
        <v>192.36</v>
      </c>
      <c r="N1278" s="662">
        <v>3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31</v>
      </c>
      <c r="B1279" s="662" t="s">
        <v>576</v>
      </c>
      <c r="C1279" s="662" t="s">
        <v>2790</v>
      </c>
      <c r="D1279" s="743" t="s">
        <v>3998</v>
      </c>
      <c r="E1279" s="744" t="s">
        <v>2808</v>
      </c>
      <c r="F1279" s="662" t="s">
        <v>2785</v>
      </c>
      <c r="G1279" s="662" t="s">
        <v>2816</v>
      </c>
      <c r="H1279" s="662" t="s">
        <v>577</v>
      </c>
      <c r="I1279" s="662" t="s">
        <v>1699</v>
      </c>
      <c r="J1279" s="662" t="s">
        <v>1700</v>
      </c>
      <c r="K1279" s="662" t="s">
        <v>2670</v>
      </c>
      <c r="L1279" s="663">
        <v>78.33</v>
      </c>
      <c r="M1279" s="663">
        <v>313.32</v>
      </c>
      <c r="N1279" s="662">
        <v>4</v>
      </c>
      <c r="O1279" s="745">
        <v>3</v>
      </c>
      <c r="P1279" s="663">
        <v>234.99</v>
      </c>
      <c r="Q1279" s="678">
        <v>0.75</v>
      </c>
      <c r="R1279" s="662">
        <v>3</v>
      </c>
      <c r="S1279" s="678">
        <v>0.75</v>
      </c>
      <c r="T1279" s="745">
        <v>2</v>
      </c>
      <c r="U1279" s="701">
        <v>0.66666666666666663</v>
      </c>
    </row>
    <row r="1280" spans="1:21" ht="14.4" customHeight="1" x14ac:dyDescent="0.3">
      <c r="A1280" s="661">
        <v>31</v>
      </c>
      <c r="B1280" s="662" t="s">
        <v>576</v>
      </c>
      <c r="C1280" s="662" t="s">
        <v>2790</v>
      </c>
      <c r="D1280" s="743" t="s">
        <v>3998</v>
      </c>
      <c r="E1280" s="744" t="s">
        <v>2808</v>
      </c>
      <c r="F1280" s="662" t="s">
        <v>2785</v>
      </c>
      <c r="G1280" s="662" t="s">
        <v>2990</v>
      </c>
      <c r="H1280" s="662" t="s">
        <v>577</v>
      </c>
      <c r="I1280" s="662" t="s">
        <v>3138</v>
      </c>
      <c r="J1280" s="662" t="s">
        <v>3139</v>
      </c>
      <c r="K1280" s="662" t="s">
        <v>3140</v>
      </c>
      <c r="L1280" s="663">
        <v>72.64</v>
      </c>
      <c r="M1280" s="663">
        <v>145.28</v>
      </c>
      <c r="N1280" s="662">
        <v>2</v>
      </c>
      <c r="O1280" s="745">
        <v>1</v>
      </c>
      <c r="P1280" s="663">
        <v>145.28</v>
      </c>
      <c r="Q1280" s="678">
        <v>1</v>
      </c>
      <c r="R1280" s="662">
        <v>2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31</v>
      </c>
      <c r="B1281" s="662" t="s">
        <v>576</v>
      </c>
      <c r="C1281" s="662" t="s">
        <v>2790</v>
      </c>
      <c r="D1281" s="743" t="s">
        <v>3998</v>
      </c>
      <c r="E1281" s="744" t="s">
        <v>2808</v>
      </c>
      <c r="F1281" s="662" t="s">
        <v>2785</v>
      </c>
      <c r="G1281" s="662" t="s">
        <v>2990</v>
      </c>
      <c r="H1281" s="662" t="s">
        <v>577</v>
      </c>
      <c r="I1281" s="662" t="s">
        <v>3739</v>
      </c>
      <c r="J1281" s="662" t="s">
        <v>1371</v>
      </c>
      <c r="K1281" s="662" t="s">
        <v>3740</v>
      </c>
      <c r="L1281" s="663">
        <v>322.8</v>
      </c>
      <c r="M1281" s="663">
        <v>322.8</v>
      </c>
      <c r="N1281" s="662">
        <v>1</v>
      </c>
      <c r="O1281" s="745"/>
      <c r="P1281" s="663">
        <v>322.8</v>
      </c>
      <c r="Q1281" s="678">
        <v>1</v>
      </c>
      <c r="R1281" s="662">
        <v>1</v>
      </c>
      <c r="S1281" s="678">
        <v>1</v>
      </c>
      <c r="T1281" s="745"/>
      <c r="U1281" s="701"/>
    </row>
    <row r="1282" spans="1:21" ht="14.4" customHeight="1" x14ac:dyDescent="0.3">
      <c r="A1282" s="661">
        <v>31</v>
      </c>
      <c r="B1282" s="662" t="s">
        <v>576</v>
      </c>
      <c r="C1282" s="662" t="s">
        <v>2790</v>
      </c>
      <c r="D1282" s="743" t="s">
        <v>3998</v>
      </c>
      <c r="E1282" s="744" t="s">
        <v>2808</v>
      </c>
      <c r="F1282" s="662" t="s">
        <v>2785</v>
      </c>
      <c r="G1282" s="662" t="s">
        <v>3794</v>
      </c>
      <c r="H1282" s="662" t="s">
        <v>577</v>
      </c>
      <c r="I1282" s="662" t="s">
        <v>3795</v>
      </c>
      <c r="J1282" s="662" t="s">
        <v>3796</v>
      </c>
      <c r="K1282" s="662" t="s">
        <v>3797</v>
      </c>
      <c r="L1282" s="663">
        <v>46.25</v>
      </c>
      <c r="M1282" s="663">
        <v>92.5</v>
      </c>
      <c r="N1282" s="662">
        <v>2</v>
      </c>
      <c r="O1282" s="745">
        <v>1</v>
      </c>
      <c r="P1282" s="663">
        <v>92.5</v>
      </c>
      <c r="Q1282" s="678">
        <v>1</v>
      </c>
      <c r="R1282" s="662">
        <v>2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31</v>
      </c>
      <c r="B1283" s="662" t="s">
        <v>576</v>
      </c>
      <c r="C1283" s="662" t="s">
        <v>2790</v>
      </c>
      <c r="D1283" s="743" t="s">
        <v>3998</v>
      </c>
      <c r="E1283" s="744" t="s">
        <v>2808</v>
      </c>
      <c r="F1283" s="662" t="s">
        <v>2785</v>
      </c>
      <c r="G1283" s="662" t="s">
        <v>3221</v>
      </c>
      <c r="H1283" s="662" t="s">
        <v>577</v>
      </c>
      <c r="I1283" s="662" t="s">
        <v>3798</v>
      </c>
      <c r="J1283" s="662" t="s">
        <v>3799</v>
      </c>
      <c r="K1283" s="662" t="s">
        <v>3800</v>
      </c>
      <c r="L1283" s="663">
        <v>0</v>
      </c>
      <c r="M1283" s="663">
        <v>0</v>
      </c>
      <c r="N1283" s="662">
        <v>4</v>
      </c>
      <c r="O1283" s="745">
        <v>3.5</v>
      </c>
      <c r="P1283" s="663">
        <v>0</v>
      </c>
      <c r="Q1283" s="678"/>
      <c r="R1283" s="662">
        <v>2</v>
      </c>
      <c r="S1283" s="678">
        <v>0.5</v>
      </c>
      <c r="T1283" s="745">
        <v>1.5</v>
      </c>
      <c r="U1283" s="701">
        <v>0.42857142857142855</v>
      </c>
    </row>
    <row r="1284" spans="1:21" ht="14.4" customHeight="1" x14ac:dyDescent="0.3">
      <c r="A1284" s="661">
        <v>31</v>
      </c>
      <c r="B1284" s="662" t="s">
        <v>576</v>
      </c>
      <c r="C1284" s="662" t="s">
        <v>2790</v>
      </c>
      <c r="D1284" s="743" t="s">
        <v>3998</v>
      </c>
      <c r="E1284" s="744" t="s">
        <v>2808</v>
      </c>
      <c r="F1284" s="662" t="s">
        <v>2785</v>
      </c>
      <c r="G1284" s="662" t="s">
        <v>3007</v>
      </c>
      <c r="H1284" s="662" t="s">
        <v>577</v>
      </c>
      <c r="I1284" s="662" t="s">
        <v>3801</v>
      </c>
      <c r="J1284" s="662" t="s">
        <v>3802</v>
      </c>
      <c r="K1284" s="662" t="s">
        <v>3573</v>
      </c>
      <c r="L1284" s="663">
        <v>0</v>
      </c>
      <c r="M1284" s="663">
        <v>0</v>
      </c>
      <c r="N1284" s="662">
        <v>1</v>
      </c>
      <c r="O1284" s="745">
        <v>1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31</v>
      </c>
      <c r="B1285" s="662" t="s">
        <v>576</v>
      </c>
      <c r="C1285" s="662" t="s">
        <v>2790</v>
      </c>
      <c r="D1285" s="743" t="s">
        <v>3998</v>
      </c>
      <c r="E1285" s="744" t="s">
        <v>2808</v>
      </c>
      <c r="F1285" s="662" t="s">
        <v>2785</v>
      </c>
      <c r="G1285" s="662" t="s">
        <v>3012</v>
      </c>
      <c r="H1285" s="662" t="s">
        <v>577</v>
      </c>
      <c r="I1285" s="662" t="s">
        <v>1677</v>
      </c>
      <c r="J1285" s="662" t="s">
        <v>1678</v>
      </c>
      <c r="K1285" s="662" t="s">
        <v>3013</v>
      </c>
      <c r="L1285" s="663">
        <v>48.09</v>
      </c>
      <c r="M1285" s="663">
        <v>96.18</v>
      </c>
      <c r="N1285" s="662">
        <v>2</v>
      </c>
      <c r="O1285" s="745">
        <v>1</v>
      </c>
      <c r="P1285" s="663">
        <v>96.18</v>
      </c>
      <c r="Q1285" s="678">
        <v>1</v>
      </c>
      <c r="R1285" s="662">
        <v>2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31</v>
      </c>
      <c r="B1286" s="662" t="s">
        <v>576</v>
      </c>
      <c r="C1286" s="662" t="s">
        <v>2790</v>
      </c>
      <c r="D1286" s="743" t="s">
        <v>3998</v>
      </c>
      <c r="E1286" s="744" t="s">
        <v>2808</v>
      </c>
      <c r="F1286" s="662" t="s">
        <v>2785</v>
      </c>
      <c r="G1286" s="662" t="s">
        <v>3803</v>
      </c>
      <c r="H1286" s="662" t="s">
        <v>577</v>
      </c>
      <c r="I1286" s="662" t="s">
        <v>3804</v>
      </c>
      <c r="J1286" s="662" t="s">
        <v>3805</v>
      </c>
      <c r="K1286" s="662" t="s">
        <v>3806</v>
      </c>
      <c r="L1286" s="663">
        <v>8.7899999999999991</v>
      </c>
      <c r="M1286" s="663">
        <v>17.579999999999998</v>
      </c>
      <c r="N1286" s="662">
        <v>2</v>
      </c>
      <c r="O1286" s="745">
        <v>0.5</v>
      </c>
      <c r="P1286" s="663">
        <v>17.579999999999998</v>
      </c>
      <c r="Q1286" s="678">
        <v>1</v>
      </c>
      <c r="R1286" s="662">
        <v>2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31</v>
      </c>
      <c r="B1287" s="662" t="s">
        <v>576</v>
      </c>
      <c r="C1287" s="662" t="s">
        <v>2790</v>
      </c>
      <c r="D1287" s="743" t="s">
        <v>3998</v>
      </c>
      <c r="E1287" s="744" t="s">
        <v>2808</v>
      </c>
      <c r="F1287" s="662" t="s">
        <v>2785</v>
      </c>
      <c r="G1287" s="662" t="s">
        <v>3807</v>
      </c>
      <c r="H1287" s="662" t="s">
        <v>577</v>
      </c>
      <c r="I1287" s="662" t="s">
        <v>3808</v>
      </c>
      <c r="J1287" s="662" t="s">
        <v>3809</v>
      </c>
      <c r="K1287" s="662" t="s">
        <v>3738</v>
      </c>
      <c r="L1287" s="663">
        <v>49.38</v>
      </c>
      <c r="M1287" s="663">
        <v>49.38</v>
      </c>
      <c r="N1287" s="662">
        <v>1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31</v>
      </c>
      <c r="B1288" s="662" t="s">
        <v>576</v>
      </c>
      <c r="C1288" s="662" t="s">
        <v>2790</v>
      </c>
      <c r="D1288" s="743" t="s">
        <v>3998</v>
      </c>
      <c r="E1288" s="744" t="s">
        <v>2808</v>
      </c>
      <c r="F1288" s="662" t="s">
        <v>2785</v>
      </c>
      <c r="G1288" s="662" t="s">
        <v>2823</v>
      </c>
      <c r="H1288" s="662" t="s">
        <v>577</v>
      </c>
      <c r="I1288" s="662" t="s">
        <v>2826</v>
      </c>
      <c r="J1288" s="662" t="s">
        <v>1715</v>
      </c>
      <c r="K1288" s="662" t="s">
        <v>1716</v>
      </c>
      <c r="L1288" s="663">
        <v>147.31</v>
      </c>
      <c r="M1288" s="663">
        <v>736.55</v>
      </c>
      <c r="N1288" s="662">
        <v>5</v>
      </c>
      <c r="O1288" s="745">
        <v>0.5</v>
      </c>
      <c r="P1288" s="663">
        <v>736.55</v>
      </c>
      <c r="Q1288" s="678">
        <v>1</v>
      </c>
      <c r="R1288" s="662">
        <v>5</v>
      </c>
      <c r="S1288" s="678">
        <v>1</v>
      </c>
      <c r="T1288" s="745">
        <v>0.5</v>
      </c>
      <c r="U1288" s="701">
        <v>1</v>
      </c>
    </row>
    <row r="1289" spans="1:21" ht="14.4" customHeight="1" x14ac:dyDescent="0.3">
      <c r="A1289" s="661">
        <v>31</v>
      </c>
      <c r="B1289" s="662" t="s">
        <v>576</v>
      </c>
      <c r="C1289" s="662" t="s">
        <v>2790</v>
      </c>
      <c r="D1289" s="743" t="s">
        <v>3998</v>
      </c>
      <c r="E1289" s="744" t="s">
        <v>2808</v>
      </c>
      <c r="F1289" s="662" t="s">
        <v>2785</v>
      </c>
      <c r="G1289" s="662" t="s">
        <v>3810</v>
      </c>
      <c r="H1289" s="662" t="s">
        <v>577</v>
      </c>
      <c r="I1289" s="662" t="s">
        <v>3811</v>
      </c>
      <c r="J1289" s="662" t="s">
        <v>3812</v>
      </c>
      <c r="K1289" s="662" t="s">
        <v>3813</v>
      </c>
      <c r="L1289" s="663">
        <v>256.67</v>
      </c>
      <c r="M1289" s="663">
        <v>256.67</v>
      </c>
      <c r="N1289" s="662">
        <v>1</v>
      </c>
      <c r="O1289" s="745">
        <v>1</v>
      </c>
      <c r="P1289" s="663">
        <v>256.67</v>
      </c>
      <c r="Q1289" s="678">
        <v>1</v>
      </c>
      <c r="R1289" s="662">
        <v>1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31</v>
      </c>
      <c r="B1290" s="662" t="s">
        <v>576</v>
      </c>
      <c r="C1290" s="662" t="s">
        <v>2790</v>
      </c>
      <c r="D1290" s="743" t="s">
        <v>3998</v>
      </c>
      <c r="E1290" s="744" t="s">
        <v>2808</v>
      </c>
      <c r="F1290" s="662" t="s">
        <v>2785</v>
      </c>
      <c r="G1290" s="662" t="s">
        <v>3814</v>
      </c>
      <c r="H1290" s="662" t="s">
        <v>577</v>
      </c>
      <c r="I1290" s="662" t="s">
        <v>3815</v>
      </c>
      <c r="J1290" s="662" t="s">
        <v>3816</v>
      </c>
      <c r="K1290" s="662" t="s">
        <v>3817</v>
      </c>
      <c r="L1290" s="663">
        <v>59.78</v>
      </c>
      <c r="M1290" s="663">
        <v>179.34</v>
      </c>
      <c r="N1290" s="662">
        <v>3</v>
      </c>
      <c r="O1290" s="745">
        <v>0.5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31</v>
      </c>
      <c r="B1291" s="662" t="s">
        <v>576</v>
      </c>
      <c r="C1291" s="662" t="s">
        <v>2790</v>
      </c>
      <c r="D1291" s="743" t="s">
        <v>3998</v>
      </c>
      <c r="E1291" s="744" t="s">
        <v>2808</v>
      </c>
      <c r="F1291" s="662" t="s">
        <v>2785</v>
      </c>
      <c r="G1291" s="662" t="s">
        <v>2960</v>
      </c>
      <c r="H1291" s="662" t="s">
        <v>577</v>
      </c>
      <c r="I1291" s="662" t="s">
        <v>3818</v>
      </c>
      <c r="J1291" s="662" t="s">
        <v>1964</v>
      </c>
      <c r="K1291" s="662" t="s">
        <v>3819</v>
      </c>
      <c r="L1291" s="663">
        <v>38.04</v>
      </c>
      <c r="M1291" s="663">
        <v>76.08</v>
      </c>
      <c r="N1291" s="662">
        <v>2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31</v>
      </c>
      <c r="B1292" s="662" t="s">
        <v>576</v>
      </c>
      <c r="C1292" s="662" t="s">
        <v>2790</v>
      </c>
      <c r="D1292" s="743" t="s">
        <v>3998</v>
      </c>
      <c r="E1292" s="744" t="s">
        <v>2808</v>
      </c>
      <c r="F1292" s="662" t="s">
        <v>2785</v>
      </c>
      <c r="G1292" s="662" t="s">
        <v>2831</v>
      </c>
      <c r="H1292" s="662" t="s">
        <v>1456</v>
      </c>
      <c r="I1292" s="662" t="s">
        <v>2832</v>
      </c>
      <c r="J1292" s="662" t="s">
        <v>2833</v>
      </c>
      <c r="K1292" s="662" t="s">
        <v>2834</v>
      </c>
      <c r="L1292" s="663">
        <v>543.39</v>
      </c>
      <c r="M1292" s="663">
        <v>13041.36</v>
      </c>
      <c r="N1292" s="662">
        <v>24</v>
      </c>
      <c r="O1292" s="745">
        <v>9</v>
      </c>
      <c r="P1292" s="663">
        <v>11411.19</v>
      </c>
      <c r="Q1292" s="678">
        <v>0.875</v>
      </c>
      <c r="R1292" s="662">
        <v>21</v>
      </c>
      <c r="S1292" s="678">
        <v>0.875</v>
      </c>
      <c r="T1292" s="745">
        <v>8</v>
      </c>
      <c r="U1292" s="701">
        <v>0.88888888888888884</v>
      </c>
    </row>
    <row r="1293" spans="1:21" ht="14.4" customHeight="1" x14ac:dyDescent="0.3">
      <c r="A1293" s="661">
        <v>31</v>
      </c>
      <c r="B1293" s="662" t="s">
        <v>576</v>
      </c>
      <c r="C1293" s="662" t="s">
        <v>2790</v>
      </c>
      <c r="D1293" s="743" t="s">
        <v>3998</v>
      </c>
      <c r="E1293" s="744" t="s">
        <v>2808</v>
      </c>
      <c r="F1293" s="662" t="s">
        <v>2785</v>
      </c>
      <c r="G1293" s="662" t="s">
        <v>2831</v>
      </c>
      <c r="H1293" s="662" t="s">
        <v>1456</v>
      </c>
      <c r="I1293" s="662" t="s">
        <v>2835</v>
      </c>
      <c r="J1293" s="662" t="s">
        <v>2833</v>
      </c>
      <c r="K1293" s="662" t="s">
        <v>2836</v>
      </c>
      <c r="L1293" s="663">
        <v>815.1</v>
      </c>
      <c r="M1293" s="663">
        <v>9781.2000000000007</v>
      </c>
      <c r="N1293" s="662">
        <v>12</v>
      </c>
      <c r="O1293" s="745">
        <v>7</v>
      </c>
      <c r="P1293" s="663">
        <v>7335.9000000000005</v>
      </c>
      <c r="Q1293" s="678">
        <v>0.75</v>
      </c>
      <c r="R1293" s="662">
        <v>9</v>
      </c>
      <c r="S1293" s="678">
        <v>0.75</v>
      </c>
      <c r="T1293" s="745">
        <v>5</v>
      </c>
      <c r="U1293" s="701">
        <v>0.7142857142857143</v>
      </c>
    </row>
    <row r="1294" spans="1:21" ht="14.4" customHeight="1" x14ac:dyDescent="0.3">
      <c r="A1294" s="661">
        <v>31</v>
      </c>
      <c r="B1294" s="662" t="s">
        <v>576</v>
      </c>
      <c r="C1294" s="662" t="s">
        <v>2790</v>
      </c>
      <c r="D1294" s="743" t="s">
        <v>3998</v>
      </c>
      <c r="E1294" s="744" t="s">
        <v>2808</v>
      </c>
      <c r="F1294" s="662" t="s">
        <v>2785</v>
      </c>
      <c r="G1294" s="662" t="s">
        <v>3820</v>
      </c>
      <c r="H1294" s="662" t="s">
        <v>577</v>
      </c>
      <c r="I1294" s="662" t="s">
        <v>3821</v>
      </c>
      <c r="J1294" s="662" t="s">
        <v>3822</v>
      </c>
      <c r="K1294" s="662" t="s">
        <v>1969</v>
      </c>
      <c r="L1294" s="663">
        <v>146.84</v>
      </c>
      <c r="M1294" s="663">
        <v>440.52</v>
      </c>
      <c r="N1294" s="662">
        <v>3</v>
      </c>
      <c r="O1294" s="745">
        <v>1</v>
      </c>
      <c r="P1294" s="663">
        <v>440.52</v>
      </c>
      <c r="Q1294" s="678">
        <v>1</v>
      </c>
      <c r="R1294" s="662">
        <v>3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31</v>
      </c>
      <c r="B1295" s="662" t="s">
        <v>576</v>
      </c>
      <c r="C1295" s="662" t="s">
        <v>2790</v>
      </c>
      <c r="D1295" s="743" t="s">
        <v>3998</v>
      </c>
      <c r="E1295" s="744" t="s">
        <v>2808</v>
      </c>
      <c r="F1295" s="662" t="s">
        <v>2785</v>
      </c>
      <c r="G1295" s="662" t="s">
        <v>3029</v>
      </c>
      <c r="H1295" s="662" t="s">
        <v>577</v>
      </c>
      <c r="I1295" s="662" t="s">
        <v>3112</v>
      </c>
      <c r="J1295" s="662" t="s">
        <v>3113</v>
      </c>
      <c r="K1295" s="662" t="s">
        <v>738</v>
      </c>
      <c r="L1295" s="663">
        <v>93.71</v>
      </c>
      <c r="M1295" s="663">
        <v>187.42</v>
      </c>
      <c r="N1295" s="662">
        <v>2</v>
      </c>
      <c r="O1295" s="745">
        <v>0.5</v>
      </c>
      <c r="P1295" s="663">
        <v>187.42</v>
      </c>
      <c r="Q1295" s="678">
        <v>1</v>
      </c>
      <c r="R1295" s="662">
        <v>2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31</v>
      </c>
      <c r="B1296" s="662" t="s">
        <v>576</v>
      </c>
      <c r="C1296" s="662" t="s">
        <v>2790</v>
      </c>
      <c r="D1296" s="743" t="s">
        <v>3998</v>
      </c>
      <c r="E1296" s="744" t="s">
        <v>2808</v>
      </c>
      <c r="F1296" s="662" t="s">
        <v>2785</v>
      </c>
      <c r="G1296" s="662" t="s">
        <v>3327</v>
      </c>
      <c r="H1296" s="662" t="s">
        <v>1456</v>
      </c>
      <c r="I1296" s="662" t="s">
        <v>3328</v>
      </c>
      <c r="J1296" s="662" t="s">
        <v>3329</v>
      </c>
      <c r="K1296" s="662" t="s">
        <v>3330</v>
      </c>
      <c r="L1296" s="663">
        <v>63.75</v>
      </c>
      <c r="M1296" s="663">
        <v>510</v>
      </c>
      <c r="N1296" s="662">
        <v>8</v>
      </c>
      <c r="O1296" s="745">
        <v>3.5</v>
      </c>
      <c r="P1296" s="663">
        <v>510</v>
      </c>
      <c r="Q1296" s="678">
        <v>1</v>
      </c>
      <c r="R1296" s="662">
        <v>8</v>
      </c>
      <c r="S1296" s="678">
        <v>1</v>
      </c>
      <c r="T1296" s="745">
        <v>3.5</v>
      </c>
      <c r="U1296" s="701">
        <v>1</v>
      </c>
    </row>
    <row r="1297" spans="1:21" ht="14.4" customHeight="1" x14ac:dyDescent="0.3">
      <c r="A1297" s="661">
        <v>31</v>
      </c>
      <c r="B1297" s="662" t="s">
        <v>576</v>
      </c>
      <c r="C1297" s="662" t="s">
        <v>2790</v>
      </c>
      <c r="D1297" s="743" t="s">
        <v>3998</v>
      </c>
      <c r="E1297" s="744" t="s">
        <v>2808</v>
      </c>
      <c r="F1297" s="662" t="s">
        <v>2785</v>
      </c>
      <c r="G1297" s="662" t="s">
        <v>2842</v>
      </c>
      <c r="H1297" s="662" t="s">
        <v>577</v>
      </c>
      <c r="I1297" s="662" t="s">
        <v>763</v>
      </c>
      <c r="J1297" s="662" t="s">
        <v>2843</v>
      </c>
      <c r="K1297" s="662" t="s">
        <v>2844</v>
      </c>
      <c r="L1297" s="663">
        <v>0</v>
      </c>
      <c r="M1297" s="663">
        <v>0</v>
      </c>
      <c r="N1297" s="662">
        <v>9</v>
      </c>
      <c r="O1297" s="745">
        <v>4.5</v>
      </c>
      <c r="P1297" s="663">
        <v>0</v>
      </c>
      <c r="Q1297" s="678"/>
      <c r="R1297" s="662">
        <v>9</v>
      </c>
      <c r="S1297" s="678">
        <v>1</v>
      </c>
      <c r="T1297" s="745">
        <v>4.5</v>
      </c>
      <c r="U1297" s="701">
        <v>1</v>
      </c>
    </row>
    <row r="1298" spans="1:21" ht="14.4" customHeight="1" x14ac:dyDescent="0.3">
      <c r="A1298" s="661">
        <v>31</v>
      </c>
      <c r="B1298" s="662" t="s">
        <v>576</v>
      </c>
      <c r="C1298" s="662" t="s">
        <v>2790</v>
      </c>
      <c r="D1298" s="743" t="s">
        <v>3998</v>
      </c>
      <c r="E1298" s="744" t="s">
        <v>2808</v>
      </c>
      <c r="F1298" s="662" t="s">
        <v>2785</v>
      </c>
      <c r="G1298" s="662" t="s">
        <v>3823</v>
      </c>
      <c r="H1298" s="662" t="s">
        <v>577</v>
      </c>
      <c r="I1298" s="662" t="s">
        <v>3824</v>
      </c>
      <c r="J1298" s="662" t="s">
        <v>683</v>
      </c>
      <c r="K1298" s="662" t="s">
        <v>3825</v>
      </c>
      <c r="L1298" s="663">
        <v>152.33000000000001</v>
      </c>
      <c r="M1298" s="663">
        <v>152.33000000000001</v>
      </c>
      <c r="N1298" s="662">
        <v>1</v>
      </c>
      <c r="O1298" s="745">
        <v>0.5</v>
      </c>
      <c r="P1298" s="663">
        <v>152.33000000000001</v>
      </c>
      <c r="Q1298" s="678">
        <v>1</v>
      </c>
      <c r="R1298" s="662">
        <v>1</v>
      </c>
      <c r="S1298" s="678">
        <v>1</v>
      </c>
      <c r="T1298" s="745">
        <v>0.5</v>
      </c>
      <c r="U1298" s="701">
        <v>1</v>
      </c>
    </row>
    <row r="1299" spans="1:21" ht="14.4" customHeight="1" x14ac:dyDescent="0.3">
      <c r="A1299" s="661">
        <v>31</v>
      </c>
      <c r="B1299" s="662" t="s">
        <v>576</v>
      </c>
      <c r="C1299" s="662" t="s">
        <v>2790</v>
      </c>
      <c r="D1299" s="743" t="s">
        <v>3998</v>
      </c>
      <c r="E1299" s="744" t="s">
        <v>2808</v>
      </c>
      <c r="F1299" s="662" t="s">
        <v>2785</v>
      </c>
      <c r="G1299" s="662" t="s">
        <v>3637</v>
      </c>
      <c r="H1299" s="662" t="s">
        <v>577</v>
      </c>
      <c r="I1299" s="662" t="s">
        <v>3826</v>
      </c>
      <c r="J1299" s="662" t="s">
        <v>3827</v>
      </c>
      <c r="K1299" s="662" t="s">
        <v>3828</v>
      </c>
      <c r="L1299" s="663">
        <v>120.77</v>
      </c>
      <c r="M1299" s="663">
        <v>120.77</v>
      </c>
      <c r="N1299" s="662">
        <v>1</v>
      </c>
      <c r="O1299" s="745">
        <v>1</v>
      </c>
      <c r="P1299" s="663">
        <v>120.77</v>
      </c>
      <c r="Q1299" s="678">
        <v>1</v>
      </c>
      <c r="R1299" s="662">
        <v>1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31</v>
      </c>
      <c r="B1300" s="662" t="s">
        <v>576</v>
      </c>
      <c r="C1300" s="662" t="s">
        <v>2790</v>
      </c>
      <c r="D1300" s="743" t="s">
        <v>3998</v>
      </c>
      <c r="E1300" s="744" t="s">
        <v>2808</v>
      </c>
      <c r="F1300" s="662" t="s">
        <v>2785</v>
      </c>
      <c r="G1300" s="662" t="s">
        <v>3829</v>
      </c>
      <c r="H1300" s="662" t="s">
        <v>577</v>
      </c>
      <c r="I1300" s="662" t="s">
        <v>3830</v>
      </c>
      <c r="J1300" s="662" t="s">
        <v>3831</v>
      </c>
      <c r="K1300" s="662" t="s">
        <v>2430</v>
      </c>
      <c r="L1300" s="663">
        <v>77.13</v>
      </c>
      <c r="M1300" s="663">
        <v>77.13</v>
      </c>
      <c r="N1300" s="662">
        <v>1</v>
      </c>
      <c r="O1300" s="745">
        <v>1</v>
      </c>
      <c r="P1300" s="663">
        <v>77.13</v>
      </c>
      <c r="Q1300" s="678">
        <v>1</v>
      </c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31</v>
      </c>
      <c r="B1301" s="662" t="s">
        <v>576</v>
      </c>
      <c r="C1301" s="662" t="s">
        <v>2790</v>
      </c>
      <c r="D1301" s="743" t="s">
        <v>3998</v>
      </c>
      <c r="E1301" s="744" t="s">
        <v>2808</v>
      </c>
      <c r="F1301" s="662" t="s">
        <v>2785</v>
      </c>
      <c r="G1301" s="662" t="s">
        <v>2847</v>
      </c>
      <c r="H1301" s="662" t="s">
        <v>1456</v>
      </c>
      <c r="I1301" s="662" t="s">
        <v>3832</v>
      </c>
      <c r="J1301" s="662" t="s">
        <v>3170</v>
      </c>
      <c r="K1301" s="662" t="s">
        <v>3583</v>
      </c>
      <c r="L1301" s="663">
        <v>187.92</v>
      </c>
      <c r="M1301" s="663">
        <v>375.84</v>
      </c>
      <c r="N1301" s="662">
        <v>2</v>
      </c>
      <c r="O1301" s="745">
        <v>2</v>
      </c>
      <c r="P1301" s="663">
        <v>187.92</v>
      </c>
      <c r="Q1301" s="678">
        <v>0.5</v>
      </c>
      <c r="R1301" s="662">
        <v>1</v>
      </c>
      <c r="S1301" s="678">
        <v>0.5</v>
      </c>
      <c r="T1301" s="745">
        <v>1</v>
      </c>
      <c r="U1301" s="701">
        <v>0.5</v>
      </c>
    </row>
    <row r="1302" spans="1:21" ht="14.4" customHeight="1" x14ac:dyDescent="0.3">
      <c r="A1302" s="661">
        <v>31</v>
      </c>
      <c r="B1302" s="662" t="s">
        <v>576</v>
      </c>
      <c r="C1302" s="662" t="s">
        <v>2790</v>
      </c>
      <c r="D1302" s="743" t="s">
        <v>3998</v>
      </c>
      <c r="E1302" s="744" t="s">
        <v>2808</v>
      </c>
      <c r="F1302" s="662" t="s">
        <v>2785</v>
      </c>
      <c r="G1302" s="662" t="s">
        <v>2847</v>
      </c>
      <c r="H1302" s="662" t="s">
        <v>577</v>
      </c>
      <c r="I1302" s="662" t="s">
        <v>3833</v>
      </c>
      <c r="J1302" s="662" t="s">
        <v>2849</v>
      </c>
      <c r="K1302" s="662" t="s">
        <v>3589</v>
      </c>
      <c r="L1302" s="663">
        <v>0</v>
      </c>
      <c r="M1302" s="663">
        <v>0</v>
      </c>
      <c r="N1302" s="662">
        <v>1</v>
      </c>
      <c r="O1302" s="745">
        <v>0.5</v>
      </c>
      <c r="P1302" s="663">
        <v>0</v>
      </c>
      <c r="Q1302" s="678"/>
      <c r="R1302" s="662">
        <v>1</v>
      </c>
      <c r="S1302" s="678">
        <v>1</v>
      </c>
      <c r="T1302" s="745">
        <v>0.5</v>
      </c>
      <c r="U1302" s="701">
        <v>1</v>
      </c>
    </row>
    <row r="1303" spans="1:21" ht="14.4" customHeight="1" x14ac:dyDescent="0.3">
      <c r="A1303" s="661">
        <v>31</v>
      </c>
      <c r="B1303" s="662" t="s">
        <v>576</v>
      </c>
      <c r="C1303" s="662" t="s">
        <v>2790</v>
      </c>
      <c r="D1303" s="743" t="s">
        <v>3998</v>
      </c>
      <c r="E1303" s="744" t="s">
        <v>2808</v>
      </c>
      <c r="F1303" s="662" t="s">
        <v>2785</v>
      </c>
      <c r="G1303" s="662" t="s">
        <v>2847</v>
      </c>
      <c r="H1303" s="662" t="s">
        <v>577</v>
      </c>
      <c r="I1303" s="662" t="s">
        <v>3834</v>
      </c>
      <c r="J1303" s="662" t="s">
        <v>3835</v>
      </c>
      <c r="K1303" s="662" t="s">
        <v>3836</v>
      </c>
      <c r="L1303" s="663">
        <v>156.61000000000001</v>
      </c>
      <c r="M1303" s="663">
        <v>313.22000000000003</v>
      </c>
      <c r="N1303" s="662">
        <v>2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31</v>
      </c>
      <c r="B1304" s="662" t="s">
        <v>576</v>
      </c>
      <c r="C1304" s="662" t="s">
        <v>2790</v>
      </c>
      <c r="D1304" s="743" t="s">
        <v>3998</v>
      </c>
      <c r="E1304" s="744" t="s">
        <v>2808</v>
      </c>
      <c r="F1304" s="662" t="s">
        <v>2785</v>
      </c>
      <c r="G1304" s="662" t="s">
        <v>2847</v>
      </c>
      <c r="H1304" s="662" t="s">
        <v>577</v>
      </c>
      <c r="I1304" s="662" t="s">
        <v>3837</v>
      </c>
      <c r="J1304" s="662" t="s">
        <v>3838</v>
      </c>
      <c r="K1304" s="662" t="s">
        <v>3839</v>
      </c>
      <c r="L1304" s="663">
        <v>0</v>
      </c>
      <c r="M1304" s="663">
        <v>0</v>
      </c>
      <c r="N1304" s="662">
        <v>1</v>
      </c>
      <c r="O1304" s="745">
        <v>0.5</v>
      </c>
      <c r="P1304" s="663">
        <v>0</v>
      </c>
      <c r="Q1304" s="678"/>
      <c r="R1304" s="662">
        <v>1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31</v>
      </c>
      <c r="B1305" s="662" t="s">
        <v>576</v>
      </c>
      <c r="C1305" s="662" t="s">
        <v>2790</v>
      </c>
      <c r="D1305" s="743" t="s">
        <v>3998</v>
      </c>
      <c r="E1305" s="744" t="s">
        <v>2808</v>
      </c>
      <c r="F1305" s="662" t="s">
        <v>2785</v>
      </c>
      <c r="G1305" s="662" t="s">
        <v>2913</v>
      </c>
      <c r="H1305" s="662" t="s">
        <v>577</v>
      </c>
      <c r="I1305" s="662" t="s">
        <v>3757</v>
      </c>
      <c r="J1305" s="662" t="s">
        <v>3096</v>
      </c>
      <c r="K1305" s="662" t="s">
        <v>3758</v>
      </c>
      <c r="L1305" s="663">
        <v>410.78</v>
      </c>
      <c r="M1305" s="663">
        <v>821.56</v>
      </c>
      <c r="N1305" s="662">
        <v>2</v>
      </c>
      <c r="O1305" s="745">
        <v>1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31</v>
      </c>
      <c r="B1306" s="662" t="s">
        <v>576</v>
      </c>
      <c r="C1306" s="662" t="s">
        <v>2790</v>
      </c>
      <c r="D1306" s="743" t="s">
        <v>3998</v>
      </c>
      <c r="E1306" s="744" t="s">
        <v>2808</v>
      </c>
      <c r="F1306" s="662" t="s">
        <v>2785</v>
      </c>
      <c r="G1306" s="662" t="s">
        <v>3840</v>
      </c>
      <c r="H1306" s="662" t="s">
        <v>577</v>
      </c>
      <c r="I1306" s="662" t="s">
        <v>3841</v>
      </c>
      <c r="J1306" s="662" t="s">
        <v>3842</v>
      </c>
      <c r="K1306" s="662" t="s">
        <v>3843</v>
      </c>
      <c r="L1306" s="663">
        <v>0</v>
      </c>
      <c r="M1306" s="663">
        <v>0</v>
      </c>
      <c r="N1306" s="662">
        <v>2</v>
      </c>
      <c r="O1306" s="745">
        <v>1</v>
      </c>
      <c r="P1306" s="663"/>
      <c r="Q1306" s="678"/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31</v>
      </c>
      <c r="B1307" s="662" t="s">
        <v>576</v>
      </c>
      <c r="C1307" s="662" t="s">
        <v>2790</v>
      </c>
      <c r="D1307" s="743" t="s">
        <v>3998</v>
      </c>
      <c r="E1307" s="744" t="s">
        <v>2808</v>
      </c>
      <c r="F1307" s="662" t="s">
        <v>2785</v>
      </c>
      <c r="G1307" s="662" t="s">
        <v>3246</v>
      </c>
      <c r="H1307" s="662" t="s">
        <v>577</v>
      </c>
      <c r="I1307" s="662" t="s">
        <v>3844</v>
      </c>
      <c r="J1307" s="662" t="s">
        <v>3845</v>
      </c>
      <c r="K1307" s="662" t="s">
        <v>3846</v>
      </c>
      <c r="L1307" s="663">
        <v>0</v>
      </c>
      <c r="M1307" s="663">
        <v>0</v>
      </c>
      <c r="N1307" s="662">
        <v>1</v>
      </c>
      <c r="O1307" s="745">
        <v>0.5</v>
      </c>
      <c r="P1307" s="663">
        <v>0</v>
      </c>
      <c r="Q1307" s="678"/>
      <c r="R1307" s="662">
        <v>1</v>
      </c>
      <c r="S1307" s="678">
        <v>1</v>
      </c>
      <c r="T1307" s="745">
        <v>0.5</v>
      </c>
      <c r="U1307" s="701">
        <v>1</v>
      </c>
    </row>
    <row r="1308" spans="1:21" ht="14.4" customHeight="1" x14ac:dyDescent="0.3">
      <c r="A1308" s="661">
        <v>31</v>
      </c>
      <c r="B1308" s="662" t="s">
        <v>576</v>
      </c>
      <c r="C1308" s="662" t="s">
        <v>2790</v>
      </c>
      <c r="D1308" s="743" t="s">
        <v>3998</v>
      </c>
      <c r="E1308" s="744" t="s">
        <v>2808</v>
      </c>
      <c r="F1308" s="662" t="s">
        <v>2787</v>
      </c>
      <c r="G1308" s="662" t="s">
        <v>2850</v>
      </c>
      <c r="H1308" s="662" t="s">
        <v>577</v>
      </c>
      <c r="I1308" s="662" t="s">
        <v>2851</v>
      </c>
      <c r="J1308" s="662" t="s">
        <v>2852</v>
      </c>
      <c r="K1308" s="662" t="s">
        <v>2853</v>
      </c>
      <c r="L1308" s="663">
        <v>35.130000000000003</v>
      </c>
      <c r="M1308" s="663">
        <v>316.17000000000007</v>
      </c>
      <c r="N1308" s="662">
        <v>9</v>
      </c>
      <c r="O1308" s="745">
        <v>3</v>
      </c>
      <c r="P1308" s="663">
        <v>316.17000000000007</v>
      </c>
      <c r="Q1308" s="678">
        <v>1</v>
      </c>
      <c r="R1308" s="662">
        <v>9</v>
      </c>
      <c r="S1308" s="678">
        <v>1</v>
      </c>
      <c r="T1308" s="745">
        <v>3</v>
      </c>
      <c r="U1308" s="701">
        <v>1</v>
      </c>
    </row>
    <row r="1309" spans="1:21" ht="14.4" customHeight="1" x14ac:dyDescent="0.3">
      <c r="A1309" s="661">
        <v>31</v>
      </c>
      <c r="B1309" s="662" t="s">
        <v>576</v>
      </c>
      <c r="C1309" s="662" t="s">
        <v>2790</v>
      </c>
      <c r="D1309" s="743" t="s">
        <v>3998</v>
      </c>
      <c r="E1309" s="744" t="s">
        <v>2808</v>
      </c>
      <c r="F1309" s="662" t="s">
        <v>2787</v>
      </c>
      <c r="G1309" s="662" t="s">
        <v>2850</v>
      </c>
      <c r="H1309" s="662" t="s">
        <v>577</v>
      </c>
      <c r="I1309" s="662" t="s">
        <v>3556</v>
      </c>
      <c r="J1309" s="662" t="s">
        <v>3557</v>
      </c>
      <c r="K1309" s="662" t="s">
        <v>3558</v>
      </c>
      <c r="L1309" s="663">
        <v>1512.58</v>
      </c>
      <c r="M1309" s="663">
        <v>4537.74</v>
      </c>
      <c r="N1309" s="662">
        <v>3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31</v>
      </c>
      <c r="B1310" s="662" t="s">
        <v>576</v>
      </c>
      <c r="C1310" s="662" t="s">
        <v>2790</v>
      </c>
      <c r="D1310" s="743" t="s">
        <v>3998</v>
      </c>
      <c r="E1310" s="744" t="s">
        <v>2808</v>
      </c>
      <c r="F1310" s="662" t="s">
        <v>2787</v>
      </c>
      <c r="G1310" s="662" t="s">
        <v>2850</v>
      </c>
      <c r="H1310" s="662" t="s">
        <v>577</v>
      </c>
      <c r="I1310" s="662" t="s">
        <v>2917</v>
      </c>
      <c r="J1310" s="662" t="s">
        <v>2918</v>
      </c>
      <c r="K1310" s="662" t="s">
        <v>2919</v>
      </c>
      <c r="L1310" s="663">
        <v>35.75</v>
      </c>
      <c r="M1310" s="663">
        <v>178.75</v>
      </c>
      <c r="N1310" s="662">
        <v>5</v>
      </c>
      <c r="O1310" s="745">
        <v>3</v>
      </c>
      <c r="P1310" s="663">
        <v>178.75</v>
      </c>
      <c r="Q1310" s="678">
        <v>1</v>
      </c>
      <c r="R1310" s="662">
        <v>5</v>
      </c>
      <c r="S1310" s="678">
        <v>1</v>
      </c>
      <c r="T1310" s="745">
        <v>3</v>
      </c>
      <c r="U1310" s="701">
        <v>1</v>
      </c>
    </row>
    <row r="1311" spans="1:21" ht="14.4" customHeight="1" x14ac:dyDescent="0.3">
      <c r="A1311" s="661">
        <v>31</v>
      </c>
      <c r="B1311" s="662" t="s">
        <v>576</v>
      </c>
      <c r="C1311" s="662" t="s">
        <v>2790</v>
      </c>
      <c r="D1311" s="743" t="s">
        <v>3998</v>
      </c>
      <c r="E1311" s="744" t="s">
        <v>2808</v>
      </c>
      <c r="F1311" s="662" t="s">
        <v>2787</v>
      </c>
      <c r="G1311" s="662" t="s">
        <v>2850</v>
      </c>
      <c r="H1311" s="662" t="s">
        <v>577</v>
      </c>
      <c r="I1311" s="662" t="s">
        <v>3260</v>
      </c>
      <c r="J1311" s="662" t="s">
        <v>2852</v>
      </c>
      <c r="K1311" s="662" t="s">
        <v>3261</v>
      </c>
      <c r="L1311" s="663">
        <v>24.77</v>
      </c>
      <c r="M1311" s="663">
        <v>24.77</v>
      </c>
      <c r="N1311" s="662">
        <v>1</v>
      </c>
      <c r="O1311" s="745">
        <v>1</v>
      </c>
      <c r="P1311" s="663">
        <v>24.77</v>
      </c>
      <c r="Q1311" s="678">
        <v>1</v>
      </c>
      <c r="R1311" s="662">
        <v>1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31</v>
      </c>
      <c r="B1312" s="662" t="s">
        <v>576</v>
      </c>
      <c r="C1312" s="662" t="s">
        <v>2790</v>
      </c>
      <c r="D1312" s="743" t="s">
        <v>3998</v>
      </c>
      <c r="E1312" s="744" t="s">
        <v>2808</v>
      </c>
      <c r="F1312" s="662" t="s">
        <v>2787</v>
      </c>
      <c r="G1312" s="662" t="s">
        <v>2854</v>
      </c>
      <c r="H1312" s="662" t="s">
        <v>577</v>
      </c>
      <c r="I1312" s="662" t="s">
        <v>3410</v>
      </c>
      <c r="J1312" s="662" t="s">
        <v>3411</v>
      </c>
      <c r="K1312" s="662" t="s">
        <v>3412</v>
      </c>
      <c r="L1312" s="663">
        <v>566</v>
      </c>
      <c r="M1312" s="663">
        <v>1132</v>
      </c>
      <c r="N1312" s="662">
        <v>2</v>
      </c>
      <c r="O1312" s="745">
        <v>1</v>
      </c>
      <c r="P1312" s="663">
        <v>1132</v>
      </c>
      <c r="Q1312" s="678">
        <v>1</v>
      </c>
      <c r="R1312" s="662">
        <v>2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31</v>
      </c>
      <c r="B1313" s="662" t="s">
        <v>576</v>
      </c>
      <c r="C1313" s="662" t="s">
        <v>2790</v>
      </c>
      <c r="D1313" s="743" t="s">
        <v>3998</v>
      </c>
      <c r="E1313" s="744" t="s">
        <v>2808</v>
      </c>
      <c r="F1313" s="662" t="s">
        <v>2787</v>
      </c>
      <c r="G1313" s="662" t="s">
        <v>2858</v>
      </c>
      <c r="H1313" s="662" t="s">
        <v>577</v>
      </c>
      <c r="I1313" s="662" t="s">
        <v>2859</v>
      </c>
      <c r="J1313" s="662" t="s">
        <v>2860</v>
      </c>
      <c r="K1313" s="662" t="s">
        <v>2861</v>
      </c>
      <c r="L1313" s="663">
        <v>199.5</v>
      </c>
      <c r="M1313" s="663">
        <v>199.5</v>
      </c>
      <c r="N1313" s="662">
        <v>1</v>
      </c>
      <c r="O1313" s="745">
        <v>1</v>
      </c>
      <c r="P1313" s="663">
        <v>199.5</v>
      </c>
      <c r="Q1313" s="678">
        <v>1</v>
      </c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31</v>
      </c>
      <c r="B1314" s="662" t="s">
        <v>576</v>
      </c>
      <c r="C1314" s="662" t="s">
        <v>2790</v>
      </c>
      <c r="D1314" s="743" t="s">
        <v>3998</v>
      </c>
      <c r="E1314" s="744" t="s">
        <v>2808</v>
      </c>
      <c r="F1314" s="662" t="s">
        <v>2787</v>
      </c>
      <c r="G1314" s="662" t="s">
        <v>2858</v>
      </c>
      <c r="H1314" s="662" t="s">
        <v>577</v>
      </c>
      <c r="I1314" s="662" t="s">
        <v>2862</v>
      </c>
      <c r="J1314" s="662" t="s">
        <v>2863</v>
      </c>
      <c r="K1314" s="662" t="s">
        <v>2864</v>
      </c>
      <c r="L1314" s="663">
        <v>492.18</v>
      </c>
      <c r="M1314" s="663">
        <v>984.36</v>
      </c>
      <c r="N1314" s="662">
        <v>2</v>
      </c>
      <c r="O1314" s="745">
        <v>2</v>
      </c>
      <c r="P1314" s="663">
        <v>984.36</v>
      </c>
      <c r="Q1314" s="678">
        <v>1</v>
      </c>
      <c r="R1314" s="662">
        <v>2</v>
      </c>
      <c r="S1314" s="678">
        <v>1</v>
      </c>
      <c r="T1314" s="745">
        <v>2</v>
      </c>
      <c r="U1314" s="701">
        <v>1</v>
      </c>
    </row>
    <row r="1315" spans="1:21" ht="14.4" customHeight="1" x14ac:dyDescent="0.3">
      <c r="A1315" s="661">
        <v>31</v>
      </c>
      <c r="B1315" s="662" t="s">
        <v>576</v>
      </c>
      <c r="C1315" s="662" t="s">
        <v>2790</v>
      </c>
      <c r="D1315" s="743" t="s">
        <v>3998</v>
      </c>
      <c r="E1315" s="744" t="s">
        <v>2808</v>
      </c>
      <c r="F1315" s="662" t="s">
        <v>2787</v>
      </c>
      <c r="G1315" s="662" t="s">
        <v>2858</v>
      </c>
      <c r="H1315" s="662" t="s">
        <v>577</v>
      </c>
      <c r="I1315" s="662" t="s">
        <v>3721</v>
      </c>
      <c r="J1315" s="662" t="s">
        <v>3722</v>
      </c>
      <c r="K1315" s="662" t="s">
        <v>3723</v>
      </c>
      <c r="L1315" s="663">
        <v>695.62</v>
      </c>
      <c r="M1315" s="663">
        <v>695.62</v>
      </c>
      <c r="N1315" s="662">
        <v>1</v>
      </c>
      <c r="O1315" s="745">
        <v>1</v>
      </c>
      <c r="P1315" s="663">
        <v>695.62</v>
      </c>
      <c r="Q1315" s="678">
        <v>1</v>
      </c>
      <c r="R1315" s="662">
        <v>1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31</v>
      </c>
      <c r="B1316" s="662" t="s">
        <v>576</v>
      </c>
      <c r="C1316" s="662" t="s">
        <v>2790</v>
      </c>
      <c r="D1316" s="743" t="s">
        <v>3998</v>
      </c>
      <c r="E1316" s="744" t="s">
        <v>2808</v>
      </c>
      <c r="F1316" s="662" t="s">
        <v>2787</v>
      </c>
      <c r="G1316" s="662" t="s">
        <v>2858</v>
      </c>
      <c r="H1316" s="662" t="s">
        <v>577</v>
      </c>
      <c r="I1316" s="662" t="s">
        <v>2971</v>
      </c>
      <c r="J1316" s="662" t="s">
        <v>2972</v>
      </c>
      <c r="K1316" s="662" t="s">
        <v>2973</v>
      </c>
      <c r="L1316" s="663">
        <v>2296.87</v>
      </c>
      <c r="M1316" s="663">
        <v>4593.74</v>
      </c>
      <c r="N1316" s="662">
        <v>2</v>
      </c>
      <c r="O1316" s="745">
        <v>2</v>
      </c>
      <c r="P1316" s="663">
        <v>4593.74</v>
      </c>
      <c r="Q1316" s="678">
        <v>1</v>
      </c>
      <c r="R1316" s="662">
        <v>2</v>
      </c>
      <c r="S1316" s="678">
        <v>1</v>
      </c>
      <c r="T1316" s="745">
        <v>2</v>
      </c>
      <c r="U1316" s="701">
        <v>1</v>
      </c>
    </row>
    <row r="1317" spans="1:21" ht="14.4" customHeight="1" x14ac:dyDescent="0.3">
      <c r="A1317" s="661">
        <v>31</v>
      </c>
      <c r="B1317" s="662" t="s">
        <v>576</v>
      </c>
      <c r="C1317" s="662" t="s">
        <v>2790</v>
      </c>
      <c r="D1317" s="743" t="s">
        <v>3998</v>
      </c>
      <c r="E1317" s="744" t="s">
        <v>2808</v>
      </c>
      <c r="F1317" s="662" t="s">
        <v>2787</v>
      </c>
      <c r="G1317" s="662" t="s">
        <v>2858</v>
      </c>
      <c r="H1317" s="662" t="s">
        <v>577</v>
      </c>
      <c r="I1317" s="662" t="s">
        <v>3049</v>
      </c>
      <c r="J1317" s="662" t="s">
        <v>3050</v>
      </c>
      <c r="K1317" s="662" t="s">
        <v>3051</v>
      </c>
      <c r="L1317" s="663">
        <v>245.43</v>
      </c>
      <c r="M1317" s="663">
        <v>245.43</v>
      </c>
      <c r="N1317" s="662">
        <v>1</v>
      </c>
      <c r="O1317" s="745">
        <v>1</v>
      </c>
      <c r="P1317" s="663">
        <v>245.43</v>
      </c>
      <c r="Q1317" s="678">
        <v>1</v>
      </c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31</v>
      </c>
      <c r="B1318" s="662" t="s">
        <v>576</v>
      </c>
      <c r="C1318" s="662" t="s">
        <v>2790</v>
      </c>
      <c r="D1318" s="743" t="s">
        <v>3998</v>
      </c>
      <c r="E1318" s="744" t="s">
        <v>2808</v>
      </c>
      <c r="F1318" s="662" t="s">
        <v>2787</v>
      </c>
      <c r="G1318" s="662" t="s">
        <v>2858</v>
      </c>
      <c r="H1318" s="662" t="s">
        <v>577</v>
      </c>
      <c r="I1318" s="662" t="s">
        <v>3354</v>
      </c>
      <c r="J1318" s="662" t="s">
        <v>3355</v>
      </c>
      <c r="K1318" s="662" t="s">
        <v>3356</v>
      </c>
      <c r="L1318" s="663">
        <v>1575</v>
      </c>
      <c r="M1318" s="663">
        <v>23625</v>
      </c>
      <c r="N1318" s="662">
        <v>15</v>
      </c>
      <c r="O1318" s="745">
        <v>15</v>
      </c>
      <c r="P1318" s="663">
        <v>18900</v>
      </c>
      <c r="Q1318" s="678">
        <v>0.8</v>
      </c>
      <c r="R1318" s="662">
        <v>12</v>
      </c>
      <c r="S1318" s="678">
        <v>0.8</v>
      </c>
      <c r="T1318" s="745">
        <v>12</v>
      </c>
      <c r="U1318" s="701">
        <v>0.8</v>
      </c>
    </row>
    <row r="1319" spans="1:21" ht="14.4" customHeight="1" x14ac:dyDescent="0.3">
      <c r="A1319" s="661">
        <v>31</v>
      </c>
      <c r="B1319" s="662" t="s">
        <v>576</v>
      </c>
      <c r="C1319" s="662" t="s">
        <v>2790</v>
      </c>
      <c r="D1319" s="743" t="s">
        <v>3998</v>
      </c>
      <c r="E1319" s="744" t="s">
        <v>2808</v>
      </c>
      <c r="F1319" s="662" t="s">
        <v>2787</v>
      </c>
      <c r="G1319" s="662" t="s">
        <v>2858</v>
      </c>
      <c r="H1319" s="662" t="s">
        <v>577</v>
      </c>
      <c r="I1319" s="662" t="s">
        <v>3653</v>
      </c>
      <c r="J1319" s="662" t="s">
        <v>3654</v>
      </c>
      <c r="K1319" s="662" t="s">
        <v>3655</v>
      </c>
      <c r="L1319" s="663">
        <v>400</v>
      </c>
      <c r="M1319" s="663">
        <v>800</v>
      </c>
      <c r="N1319" s="662">
        <v>2</v>
      </c>
      <c r="O1319" s="745">
        <v>2</v>
      </c>
      <c r="P1319" s="663">
        <v>800</v>
      </c>
      <c r="Q1319" s="678">
        <v>1</v>
      </c>
      <c r="R1319" s="662">
        <v>2</v>
      </c>
      <c r="S1319" s="678">
        <v>1</v>
      </c>
      <c r="T1319" s="745">
        <v>2</v>
      </c>
      <c r="U1319" s="701">
        <v>1</v>
      </c>
    </row>
    <row r="1320" spans="1:21" ht="14.4" customHeight="1" x14ac:dyDescent="0.3">
      <c r="A1320" s="661">
        <v>31</v>
      </c>
      <c r="B1320" s="662" t="s">
        <v>576</v>
      </c>
      <c r="C1320" s="662" t="s">
        <v>2790</v>
      </c>
      <c r="D1320" s="743" t="s">
        <v>3998</v>
      </c>
      <c r="E1320" s="744" t="s">
        <v>2808</v>
      </c>
      <c r="F1320" s="662" t="s">
        <v>2787</v>
      </c>
      <c r="G1320" s="662" t="s">
        <v>2858</v>
      </c>
      <c r="H1320" s="662" t="s">
        <v>577</v>
      </c>
      <c r="I1320" s="662" t="s">
        <v>2974</v>
      </c>
      <c r="J1320" s="662" t="s">
        <v>2975</v>
      </c>
      <c r="K1320" s="662" t="s">
        <v>2976</v>
      </c>
      <c r="L1320" s="663">
        <v>750</v>
      </c>
      <c r="M1320" s="663">
        <v>2250</v>
      </c>
      <c r="N1320" s="662">
        <v>3</v>
      </c>
      <c r="O1320" s="745">
        <v>3</v>
      </c>
      <c r="P1320" s="663">
        <v>2250</v>
      </c>
      <c r="Q1320" s="678">
        <v>1</v>
      </c>
      <c r="R1320" s="662">
        <v>3</v>
      </c>
      <c r="S1320" s="678">
        <v>1</v>
      </c>
      <c r="T1320" s="745">
        <v>3</v>
      </c>
      <c r="U1320" s="701">
        <v>1</v>
      </c>
    </row>
    <row r="1321" spans="1:21" ht="14.4" customHeight="1" x14ac:dyDescent="0.3">
      <c r="A1321" s="661">
        <v>31</v>
      </c>
      <c r="B1321" s="662" t="s">
        <v>576</v>
      </c>
      <c r="C1321" s="662" t="s">
        <v>2790</v>
      </c>
      <c r="D1321" s="743" t="s">
        <v>3998</v>
      </c>
      <c r="E1321" s="744" t="s">
        <v>2808</v>
      </c>
      <c r="F1321" s="662" t="s">
        <v>2787</v>
      </c>
      <c r="G1321" s="662" t="s">
        <v>2858</v>
      </c>
      <c r="H1321" s="662" t="s">
        <v>577</v>
      </c>
      <c r="I1321" s="662" t="s">
        <v>2923</v>
      </c>
      <c r="J1321" s="662" t="s">
        <v>2924</v>
      </c>
      <c r="K1321" s="662" t="s">
        <v>2925</v>
      </c>
      <c r="L1321" s="663">
        <v>971.25</v>
      </c>
      <c r="M1321" s="663">
        <v>2913.75</v>
      </c>
      <c r="N1321" s="662">
        <v>3</v>
      </c>
      <c r="O1321" s="745">
        <v>3</v>
      </c>
      <c r="P1321" s="663">
        <v>2913.75</v>
      </c>
      <c r="Q1321" s="678">
        <v>1</v>
      </c>
      <c r="R1321" s="662">
        <v>3</v>
      </c>
      <c r="S1321" s="678">
        <v>1</v>
      </c>
      <c r="T1321" s="745">
        <v>3</v>
      </c>
      <c r="U1321" s="701">
        <v>1</v>
      </c>
    </row>
    <row r="1322" spans="1:21" ht="14.4" customHeight="1" x14ac:dyDescent="0.3">
      <c r="A1322" s="661">
        <v>31</v>
      </c>
      <c r="B1322" s="662" t="s">
        <v>576</v>
      </c>
      <c r="C1322" s="662" t="s">
        <v>2790</v>
      </c>
      <c r="D1322" s="743" t="s">
        <v>3998</v>
      </c>
      <c r="E1322" s="744" t="s">
        <v>2808</v>
      </c>
      <c r="F1322" s="662" t="s">
        <v>2787</v>
      </c>
      <c r="G1322" s="662" t="s">
        <v>2858</v>
      </c>
      <c r="H1322" s="662" t="s">
        <v>577</v>
      </c>
      <c r="I1322" s="662" t="s">
        <v>3362</v>
      </c>
      <c r="J1322" s="662" t="s">
        <v>3363</v>
      </c>
      <c r="K1322" s="662" t="s">
        <v>3364</v>
      </c>
      <c r="L1322" s="663">
        <v>600</v>
      </c>
      <c r="M1322" s="663">
        <v>600</v>
      </c>
      <c r="N1322" s="662">
        <v>1</v>
      </c>
      <c r="O1322" s="745">
        <v>1</v>
      </c>
      <c r="P1322" s="663">
        <v>600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31</v>
      </c>
      <c r="B1323" s="662" t="s">
        <v>576</v>
      </c>
      <c r="C1323" s="662" t="s">
        <v>2790</v>
      </c>
      <c r="D1323" s="743" t="s">
        <v>3998</v>
      </c>
      <c r="E1323" s="744" t="s">
        <v>2808</v>
      </c>
      <c r="F1323" s="662" t="s">
        <v>2787</v>
      </c>
      <c r="G1323" s="662" t="s">
        <v>2858</v>
      </c>
      <c r="H1323" s="662" t="s">
        <v>577</v>
      </c>
      <c r="I1323" s="662" t="s">
        <v>3365</v>
      </c>
      <c r="J1323" s="662" t="s">
        <v>3366</v>
      </c>
      <c r="K1323" s="662" t="s">
        <v>3367</v>
      </c>
      <c r="L1323" s="663">
        <v>750</v>
      </c>
      <c r="M1323" s="663">
        <v>1500</v>
      </c>
      <c r="N1323" s="662">
        <v>2</v>
      </c>
      <c r="O1323" s="745">
        <v>2</v>
      </c>
      <c r="P1323" s="663">
        <v>1500</v>
      </c>
      <c r="Q1323" s="678">
        <v>1</v>
      </c>
      <c r="R1323" s="662">
        <v>2</v>
      </c>
      <c r="S1323" s="678">
        <v>1</v>
      </c>
      <c r="T1323" s="745">
        <v>2</v>
      </c>
      <c r="U1323" s="701">
        <v>1</v>
      </c>
    </row>
    <row r="1324" spans="1:21" ht="14.4" customHeight="1" x14ac:dyDescent="0.3">
      <c r="A1324" s="661">
        <v>31</v>
      </c>
      <c r="B1324" s="662" t="s">
        <v>576</v>
      </c>
      <c r="C1324" s="662" t="s">
        <v>2790</v>
      </c>
      <c r="D1324" s="743" t="s">
        <v>3998</v>
      </c>
      <c r="E1324" s="744" t="s">
        <v>2808</v>
      </c>
      <c r="F1324" s="662" t="s">
        <v>2787</v>
      </c>
      <c r="G1324" s="662" t="s">
        <v>2858</v>
      </c>
      <c r="H1324" s="662" t="s">
        <v>577</v>
      </c>
      <c r="I1324" s="662" t="s">
        <v>3177</v>
      </c>
      <c r="J1324" s="662" t="s">
        <v>3178</v>
      </c>
      <c r="K1324" s="662" t="s">
        <v>3179</v>
      </c>
      <c r="L1324" s="663">
        <v>600</v>
      </c>
      <c r="M1324" s="663">
        <v>1800</v>
      </c>
      <c r="N1324" s="662">
        <v>3</v>
      </c>
      <c r="O1324" s="745">
        <v>3</v>
      </c>
      <c r="P1324" s="663">
        <v>1200</v>
      </c>
      <c r="Q1324" s="678">
        <v>0.66666666666666663</v>
      </c>
      <c r="R1324" s="662">
        <v>2</v>
      </c>
      <c r="S1324" s="678">
        <v>0.66666666666666663</v>
      </c>
      <c r="T1324" s="745">
        <v>2</v>
      </c>
      <c r="U1324" s="701">
        <v>0.66666666666666663</v>
      </c>
    </row>
    <row r="1325" spans="1:21" ht="14.4" customHeight="1" x14ac:dyDescent="0.3">
      <c r="A1325" s="661">
        <v>31</v>
      </c>
      <c r="B1325" s="662" t="s">
        <v>576</v>
      </c>
      <c r="C1325" s="662" t="s">
        <v>2790</v>
      </c>
      <c r="D1325" s="743" t="s">
        <v>3998</v>
      </c>
      <c r="E1325" s="744" t="s">
        <v>2808</v>
      </c>
      <c r="F1325" s="662" t="s">
        <v>2787</v>
      </c>
      <c r="G1325" s="662" t="s">
        <v>2858</v>
      </c>
      <c r="H1325" s="662" t="s">
        <v>577</v>
      </c>
      <c r="I1325" s="662" t="s">
        <v>2926</v>
      </c>
      <c r="J1325" s="662" t="s">
        <v>2927</v>
      </c>
      <c r="K1325" s="662" t="s">
        <v>2928</v>
      </c>
      <c r="L1325" s="663">
        <v>349.12</v>
      </c>
      <c r="M1325" s="663">
        <v>349.12</v>
      </c>
      <c r="N1325" s="662">
        <v>1</v>
      </c>
      <c r="O1325" s="745">
        <v>1</v>
      </c>
      <c r="P1325" s="663">
        <v>349.12</v>
      </c>
      <c r="Q1325" s="678">
        <v>1</v>
      </c>
      <c r="R1325" s="662">
        <v>1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31</v>
      </c>
      <c r="B1326" s="662" t="s">
        <v>576</v>
      </c>
      <c r="C1326" s="662" t="s">
        <v>2790</v>
      </c>
      <c r="D1326" s="743" t="s">
        <v>3998</v>
      </c>
      <c r="E1326" s="744" t="s">
        <v>2808</v>
      </c>
      <c r="F1326" s="662" t="s">
        <v>2787</v>
      </c>
      <c r="G1326" s="662" t="s">
        <v>2858</v>
      </c>
      <c r="H1326" s="662" t="s">
        <v>577</v>
      </c>
      <c r="I1326" s="662" t="s">
        <v>2932</v>
      </c>
      <c r="J1326" s="662" t="s">
        <v>2933</v>
      </c>
      <c r="K1326" s="662" t="s">
        <v>2934</v>
      </c>
      <c r="L1326" s="663">
        <v>350</v>
      </c>
      <c r="M1326" s="663">
        <v>2100</v>
      </c>
      <c r="N1326" s="662">
        <v>6</v>
      </c>
      <c r="O1326" s="745">
        <v>6</v>
      </c>
      <c r="P1326" s="663">
        <v>2100</v>
      </c>
      <c r="Q1326" s="678">
        <v>1</v>
      </c>
      <c r="R1326" s="662">
        <v>6</v>
      </c>
      <c r="S1326" s="678">
        <v>1</v>
      </c>
      <c r="T1326" s="745">
        <v>6</v>
      </c>
      <c r="U1326" s="701">
        <v>1</v>
      </c>
    </row>
    <row r="1327" spans="1:21" ht="14.4" customHeight="1" x14ac:dyDescent="0.3">
      <c r="A1327" s="661">
        <v>31</v>
      </c>
      <c r="B1327" s="662" t="s">
        <v>576</v>
      </c>
      <c r="C1327" s="662" t="s">
        <v>2790</v>
      </c>
      <c r="D1327" s="743" t="s">
        <v>3998</v>
      </c>
      <c r="E1327" s="744" t="s">
        <v>2808</v>
      </c>
      <c r="F1327" s="662" t="s">
        <v>2787</v>
      </c>
      <c r="G1327" s="662" t="s">
        <v>2858</v>
      </c>
      <c r="H1327" s="662" t="s">
        <v>577</v>
      </c>
      <c r="I1327" s="662" t="s">
        <v>3847</v>
      </c>
      <c r="J1327" s="662" t="s">
        <v>3848</v>
      </c>
      <c r="K1327" s="662" t="s">
        <v>3849</v>
      </c>
      <c r="L1327" s="663">
        <v>1243.8699999999999</v>
      </c>
      <c r="M1327" s="663">
        <v>1243.8699999999999</v>
      </c>
      <c r="N1327" s="662">
        <v>1</v>
      </c>
      <c r="O1327" s="745">
        <v>1</v>
      </c>
      <c r="P1327" s="663">
        <v>1243.8699999999999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31</v>
      </c>
      <c r="B1328" s="662" t="s">
        <v>576</v>
      </c>
      <c r="C1328" s="662" t="s">
        <v>2790</v>
      </c>
      <c r="D1328" s="743" t="s">
        <v>3998</v>
      </c>
      <c r="E1328" s="744" t="s">
        <v>2808</v>
      </c>
      <c r="F1328" s="662" t="s">
        <v>2787</v>
      </c>
      <c r="G1328" s="662" t="s">
        <v>2858</v>
      </c>
      <c r="H1328" s="662" t="s">
        <v>577</v>
      </c>
      <c r="I1328" s="662" t="s">
        <v>3850</v>
      </c>
      <c r="J1328" s="662" t="s">
        <v>3851</v>
      </c>
      <c r="K1328" s="662" t="s">
        <v>3852</v>
      </c>
      <c r="L1328" s="663">
        <v>679.94</v>
      </c>
      <c r="M1328" s="663">
        <v>1359.88</v>
      </c>
      <c r="N1328" s="662">
        <v>2</v>
      </c>
      <c r="O1328" s="745">
        <v>1</v>
      </c>
      <c r="P1328" s="663">
        <v>1359.88</v>
      </c>
      <c r="Q1328" s="678">
        <v>1</v>
      </c>
      <c r="R1328" s="662">
        <v>2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31</v>
      </c>
      <c r="B1329" s="662" t="s">
        <v>576</v>
      </c>
      <c r="C1329" s="662" t="s">
        <v>2790</v>
      </c>
      <c r="D1329" s="743" t="s">
        <v>3998</v>
      </c>
      <c r="E1329" s="744" t="s">
        <v>2808</v>
      </c>
      <c r="F1329" s="662" t="s">
        <v>2787</v>
      </c>
      <c r="G1329" s="662" t="s">
        <v>2858</v>
      </c>
      <c r="H1329" s="662" t="s">
        <v>577</v>
      </c>
      <c r="I1329" s="662" t="s">
        <v>2999</v>
      </c>
      <c r="J1329" s="662" t="s">
        <v>3000</v>
      </c>
      <c r="K1329" s="662" t="s">
        <v>3001</v>
      </c>
      <c r="L1329" s="663">
        <v>1000</v>
      </c>
      <c r="M1329" s="663">
        <v>1000</v>
      </c>
      <c r="N1329" s="662">
        <v>1</v>
      </c>
      <c r="O1329" s="745">
        <v>1</v>
      </c>
      <c r="P1329" s="663">
        <v>1000</v>
      </c>
      <c r="Q1329" s="678">
        <v>1</v>
      </c>
      <c r="R1329" s="662">
        <v>1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31</v>
      </c>
      <c r="B1330" s="662" t="s">
        <v>576</v>
      </c>
      <c r="C1330" s="662" t="s">
        <v>2790</v>
      </c>
      <c r="D1330" s="743" t="s">
        <v>3998</v>
      </c>
      <c r="E1330" s="744" t="s">
        <v>2808</v>
      </c>
      <c r="F1330" s="662" t="s">
        <v>2787</v>
      </c>
      <c r="G1330" s="662" t="s">
        <v>2858</v>
      </c>
      <c r="H1330" s="662" t="s">
        <v>577</v>
      </c>
      <c r="I1330" s="662" t="s">
        <v>3853</v>
      </c>
      <c r="J1330" s="662" t="s">
        <v>3854</v>
      </c>
      <c r="K1330" s="662" t="s">
        <v>3855</v>
      </c>
      <c r="L1330" s="663">
        <v>588</v>
      </c>
      <c r="M1330" s="663">
        <v>588</v>
      </c>
      <c r="N1330" s="662">
        <v>1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31</v>
      </c>
      <c r="B1331" s="662" t="s">
        <v>576</v>
      </c>
      <c r="C1331" s="662" t="s">
        <v>2790</v>
      </c>
      <c r="D1331" s="743" t="s">
        <v>3998</v>
      </c>
      <c r="E1331" s="744" t="s">
        <v>2808</v>
      </c>
      <c r="F1331" s="662" t="s">
        <v>2787</v>
      </c>
      <c r="G1331" s="662" t="s">
        <v>2858</v>
      </c>
      <c r="H1331" s="662" t="s">
        <v>577</v>
      </c>
      <c r="I1331" s="662" t="s">
        <v>3129</v>
      </c>
      <c r="J1331" s="662" t="s">
        <v>3130</v>
      </c>
      <c r="K1331" s="662" t="s">
        <v>3131</v>
      </c>
      <c r="L1331" s="663">
        <v>3200</v>
      </c>
      <c r="M1331" s="663">
        <v>3200</v>
      </c>
      <c r="N1331" s="662">
        <v>1</v>
      </c>
      <c r="O1331" s="745">
        <v>1</v>
      </c>
      <c r="P1331" s="663">
        <v>3200</v>
      </c>
      <c r="Q1331" s="678">
        <v>1</v>
      </c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31</v>
      </c>
      <c r="B1332" s="662" t="s">
        <v>576</v>
      </c>
      <c r="C1332" s="662" t="s">
        <v>2790</v>
      </c>
      <c r="D1332" s="743" t="s">
        <v>3998</v>
      </c>
      <c r="E1332" s="744" t="s">
        <v>2808</v>
      </c>
      <c r="F1332" s="662" t="s">
        <v>2787</v>
      </c>
      <c r="G1332" s="662" t="s">
        <v>2868</v>
      </c>
      <c r="H1332" s="662" t="s">
        <v>577</v>
      </c>
      <c r="I1332" s="662" t="s">
        <v>2869</v>
      </c>
      <c r="J1332" s="662" t="s">
        <v>2870</v>
      </c>
      <c r="K1332" s="662" t="s">
        <v>2871</v>
      </c>
      <c r="L1332" s="663">
        <v>260</v>
      </c>
      <c r="M1332" s="663">
        <v>1560</v>
      </c>
      <c r="N1332" s="662">
        <v>6</v>
      </c>
      <c r="O1332" s="745">
        <v>3</v>
      </c>
      <c r="P1332" s="663">
        <v>1560</v>
      </c>
      <c r="Q1332" s="678">
        <v>1</v>
      </c>
      <c r="R1332" s="662">
        <v>6</v>
      </c>
      <c r="S1332" s="678">
        <v>1</v>
      </c>
      <c r="T1332" s="745">
        <v>3</v>
      </c>
      <c r="U1332" s="701">
        <v>1</v>
      </c>
    </row>
    <row r="1333" spans="1:21" ht="14.4" customHeight="1" x14ac:dyDescent="0.3">
      <c r="A1333" s="661">
        <v>31</v>
      </c>
      <c r="B1333" s="662" t="s">
        <v>576</v>
      </c>
      <c r="C1333" s="662" t="s">
        <v>2790</v>
      </c>
      <c r="D1333" s="743" t="s">
        <v>3998</v>
      </c>
      <c r="E1333" s="744" t="s">
        <v>2808</v>
      </c>
      <c r="F1333" s="662" t="s">
        <v>2787</v>
      </c>
      <c r="G1333" s="662" t="s">
        <v>3393</v>
      </c>
      <c r="H1333" s="662" t="s">
        <v>577</v>
      </c>
      <c r="I1333" s="662" t="s">
        <v>3394</v>
      </c>
      <c r="J1333" s="662" t="s">
        <v>3395</v>
      </c>
      <c r="K1333" s="662" t="s">
        <v>3396</v>
      </c>
      <c r="L1333" s="663">
        <v>553.15</v>
      </c>
      <c r="M1333" s="663">
        <v>22126</v>
      </c>
      <c r="N1333" s="662">
        <v>40</v>
      </c>
      <c r="O1333" s="745">
        <v>32</v>
      </c>
      <c r="P1333" s="663">
        <v>2765.75</v>
      </c>
      <c r="Q1333" s="678">
        <v>0.125</v>
      </c>
      <c r="R1333" s="662">
        <v>5</v>
      </c>
      <c r="S1333" s="678">
        <v>0.125</v>
      </c>
      <c r="T1333" s="745">
        <v>2</v>
      </c>
      <c r="U1333" s="701">
        <v>6.25E-2</v>
      </c>
    </row>
    <row r="1334" spans="1:21" ht="14.4" customHeight="1" x14ac:dyDescent="0.3">
      <c r="A1334" s="661">
        <v>31</v>
      </c>
      <c r="B1334" s="662" t="s">
        <v>576</v>
      </c>
      <c r="C1334" s="662" t="s">
        <v>2790</v>
      </c>
      <c r="D1334" s="743" t="s">
        <v>3998</v>
      </c>
      <c r="E1334" s="744" t="s">
        <v>2809</v>
      </c>
      <c r="F1334" s="662" t="s">
        <v>2785</v>
      </c>
      <c r="G1334" s="662" t="s">
        <v>3430</v>
      </c>
      <c r="H1334" s="662" t="s">
        <v>577</v>
      </c>
      <c r="I1334" s="662" t="s">
        <v>3856</v>
      </c>
      <c r="J1334" s="662" t="s">
        <v>3432</v>
      </c>
      <c r="K1334" s="662" t="s">
        <v>1299</v>
      </c>
      <c r="L1334" s="663">
        <v>0</v>
      </c>
      <c r="M1334" s="663">
        <v>0</v>
      </c>
      <c r="N1334" s="662">
        <v>1</v>
      </c>
      <c r="O1334" s="745">
        <v>0.5</v>
      </c>
      <c r="P1334" s="663"/>
      <c r="Q1334" s="678"/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31</v>
      </c>
      <c r="B1335" s="662" t="s">
        <v>576</v>
      </c>
      <c r="C1335" s="662" t="s">
        <v>2790</v>
      </c>
      <c r="D1335" s="743" t="s">
        <v>3998</v>
      </c>
      <c r="E1335" s="744" t="s">
        <v>2809</v>
      </c>
      <c r="F1335" s="662" t="s">
        <v>2785</v>
      </c>
      <c r="G1335" s="662" t="s">
        <v>2813</v>
      </c>
      <c r="H1335" s="662" t="s">
        <v>1456</v>
      </c>
      <c r="I1335" s="662" t="s">
        <v>1759</v>
      </c>
      <c r="J1335" s="662" t="s">
        <v>1641</v>
      </c>
      <c r="K1335" s="662" t="s">
        <v>2660</v>
      </c>
      <c r="L1335" s="663">
        <v>150.04</v>
      </c>
      <c r="M1335" s="663">
        <v>150.04</v>
      </c>
      <c r="N1335" s="662">
        <v>1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31</v>
      </c>
      <c r="B1336" s="662" t="s">
        <v>576</v>
      </c>
      <c r="C1336" s="662" t="s">
        <v>2790</v>
      </c>
      <c r="D1336" s="743" t="s">
        <v>3998</v>
      </c>
      <c r="E1336" s="744" t="s">
        <v>2809</v>
      </c>
      <c r="F1336" s="662" t="s">
        <v>2785</v>
      </c>
      <c r="G1336" s="662" t="s">
        <v>2813</v>
      </c>
      <c r="H1336" s="662" t="s">
        <v>1456</v>
      </c>
      <c r="I1336" s="662" t="s">
        <v>1759</v>
      </c>
      <c r="J1336" s="662" t="s">
        <v>1641</v>
      </c>
      <c r="K1336" s="662" t="s">
        <v>2660</v>
      </c>
      <c r="L1336" s="663">
        <v>154.36000000000001</v>
      </c>
      <c r="M1336" s="663">
        <v>771.80000000000007</v>
      </c>
      <c r="N1336" s="662">
        <v>5</v>
      </c>
      <c r="O1336" s="745">
        <v>5</v>
      </c>
      <c r="P1336" s="663">
        <v>771.80000000000007</v>
      </c>
      <c r="Q1336" s="678">
        <v>1</v>
      </c>
      <c r="R1336" s="662">
        <v>5</v>
      </c>
      <c r="S1336" s="678">
        <v>1</v>
      </c>
      <c r="T1336" s="745">
        <v>5</v>
      </c>
      <c r="U1336" s="701">
        <v>1</v>
      </c>
    </row>
    <row r="1337" spans="1:21" ht="14.4" customHeight="1" x14ac:dyDescent="0.3">
      <c r="A1337" s="661">
        <v>31</v>
      </c>
      <c r="B1337" s="662" t="s">
        <v>576</v>
      </c>
      <c r="C1337" s="662" t="s">
        <v>2790</v>
      </c>
      <c r="D1337" s="743" t="s">
        <v>3998</v>
      </c>
      <c r="E1337" s="744" t="s">
        <v>2809</v>
      </c>
      <c r="F1337" s="662" t="s">
        <v>2785</v>
      </c>
      <c r="G1337" s="662" t="s">
        <v>2813</v>
      </c>
      <c r="H1337" s="662" t="s">
        <v>1456</v>
      </c>
      <c r="I1337" s="662" t="s">
        <v>3205</v>
      </c>
      <c r="J1337" s="662" t="s">
        <v>3206</v>
      </c>
      <c r="K1337" s="662" t="s">
        <v>3207</v>
      </c>
      <c r="L1337" s="663">
        <v>66.08</v>
      </c>
      <c r="M1337" s="663">
        <v>66.08</v>
      </c>
      <c r="N1337" s="662">
        <v>1</v>
      </c>
      <c r="O1337" s="745">
        <v>1</v>
      </c>
      <c r="P1337" s="663">
        <v>66.08</v>
      </c>
      <c r="Q1337" s="678">
        <v>1</v>
      </c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31</v>
      </c>
      <c r="B1338" s="662" t="s">
        <v>576</v>
      </c>
      <c r="C1338" s="662" t="s">
        <v>2790</v>
      </c>
      <c r="D1338" s="743" t="s">
        <v>3998</v>
      </c>
      <c r="E1338" s="744" t="s">
        <v>2809</v>
      </c>
      <c r="F1338" s="662" t="s">
        <v>2785</v>
      </c>
      <c r="G1338" s="662" t="s">
        <v>3857</v>
      </c>
      <c r="H1338" s="662" t="s">
        <v>577</v>
      </c>
      <c r="I1338" s="662" t="s">
        <v>3858</v>
      </c>
      <c r="J1338" s="662" t="s">
        <v>3859</v>
      </c>
      <c r="K1338" s="662" t="s">
        <v>2670</v>
      </c>
      <c r="L1338" s="663">
        <v>170.52</v>
      </c>
      <c r="M1338" s="663">
        <v>170.52</v>
      </c>
      <c r="N1338" s="662">
        <v>1</v>
      </c>
      <c r="O1338" s="745">
        <v>1</v>
      </c>
      <c r="P1338" s="663">
        <v>170.52</v>
      </c>
      <c r="Q1338" s="678">
        <v>1</v>
      </c>
      <c r="R1338" s="662">
        <v>1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31</v>
      </c>
      <c r="B1339" s="662" t="s">
        <v>576</v>
      </c>
      <c r="C1339" s="662" t="s">
        <v>2790</v>
      </c>
      <c r="D1339" s="743" t="s">
        <v>3998</v>
      </c>
      <c r="E1339" s="744" t="s">
        <v>2809</v>
      </c>
      <c r="F1339" s="662" t="s">
        <v>2785</v>
      </c>
      <c r="G1339" s="662" t="s">
        <v>3860</v>
      </c>
      <c r="H1339" s="662" t="s">
        <v>577</v>
      </c>
      <c r="I1339" s="662" t="s">
        <v>3861</v>
      </c>
      <c r="J1339" s="662" t="s">
        <v>3862</v>
      </c>
      <c r="K1339" s="662" t="s">
        <v>3863</v>
      </c>
      <c r="L1339" s="663">
        <v>24.68</v>
      </c>
      <c r="M1339" s="663">
        <v>24.68</v>
      </c>
      <c r="N1339" s="662">
        <v>1</v>
      </c>
      <c r="O1339" s="745">
        <v>1</v>
      </c>
      <c r="P1339" s="663">
        <v>24.68</v>
      </c>
      <c r="Q1339" s="678">
        <v>1</v>
      </c>
      <c r="R1339" s="662">
        <v>1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31</v>
      </c>
      <c r="B1340" s="662" t="s">
        <v>576</v>
      </c>
      <c r="C1340" s="662" t="s">
        <v>2790</v>
      </c>
      <c r="D1340" s="743" t="s">
        <v>3998</v>
      </c>
      <c r="E1340" s="744" t="s">
        <v>2809</v>
      </c>
      <c r="F1340" s="662" t="s">
        <v>2785</v>
      </c>
      <c r="G1340" s="662" t="s">
        <v>3004</v>
      </c>
      <c r="H1340" s="662" t="s">
        <v>577</v>
      </c>
      <c r="I1340" s="662" t="s">
        <v>1228</v>
      </c>
      <c r="J1340" s="662" t="s">
        <v>3005</v>
      </c>
      <c r="K1340" s="662" t="s">
        <v>3006</v>
      </c>
      <c r="L1340" s="663">
        <v>0</v>
      </c>
      <c r="M1340" s="663">
        <v>0</v>
      </c>
      <c r="N1340" s="662">
        <v>1</v>
      </c>
      <c r="O1340" s="745">
        <v>0.5</v>
      </c>
      <c r="P1340" s="663">
        <v>0</v>
      </c>
      <c r="Q1340" s="678"/>
      <c r="R1340" s="662">
        <v>1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31</v>
      </c>
      <c r="B1341" s="662" t="s">
        <v>576</v>
      </c>
      <c r="C1341" s="662" t="s">
        <v>2790</v>
      </c>
      <c r="D1341" s="743" t="s">
        <v>3998</v>
      </c>
      <c r="E1341" s="744" t="s">
        <v>2809</v>
      </c>
      <c r="F1341" s="662" t="s">
        <v>2785</v>
      </c>
      <c r="G1341" s="662" t="s">
        <v>2895</v>
      </c>
      <c r="H1341" s="662" t="s">
        <v>577</v>
      </c>
      <c r="I1341" s="662" t="s">
        <v>903</v>
      </c>
      <c r="J1341" s="662" t="s">
        <v>904</v>
      </c>
      <c r="K1341" s="662" t="s">
        <v>2896</v>
      </c>
      <c r="L1341" s="663">
        <v>0</v>
      </c>
      <c r="M1341" s="663">
        <v>0</v>
      </c>
      <c r="N1341" s="662">
        <v>2</v>
      </c>
      <c r="O1341" s="745">
        <v>0.5</v>
      </c>
      <c r="P1341" s="663">
        <v>0</v>
      </c>
      <c r="Q1341" s="678"/>
      <c r="R1341" s="662">
        <v>2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31</v>
      </c>
      <c r="B1342" s="662" t="s">
        <v>576</v>
      </c>
      <c r="C1342" s="662" t="s">
        <v>2790</v>
      </c>
      <c r="D1342" s="743" t="s">
        <v>3998</v>
      </c>
      <c r="E1342" s="744" t="s">
        <v>2809</v>
      </c>
      <c r="F1342" s="662" t="s">
        <v>2785</v>
      </c>
      <c r="G1342" s="662" t="s">
        <v>2895</v>
      </c>
      <c r="H1342" s="662" t="s">
        <v>577</v>
      </c>
      <c r="I1342" s="662" t="s">
        <v>2952</v>
      </c>
      <c r="J1342" s="662" t="s">
        <v>904</v>
      </c>
      <c r="K1342" s="662" t="s">
        <v>2953</v>
      </c>
      <c r="L1342" s="663">
        <v>0</v>
      </c>
      <c r="M1342" s="663">
        <v>0</v>
      </c>
      <c r="N1342" s="662">
        <v>1</v>
      </c>
      <c r="O1342" s="745">
        <v>0.5</v>
      </c>
      <c r="P1342" s="663">
        <v>0</v>
      </c>
      <c r="Q1342" s="678"/>
      <c r="R1342" s="662">
        <v>1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31</v>
      </c>
      <c r="B1343" s="662" t="s">
        <v>576</v>
      </c>
      <c r="C1343" s="662" t="s">
        <v>2790</v>
      </c>
      <c r="D1343" s="743" t="s">
        <v>3998</v>
      </c>
      <c r="E1343" s="744" t="s">
        <v>2809</v>
      </c>
      <c r="F1343" s="662" t="s">
        <v>2785</v>
      </c>
      <c r="G1343" s="662" t="s">
        <v>2827</v>
      </c>
      <c r="H1343" s="662" t="s">
        <v>577</v>
      </c>
      <c r="I1343" s="662" t="s">
        <v>3864</v>
      </c>
      <c r="J1343" s="662" t="s">
        <v>3865</v>
      </c>
      <c r="K1343" s="662" t="s">
        <v>3866</v>
      </c>
      <c r="L1343" s="663">
        <v>0</v>
      </c>
      <c r="M1343" s="663">
        <v>0</v>
      </c>
      <c r="N1343" s="662">
        <v>1</v>
      </c>
      <c r="O1343" s="745">
        <v>0.5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31</v>
      </c>
      <c r="B1344" s="662" t="s">
        <v>576</v>
      </c>
      <c r="C1344" s="662" t="s">
        <v>2790</v>
      </c>
      <c r="D1344" s="743" t="s">
        <v>3998</v>
      </c>
      <c r="E1344" s="744" t="s">
        <v>2809</v>
      </c>
      <c r="F1344" s="662" t="s">
        <v>2785</v>
      </c>
      <c r="G1344" s="662" t="s">
        <v>3814</v>
      </c>
      <c r="H1344" s="662" t="s">
        <v>577</v>
      </c>
      <c r="I1344" s="662" t="s">
        <v>3815</v>
      </c>
      <c r="J1344" s="662" t="s">
        <v>3816</v>
      </c>
      <c r="K1344" s="662" t="s">
        <v>3817</v>
      </c>
      <c r="L1344" s="663">
        <v>59.78</v>
      </c>
      <c r="M1344" s="663">
        <v>119.56</v>
      </c>
      <c r="N1344" s="662">
        <v>2</v>
      </c>
      <c r="O1344" s="745">
        <v>1</v>
      </c>
      <c r="P1344" s="663">
        <v>119.56</v>
      </c>
      <c r="Q1344" s="678">
        <v>1</v>
      </c>
      <c r="R1344" s="662">
        <v>2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31</v>
      </c>
      <c r="B1345" s="662" t="s">
        <v>576</v>
      </c>
      <c r="C1345" s="662" t="s">
        <v>2790</v>
      </c>
      <c r="D1345" s="743" t="s">
        <v>3998</v>
      </c>
      <c r="E1345" s="744" t="s">
        <v>2809</v>
      </c>
      <c r="F1345" s="662" t="s">
        <v>2785</v>
      </c>
      <c r="G1345" s="662" t="s">
        <v>2831</v>
      </c>
      <c r="H1345" s="662" t="s">
        <v>1456</v>
      </c>
      <c r="I1345" s="662" t="s">
        <v>3867</v>
      </c>
      <c r="J1345" s="662" t="s">
        <v>2833</v>
      </c>
      <c r="K1345" s="662" t="s">
        <v>3868</v>
      </c>
      <c r="L1345" s="663">
        <v>0</v>
      </c>
      <c r="M1345" s="663">
        <v>0</v>
      </c>
      <c r="N1345" s="662">
        <v>2</v>
      </c>
      <c r="O1345" s="745">
        <v>1</v>
      </c>
      <c r="P1345" s="663">
        <v>0</v>
      </c>
      <c r="Q1345" s="678"/>
      <c r="R1345" s="662">
        <v>2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31</v>
      </c>
      <c r="B1346" s="662" t="s">
        <v>576</v>
      </c>
      <c r="C1346" s="662" t="s">
        <v>2790</v>
      </c>
      <c r="D1346" s="743" t="s">
        <v>3998</v>
      </c>
      <c r="E1346" s="744" t="s">
        <v>2809</v>
      </c>
      <c r="F1346" s="662" t="s">
        <v>2785</v>
      </c>
      <c r="G1346" s="662" t="s">
        <v>2831</v>
      </c>
      <c r="H1346" s="662" t="s">
        <v>1456</v>
      </c>
      <c r="I1346" s="662" t="s">
        <v>2832</v>
      </c>
      <c r="J1346" s="662" t="s">
        <v>2833</v>
      </c>
      <c r="K1346" s="662" t="s">
        <v>2834</v>
      </c>
      <c r="L1346" s="663">
        <v>543.39</v>
      </c>
      <c r="M1346" s="663">
        <v>30973.229999999989</v>
      </c>
      <c r="N1346" s="662">
        <v>57</v>
      </c>
      <c r="O1346" s="745">
        <v>47</v>
      </c>
      <c r="P1346" s="663">
        <v>27712.889999999989</v>
      </c>
      <c r="Q1346" s="678">
        <v>0.89473684210526316</v>
      </c>
      <c r="R1346" s="662">
        <v>51</v>
      </c>
      <c r="S1346" s="678">
        <v>0.89473684210526316</v>
      </c>
      <c r="T1346" s="745">
        <v>43</v>
      </c>
      <c r="U1346" s="701">
        <v>0.91489361702127658</v>
      </c>
    </row>
    <row r="1347" spans="1:21" ht="14.4" customHeight="1" x14ac:dyDescent="0.3">
      <c r="A1347" s="661">
        <v>31</v>
      </c>
      <c r="B1347" s="662" t="s">
        <v>576</v>
      </c>
      <c r="C1347" s="662" t="s">
        <v>2790</v>
      </c>
      <c r="D1347" s="743" t="s">
        <v>3998</v>
      </c>
      <c r="E1347" s="744" t="s">
        <v>2809</v>
      </c>
      <c r="F1347" s="662" t="s">
        <v>2785</v>
      </c>
      <c r="G1347" s="662" t="s">
        <v>2831</v>
      </c>
      <c r="H1347" s="662" t="s">
        <v>1456</v>
      </c>
      <c r="I1347" s="662" t="s">
        <v>2835</v>
      </c>
      <c r="J1347" s="662" t="s">
        <v>2833</v>
      </c>
      <c r="K1347" s="662" t="s">
        <v>2836</v>
      </c>
      <c r="L1347" s="663">
        <v>815.1</v>
      </c>
      <c r="M1347" s="663">
        <v>10596.300000000003</v>
      </c>
      <c r="N1347" s="662">
        <v>13</v>
      </c>
      <c r="O1347" s="745">
        <v>13</v>
      </c>
      <c r="P1347" s="663">
        <v>8966.1000000000022</v>
      </c>
      <c r="Q1347" s="678">
        <v>0.84615384615384615</v>
      </c>
      <c r="R1347" s="662">
        <v>11</v>
      </c>
      <c r="S1347" s="678">
        <v>0.84615384615384615</v>
      </c>
      <c r="T1347" s="745">
        <v>11</v>
      </c>
      <c r="U1347" s="701">
        <v>0.84615384615384615</v>
      </c>
    </row>
    <row r="1348" spans="1:21" ht="14.4" customHeight="1" x14ac:dyDescent="0.3">
      <c r="A1348" s="661">
        <v>31</v>
      </c>
      <c r="B1348" s="662" t="s">
        <v>576</v>
      </c>
      <c r="C1348" s="662" t="s">
        <v>2790</v>
      </c>
      <c r="D1348" s="743" t="s">
        <v>3998</v>
      </c>
      <c r="E1348" s="744" t="s">
        <v>2809</v>
      </c>
      <c r="F1348" s="662" t="s">
        <v>2785</v>
      </c>
      <c r="G1348" s="662" t="s">
        <v>2831</v>
      </c>
      <c r="H1348" s="662" t="s">
        <v>1456</v>
      </c>
      <c r="I1348" s="662" t="s">
        <v>2837</v>
      </c>
      <c r="J1348" s="662" t="s">
        <v>2833</v>
      </c>
      <c r="K1348" s="662" t="s">
        <v>2838</v>
      </c>
      <c r="L1348" s="663">
        <v>923.74</v>
      </c>
      <c r="M1348" s="663">
        <v>2771.2200000000003</v>
      </c>
      <c r="N1348" s="662">
        <v>3</v>
      </c>
      <c r="O1348" s="745">
        <v>3</v>
      </c>
      <c r="P1348" s="663">
        <v>2771.2200000000003</v>
      </c>
      <c r="Q1348" s="678">
        <v>1</v>
      </c>
      <c r="R1348" s="662">
        <v>3</v>
      </c>
      <c r="S1348" s="678">
        <v>1</v>
      </c>
      <c r="T1348" s="745">
        <v>3</v>
      </c>
      <c r="U1348" s="701">
        <v>1</v>
      </c>
    </row>
    <row r="1349" spans="1:21" ht="14.4" customHeight="1" x14ac:dyDescent="0.3">
      <c r="A1349" s="661">
        <v>31</v>
      </c>
      <c r="B1349" s="662" t="s">
        <v>576</v>
      </c>
      <c r="C1349" s="662" t="s">
        <v>2790</v>
      </c>
      <c r="D1349" s="743" t="s">
        <v>3998</v>
      </c>
      <c r="E1349" s="744" t="s">
        <v>2809</v>
      </c>
      <c r="F1349" s="662" t="s">
        <v>2785</v>
      </c>
      <c r="G1349" s="662" t="s">
        <v>2831</v>
      </c>
      <c r="H1349" s="662" t="s">
        <v>577</v>
      </c>
      <c r="I1349" s="662" t="s">
        <v>3869</v>
      </c>
      <c r="J1349" s="662" t="s">
        <v>2833</v>
      </c>
      <c r="K1349" s="662" t="s">
        <v>3870</v>
      </c>
      <c r="L1349" s="663">
        <v>0</v>
      </c>
      <c r="M1349" s="663">
        <v>0</v>
      </c>
      <c r="N1349" s="662">
        <v>6</v>
      </c>
      <c r="O1349" s="745">
        <v>3</v>
      </c>
      <c r="P1349" s="663">
        <v>0</v>
      </c>
      <c r="Q1349" s="678"/>
      <c r="R1349" s="662">
        <v>4</v>
      </c>
      <c r="S1349" s="678">
        <v>0.66666666666666663</v>
      </c>
      <c r="T1349" s="745">
        <v>2</v>
      </c>
      <c r="U1349" s="701">
        <v>0.66666666666666663</v>
      </c>
    </row>
    <row r="1350" spans="1:21" ht="14.4" customHeight="1" x14ac:dyDescent="0.3">
      <c r="A1350" s="661">
        <v>31</v>
      </c>
      <c r="B1350" s="662" t="s">
        <v>576</v>
      </c>
      <c r="C1350" s="662" t="s">
        <v>2790</v>
      </c>
      <c r="D1350" s="743" t="s">
        <v>3998</v>
      </c>
      <c r="E1350" s="744" t="s">
        <v>2809</v>
      </c>
      <c r="F1350" s="662" t="s">
        <v>2785</v>
      </c>
      <c r="G1350" s="662" t="s">
        <v>2831</v>
      </c>
      <c r="H1350" s="662" t="s">
        <v>1456</v>
      </c>
      <c r="I1350" s="662" t="s">
        <v>3871</v>
      </c>
      <c r="J1350" s="662" t="s">
        <v>3872</v>
      </c>
      <c r="K1350" s="662" t="s">
        <v>3873</v>
      </c>
      <c r="L1350" s="663">
        <v>1385.62</v>
      </c>
      <c r="M1350" s="663">
        <v>2771.24</v>
      </c>
      <c r="N1350" s="662">
        <v>2</v>
      </c>
      <c r="O1350" s="745">
        <v>0.5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31</v>
      </c>
      <c r="B1351" s="662" t="s">
        <v>576</v>
      </c>
      <c r="C1351" s="662" t="s">
        <v>2790</v>
      </c>
      <c r="D1351" s="743" t="s">
        <v>3998</v>
      </c>
      <c r="E1351" s="744" t="s">
        <v>2809</v>
      </c>
      <c r="F1351" s="662" t="s">
        <v>2785</v>
      </c>
      <c r="G1351" s="662" t="s">
        <v>2839</v>
      </c>
      <c r="H1351" s="662" t="s">
        <v>1456</v>
      </c>
      <c r="I1351" s="662" t="s">
        <v>1470</v>
      </c>
      <c r="J1351" s="662" t="s">
        <v>607</v>
      </c>
      <c r="K1351" s="662" t="s">
        <v>608</v>
      </c>
      <c r="L1351" s="663">
        <v>48.42</v>
      </c>
      <c r="M1351" s="663">
        <v>48.42</v>
      </c>
      <c r="N1351" s="662">
        <v>1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31</v>
      </c>
      <c r="B1352" s="662" t="s">
        <v>576</v>
      </c>
      <c r="C1352" s="662" t="s">
        <v>2790</v>
      </c>
      <c r="D1352" s="743" t="s">
        <v>3998</v>
      </c>
      <c r="E1352" s="744" t="s">
        <v>2809</v>
      </c>
      <c r="F1352" s="662" t="s">
        <v>2785</v>
      </c>
      <c r="G1352" s="662" t="s">
        <v>2839</v>
      </c>
      <c r="H1352" s="662" t="s">
        <v>577</v>
      </c>
      <c r="I1352" s="662" t="s">
        <v>2840</v>
      </c>
      <c r="J1352" s="662" t="s">
        <v>607</v>
      </c>
      <c r="K1352" s="662" t="s">
        <v>2841</v>
      </c>
      <c r="L1352" s="663">
        <v>48.42</v>
      </c>
      <c r="M1352" s="663">
        <v>48.42</v>
      </c>
      <c r="N1352" s="662">
        <v>1</v>
      </c>
      <c r="O1352" s="745">
        <v>0.5</v>
      </c>
      <c r="P1352" s="663">
        <v>48.42</v>
      </c>
      <c r="Q1352" s="678">
        <v>1</v>
      </c>
      <c r="R1352" s="662">
        <v>1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31</v>
      </c>
      <c r="B1353" s="662" t="s">
        <v>576</v>
      </c>
      <c r="C1353" s="662" t="s">
        <v>2790</v>
      </c>
      <c r="D1353" s="743" t="s">
        <v>3998</v>
      </c>
      <c r="E1353" s="744" t="s">
        <v>2809</v>
      </c>
      <c r="F1353" s="662" t="s">
        <v>2785</v>
      </c>
      <c r="G1353" s="662" t="s">
        <v>3874</v>
      </c>
      <c r="H1353" s="662" t="s">
        <v>577</v>
      </c>
      <c r="I1353" s="662" t="s">
        <v>3875</v>
      </c>
      <c r="J1353" s="662" t="s">
        <v>3876</v>
      </c>
      <c r="K1353" s="662" t="s">
        <v>3877</v>
      </c>
      <c r="L1353" s="663">
        <v>18.809999999999999</v>
      </c>
      <c r="M1353" s="663">
        <v>56.429999999999993</v>
      </c>
      <c r="N1353" s="662">
        <v>3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31</v>
      </c>
      <c r="B1354" s="662" t="s">
        <v>576</v>
      </c>
      <c r="C1354" s="662" t="s">
        <v>2790</v>
      </c>
      <c r="D1354" s="743" t="s">
        <v>3998</v>
      </c>
      <c r="E1354" s="744" t="s">
        <v>2809</v>
      </c>
      <c r="F1354" s="662" t="s">
        <v>2785</v>
      </c>
      <c r="G1354" s="662" t="s">
        <v>3878</v>
      </c>
      <c r="H1354" s="662" t="s">
        <v>1456</v>
      </c>
      <c r="I1354" s="662" t="s">
        <v>2420</v>
      </c>
      <c r="J1354" s="662" t="s">
        <v>2421</v>
      </c>
      <c r="K1354" s="662" t="s">
        <v>2422</v>
      </c>
      <c r="L1354" s="663">
        <v>352.37</v>
      </c>
      <c r="M1354" s="663">
        <v>352.37</v>
      </c>
      <c r="N1354" s="662">
        <v>1</v>
      </c>
      <c r="O1354" s="745">
        <v>0.5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31</v>
      </c>
      <c r="B1355" s="662" t="s">
        <v>576</v>
      </c>
      <c r="C1355" s="662" t="s">
        <v>2790</v>
      </c>
      <c r="D1355" s="743" t="s">
        <v>3998</v>
      </c>
      <c r="E1355" s="744" t="s">
        <v>2809</v>
      </c>
      <c r="F1355" s="662" t="s">
        <v>2785</v>
      </c>
      <c r="G1355" s="662" t="s">
        <v>3879</v>
      </c>
      <c r="H1355" s="662" t="s">
        <v>577</v>
      </c>
      <c r="I1355" s="662" t="s">
        <v>3880</v>
      </c>
      <c r="J1355" s="662" t="s">
        <v>3881</v>
      </c>
      <c r="K1355" s="662" t="s">
        <v>3882</v>
      </c>
      <c r="L1355" s="663">
        <v>0</v>
      </c>
      <c r="M1355" s="663">
        <v>0</v>
      </c>
      <c r="N1355" s="662">
        <v>1</v>
      </c>
      <c r="O1355" s="745">
        <v>1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31</v>
      </c>
      <c r="B1356" s="662" t="s">
        <v>576</v>
      </c>
      <c r="C1356" s="662" t="s">
        <v>2790</v>
      </c>
      <c r="D1356" s="743" t="s">
        <v>3998</v>
      </c>
      <c r="E1356" s="744" t="s">
        <v>2809</v>
      </c>
      <c r="F1356" s="662" t="s">
        <v>2785</v>
      </c>
      <c r="G1356" s="662" t="s">
        <v>2842</v>
      </c>
      <c r="H1356" s="662" t="s">
        <v>577</v>
      </c>
      <c r="I1356" s="662" t="s">
        <v>763</v>
      </c>
      <c r="J1356" s="662" t="s">
        <v>2843</v>
      </c>
      <c r="K1356" s="662" t="s">
        <v>2844</v>
      </c>
      <c r="L1356" s="663">
        <v>0</v>
      </c>
      <c r="M1356" s="663">
        <v>0</v>
      </c>
      <c r="N1356" s="662">
        <v>1</v>
      </c>
      <c r="O1356" s="745">
        <v>1</v>
      </c>
      <c r="P1356" s="663">
        <v>0</v>
      </c>
      <c r="Q1356" s="678"/>
      <c r="R1356" s="662">
        <v>1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31</v>
      </c>
      <c r="B1357" s="662" t="s">
        <v>576</v>
      </c>
      <c r="C1357" s="662" t="s">
        <v>2790</v>
      </c>
      <c r="D1357" s="743" t="s">
        <v>3998</v>
      </c>
      <c r="E1357" s="744" t="s">
        <v>2809</v>
      </c>
      <c r="F1357" s="662" t="s">
        <v>2785</v>
      </c>
      <c r="G1357" s="662" t="s">
        <v>2903</v>
      </c>
      <c r="H1357" s="662" t="s">
        <v>577</v>
      </c>
      <c r="I1357" s="662" t="s">
        <v>2904</v>
      </c>
      <c r="J1357" s="662" t="s">
        <v>2905</v>
      </c>
      <c r="K1357" s="662" t="s">
        <v>2906</v>
      </c>
      <c r="L1357" s="663">
        <v>657.67</v>
      </c>
      <c r="M1357" s="663">
        <v>1315.34</v>
      </c>
      <c r="N1357" s="662">
        <v>2</v>
      </c>
      <c r="O1357" s="745">
        <v>2</v>
      </c>
      <c r="P1357" s="663">
        <v>1315.34</v>
      </c>
      <c r="Q1357" s="678">
        <v>1</v>
      </c>
      <c r="R1357" s="662">
        <v>2</v>
      </c>
      <c r="S1357" s="678">
        <v>1</v>
      </c>
      <c r="T1357" s="745">
        <v>2</v>
      </c>
      <c r="U1357" s="701">
        <v>1</v>
      </c>
    </row>
    <row r="1358" spans="1:21" ht="14.4" customHeight="1" x14ac:dyDescent="0.3">
      <c r="A1358" s="661">
        <v>31</v>
      </c>
      <c r="B1358" s="662" t="s">
        <v>576</v>
      </c>
      <c r="C1358" s="662" t="s">
        <v>2790</v>
      </c>
      <c r="D1358" s="743" t="s">
        <v>3998</v>
      </c>
      <c r="E1358" s="744" t="s">
        <v>2809</v>
      </c>
      <c r="F1358" s="662" t="s">
        <v>2785</v>
      </c>
      <c r="G1358" s="662" t="s">
        <v>2913</v>
      </c>
      <c r="H1358" s="662" t="s">
        <v>577</v>
      </c>
      <c r="I1358" s="662" t="s">
        <v>3757</v>
      </c>
      <c r="J1358" s="662" t="s">
        <v>3096</v>
      </c>
      <c r="K1358" s="662" t="s">
        <v>3758</v>
      </c>
      <c r="L1358" s="663">
        <v>410.78</v>
      </c>
      <c r="M1358" s="663">
        <v>821.56</v>
      </c>
      <c r="N1358" s="662">
        <v>2</v>
      </c>
      <c r="O1358" s="745">
        <v>1.5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31</v>
      </c>
      <c r="B1359" s="662" t="s">
        <v>576</v>
      </c>
      <c r="C1359" s="662" t="s">
        <v>2790</v>
      </c>
      <c r="D1359" s="743" t="s">
        <v>3998</v>
      </c>
      <c r="E1359" s="744" t="s">
        <v>2809</v>
      </c>
      <c r="F1359" s="662" t="s">
        <v>2787</v>
      </c>
      <c r="G1359" s="662" t="s">
        <v>2850</v>
      </c>
      <c r="H1359" s="662" t="s">
        <v>577</v>
      </c>
      <c r="I1359" s="662" t="s">
        <v>3258</v>
      </c>
      <c r="J1359" s="662" t="s">
        <v>2852</v>
      </c>
      <c r="K1359" s="662" t="s">
        <v>3259</v>
      </c>
      <c r="L1359" s="663">
        <v>30.99</v>
      </c>
      <c r="M1359" s="663">
        <v>216.93</v>
      </c>
      <c r="N1359" s="662">
        <v>7</v>
      </c>
      <c r="O1359" s="745">
        <v>7</v>
      </c>
      <c r="P1359" s="663">
        <v>216.93</v>
      </c>
      <c r="Q1359" s="678">
        <v>1</v>
      </c>
      <c r="R1359" s="662">
        <v>7</v>
      </c>
      <c r="S1359" s="678">
        <v>1</v>
      </c>
      <c r="T1359" s="745">
        <v>7</v>
      </c>
      <c r="U1359" s="701">
        <v>1</v>
      </c>
    </row>
    <row r="1360" spans="1:21" ht="14.4" customHeight="1" x14ac:dyDescent="0.3">
      <c r="A1360" s="661">
        <v>31</v>
      </c>
      <c r="B1360" s="662" t="s">
        <v>576</v>
      </c>
      <c r="C1360" s="662" t="s">
        <v>2790</v>
      </c>
      <c r="D1360" s="743" t="s">
        <v>3998</v>
      </c>
      <c r="E1360" s="744" t="s">
        <v>2809</v>
      </c>
      <c r="F1360" s="662" t="s">
        <v>2787</v>
      </c>
      <c r="G1360" s="662" t="s">
        <v>2850</v>
      </c>
      <c r="H1360" s="662" t="s">
        <v>577</v>
      </c>
      <c r="I1360" s="662" t="s">
        <v>3883</v>
      </c>
      <c r="J1360" s="662" t="s">
        <v>3884</v>
      </c>
      <c r="K1360" s="662" t="s">
        <v>3885</v>
      </c>
      <c r="L1360" s="663">
        <v>26.22</v>
      </c>
      <c r="M1360" s="663">
        <v>26.22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31</v>
      </c>
      <c r="B1361" s="662" t="s">
        <v>576</v>
      </c>
      <c r="C1361" s="662" t="s">
        <v>2790</v>
      </c>
      <c r="D1361" s="743" t="s">
        <v>3998</v>
      </c>
      <c r="E1361" s="744" t="s">
        <v>2809</v>
      </c>
      <c r="F1361" s="662" t="s">
        <v>2787</v>
      </c>
      <c r="G1361" s="662" t="s">
        <v>2858</v>
      </c>
      <c r="H1361" s="662" t="s">
        <v>577</v>
      </c>
      <c r="I1361" s="662" t="s">
        <v>2920</v>
      </c>
      <c r="J1361" s="662" t="s">
        <v>2921</v>
      </c>
      <c r="K1361" s="662" t="s">
        <v>2922</v>
      </c>
      <c r="L1361" s="663">
        <v>3000</v>
      </c>
      <c r="M1361" s="663">
        <v>3000</v>
      </c>
      <c r="N1361" s="662">
        <v>1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31</v>
      </c>
      <c r="B1362" s="662" t="s">
        <v>576</v>
      </c>
      <c r="C1362" s="662" t="s">
        <v>2790</v>
      </c>
      <c r="D1362" s="743" t="s">
        <v>3998</v>
      </c>
      <c r="E1362" s="744" t="s">
        <v>2809</v>
      </c>
      <c r="F1362" s="662" t="s">
        <v>2787</v>
      </c>
      <c r="G1362" s="662" t="s">
        <v>2858</v>
      </c>
      <c r="H1362" s="662" t="s">
        <v>577</v>
      </c>
      <c r="I1362" s="662" t="s">
        <v>2865</v>
      </c>
      <c r="J1362" s="662" t="s">
        <v>2866</v>
      </c>
      <c r="K1362" s="662" t="s">
        <v>2867</v>
      </c>
      <c r="L1362" s="663">
        <v>347.81</v>
      </c>
      <c r="M1362" s="663">
        <v>1043.43</v>
      </c>
      <c r="N1362" s="662">
        <v>3</v>
      </c>
      <c r="O1362" s="745">
        <v>3</v>
      </c>
      <c r="P1362" s="663">
        <v>1043.43</v>
      </c>
      <c r="Q1362" s="678">
        <v>1</v>
      </c>
      <c r="R1362" s="662">
        <v>3</v>
      </c>
      <c r="S1362" s="678">
        <v>1</v>
      </c>
      <c r="T1362" s="745">
        <v>3</v>
      </c>
      <c r="U1362" s="701">
        <v>1</v>
      </c>
    </row>
    <row r="1363" spans="1:21" ht="14.4" customHeight="1" x14ac:dyDescent="0.3">
      <c r="A1363" s="661">
        <v>31</v>
      </c>
      <c r="B1363" s="662" t="s">
        <v>576</v>
      </c>
      <c r="C1363" s="662" t="s">
        <v>2790</v>
      </c>
      <c r="D1363" s="743" t="s">
        <v>3998</v>
      </c>
      <c r="E1363" s="744" t="s">
        <v>2809</v>
      </c>
      <c r="F1363" s="662" t="s">
        <v>2787</v>
      </c>
      <c r="G1363" s="662" t="s">
        <v>2858</v>
      </c>
      <c r="H1363" s="662" t="s">
        <v>577</v>
      </c>
      <c r="I1363" s="662" t="s">
        <v>3079</v>
      </c>
      <c r="J1363" s="662" t="s">
        <v>3080</v>
      </c>
      <c r="K1363" s="662" t="s">
        <v>3081</v>
      </c>
      <c r="L1363" s="663">
        <v>320.25</v>
      </c>
      <c r="M1363" s="663">
        <v>320.25</v>
      </c>
      <c r="N1363" s="662">
        <v>1</v>
      </c>
      <c r="O1363" s="745">
        <v>1</v>
      </c>
      <c r="P1363" s="663">
        <v>320.25</v>
      </c>
      <c r="Q1363" s="678">
        <v>1</v>
      </c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31</v>
      </c>
      <c r="B1364" s="662" t="s">
        <v>576</v>
      </c>
      <c r="C1364" s="662" t="s">
        <v>2790</v>
      </c>
      <c r="D1364" s="743" t="s">
        <v>3998</v>
      </c>
      <c r="E1364" s="744" t="s">
        <v>2809</v>
      </c>
      <c r="F1364" s="662" t="s">
        <v>2787</v>
      </c>
      <c r="G1364" s="662" t="s">
        <v>2858</v>
      </c>
      <c r="H1364" s="662" t="s">
        <v>577</v>
      </c>
      <c r="I1364" s="662" t="s">
        <v>3049</v>
      </c>
      <c r="J1364" s="662" t="s">
        <v>3050</v>
      </c>
      <c r="K1364" s="662" t="s">
        <v>3051</v>
      </c>
      <c r="L1364" s="663">
        <v>245.43</v>
      </c>
      <c r="M1364" s="663">
        <v>245.43</v>
      </c>
      <c r="N1364" s="662">
        <v>1</v>
      </c>
      <c r="O1364" s="745">
        <v>1</v>
      </c>
      <c r="P1364" s="663">
        <v>245.43</v>
      </c>
      <c r="Q1364" s="678">
        <v>1</v>
      </c>
      <c r="R1364" s="662">
        <v>1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31</v>
      </c>
      <c r="B1365" s="662" t="s">
        <v>576</v>
      </c>
      <c r="C1365" s="662" t="s">
        <v>2790</v>
      </c>
      <c r="D1365" s="743" t="s">
        <v>3998</v>
      </c>
      <c r="E1365" s="744" t="s">
        <v>2809</v>
      </c>
      <c r="F1365" s="662" t="s">
        <v>2787</v>
      </c>
      <c r="G1365" s="662" t="s">
        <v>2858</v>
      </c>
      <c r="H1365" s="662" t="s">
        <v>577</v>
      </c>
      <c r="I1365" s="662" t="s">
        <v>3354</v>
      </c>
      <c r="J1365" s="662" t="s">
        <v>3355</v>
      </c>
      <c r="K1365" s="662" t="s">
        <v>3356</v>
      </c>
      <c r="L1365" s="663">
        <v>1575</v>
      </c>
      <c r="M1365" s="663">
        <v>3150</v>
      </c>
      <c r="N1365" s="662">
        <v>2</v>
      </c>
      <c r="O1365" s="745">
        <v>2</v>
      </c>
      <c r="P1365" s="663">
        <v>3150</v>
      </c>
      <c r="Q1365" s="678">
        <v>1</v>
      </c>
      <c r="R1365" s="662">
        <v>2</v>
      </c>
      <c r="S1365" s="678">
        <v>1</v>
      </c>
      <c r="T1365" s="745">
        <v>2</v>
      </c>
      <c r="U1365" s="701">
        <v>1</v>
      </c>
    </row>
    <row r="1366" spans="1:21" ht="14.4" customHeight="1" x14ac:dyDescent="0.3">
      <c r="A1366" s="661">
        <v>31</v>
      </c>
      <c r="B1366" s="662" t="s">
        <v>576</v>
      </c>
      <c r="C1366" s="662" t="s">
        <v>2790</v>
      </c>
      <c r="D1366" s="743" t="s">
        <v>3998</v>
      </c>
      <c r="E1366" s="744" t="s">
        <v>2809</v>
      </c>
      <c r="F1366" s="662" t="s">
        <v>2787</v>
      </c>
      <c r="G1366" s="662" t="s">
        <v>2858</v>
      </c>
      <c r="H1366" s="662" t="s">
        <v>577</v>
      </c>
      <c r="I1366" s="662" t="s">
        <v>2974</v>
      </c>
      <c r="J1366" s="662" t="s">
        <v>2975</v>
      </c>
      <c r="K1366" s="662" t="s">
        <v>2976</v>
      </c>
      <c r="L1366" s="663">
        <v>750</v>
      </c>
      <c r="M1366" s="663">
        <v>2250</v>
      </c>
      <c r="N1366" s="662">
        <v>3</v>
      </c>
      <c r="O1366" s="745">
        <v>3</v>
      </c>
      <c r="P1366" s="663">
        <v>2250</v>
      </c>
      <c r="Q1366" s="678">
        <v>1</v>
      </c>
      <c r="R1366" s="662">
        <v>3</v>
      </c>
      <c r="S1366" s="678">
        <v>1</v>
      </c>
      <c r="T1366" s="745">
        <v>3</v>
      </c>
      <c r="U1366" s="701">
        <v>1</v>
      </c>
    </row>
    <row r="1367" spans="1:21" ht="14.4" customHeight="1" x14ac:dyDescent="0.3">
      <c r="A1367" s="661">
        <v>31</v>
      </c>
      <c r="B1367" s="662" t="s">
        <v>576</v>
      </c>
      <c r="C1367" s="662" t="s">
        <v>2790</v>
      </c>
      <c r="D1367" s="743" t="s">
        <v>3998</v>
      </c>
      <c r="E1367" s="744" t="s">
        <v>2809</v>
      </c>
      <c r="F1367" s="662" t="s">
        <v>2787</v>
      </c>
      <c r="G1367" s="662" t="s">
        <v>2858</v>
      </c>
      <c r="H1367" s="662" t="s">
        <v>577</v>
      </c>
      <c r="I1367" s="662" t="s">
        <v>3270</v>
      </c>
      <c r="J1367" s="662" t="s">
        <v>2980</v>
      </c>
      <c r="K1367" s="662" t="s">
        <v>3271</v>
      </c>
      <c r="L1367" s="663">
        <v>50.5</v>
      </c>
      <c r="M1367" s="663">
        <v>50.5</v>
      </c>
      <c r="N1367" s="662">
        <v>1</v>
      </c>
      <c r="O1367" s="745">
        <v>1</v>
      </c>
      <c r="P1367" s="663">
        <v>50.5</v>
      </c>
      <c r="Q1367" s="678">
        <v>1</v>
      </c>
      <c r="R1367" s="662">
        <v>1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31</v>
      </c>
      <c r="B1368" s="662" t="s">
        <v>576</v>
      </c>
      <c r="C1368" s="662" t="s">
        <v>2790</v>
      </c>
      <c r="D1368" s="743" t="s">
        <v>3998</v>
      </c>
      <c r="E1368" s="744" t="s">
        <v>2809</v>
      </c>
      <c r="F1368" s="662" t="s">
        <v>2787</v>
      </c>
      <c r="G1368" s="662" t="s">
        <v>2858</v>
      </c>
      <c r="H1368" s="662" t="s">
        <v>577</v>
      </c>
      <c r="I1368" s="662" t="s">
        <v>3038</v>
      </c>
      <c r="J1368" s="662" t="s">
        <v>2980</v>
      </c>
      <c r="K1368" s="662" t="s">
        <v>3039</v>
      </c>
      <c r="L1368" s="663">
        <v>58.5</v>
      </c>
      <c r="M1368" s="663">
        <v>58.5</v>
      </c>
      <c r="N1368" s="662">
        <v>1</v>
      </c>
      <c r="O1368" s="745">
        <v>1</v>
      </c>
      <c r="P1368" s="663">
        <v>58.5</v>
      </c>
      <c r="Q1368" s="678">
        <v>1</v>
      </c>
      <c r="R1368" s="662">
        <v>1</v>
      </c>
      <c r="S1368" s="678">
        <v>1</v>
      </c>
      <c r="T1368" s="745">
        <v>1</v>
      </c>
      <c r="U1368" s="701">
        <v>1</v>
      </c>
    </row>
    <row r="1369" spans="1:21" ht="14.4" customHeight="1" x14ac:dyDescent="0.3">
      <c r="A1369" s="661">
        <v>31</v>
      </c>
      <c r="B1369" s="662" t="s">
        <v>576</v>
      </c>
      <c r="C1369" s="662" t="s">
        <v>2790</v>
      </c>
      <c r="D1369" s="743" t="s">
        <v>3998</v>
      </c>
      <c r="E1369" s="744" t="s">
        <v>2809</v>
      </c>
      <c r="F1369" s="662" t="s">
        <v>2787</v>
      </c>
      <c r="G1369" s="662" t="s">
        <v>2858</v>
      </c>
      <c r="H1369" s="662" t="s">
        <v>577</v>
      </c>
      <c r="I1369" s="662" t="s">
        <v>2923</v>
      </c>
      <c r="J1369" s="662" t="s">
        <v>2924</v>
      </c>
      <c r="K1369" s="662" t="s">
        <v>2925</v>
      </c>
      <c r="L1369" s="663">
        <v>971.25</v>
      </c>
      <c r="M1369" s="663">
        <v>2913.75</v>
      </c>
      <c r="N1369" s="662">
        <v>3</v>
      </c>
      <c r="O1369" s="745">
        <v>3</v>
      </c>
      <c r="P1369" s="663">
        <v>2913.75</v>
      </c>
      <c r="Q1369" s="678">
        <v>1</v>
      </c>
      <c r="R1369" s="662">
        <v>3</v>
      </c>
      <c r="S1369" s="678">
        <v>1</v>
      </c>
      <c r="T1369" s="745">
        <v>3</v>
      </c>
      <c r="U1369" s="701">
        <v>1</v>
      </c>
    </row>
    <row r="1370" spans="1:21" ht="14.4" customHeight="1" x14ac:dyDescent="0.3">
      <c r="A1370" s="661">
        <v>31</v>
      </c>
      <c r="B1370" s="662" t="s">
        <v>576</v>
      </c>
      <c r="C1370" s="662" t="s">
        <v>2790</v>
      </c>
      <c r="D1370" s="743" t="s">
        <v>3998</v>
      </c>
      <c r="E1370" s="744" t="s">
        <v>2809</v>
      </c>
      <c r="F1370" s="662" t="s">
        <v>2787</v>
      </c>
      <c r="G1370" s="662" t="s">
        <v>2858</v>
      </c>
      <c r="H1370" s="662" t="s">
        <v>577</v>
      </c>
      <c r="I1370" s="662" t="s">
        <v>3105</v>
      </c>
      <c r="J1370" s="662" t="s">
        <v>3106</v>
      </c>
      <c r="K1370" s="662" t="s">
        <v>3107</v>
      </c>
      <c r="L1370" s="663">
        <v>250</v>
      </c>
      <c r="M1370" s="663">
        <v>500</v>
      </c>
      <c r="N1370" s="662">
        <v>2</v>
      </c>
      <c r="O1370" s="745">
        <v>2</v>
      </c>
      <c r="P1370" s="663">
        <v>250</v>
      </c>
      <c r="Q1370" s="678">
        <v>0.5</v>
      </c>
      <c r="R1370" s="662">
        <v>1</v>
      </c>
      <c r="S1370" s="678">
        <v>0.5</v>
      </c>
      <c r="T1370" s="745">
        <v>1</v>
      </c>
      <c r="U1370" s="701">
        <v>0.5</v>
      </c>
    </row>
    <row r="1371" spans="1:21" ht="14.4" customHeight="1" x14ac:dyDescent="0.3">
      <c r="A1371" s="661">
        <v>31</v>
      </c>
      <c r="B1371" s="662" t="s">
        <v>576</v>
      </c>
      <c r="C1371" s="662" t="s">
        <v>2790</v>
      </c>
      <c r="D1371" s="743" t="s">
        <v>3998</v>
      </c>
      <c r="E1371" s="744" t="s">
        <v>2809</v>
      </c>
      <c r="F1371" s="662" t="s">
        <v>2787</v>
      </c>
      <c r="G1371" s="662" t="s">
        <v>2858</v>
      </c>
      <c r="H1371" s="662" t="s">
        <v>577</v>
      </c>
      <c r="I1371" s="662" t="s">
        <v>3593</v>
      </c>
      <c r="J1371" s="662" t="s">
        <v>3594</v>
      </c>
      <c r="K1371" s="662"/>
      <c r="L1371" s="663">
        <v>80.349999999999994</v>
      </c>
      <c r="M1371" s="663">
        <v>160.69999999999999</v>
      </c>
      <c r="N1371" s="662">
        <v>2</v>
      </c>
      <c r="O1371" s="745">
        <v>2</v>
      </c>
      <c r="P1371" s="663">
        <v>160.69999999999999</v>
      </c>
      <c r="Q1371" s="678">
        <v>1</v>
      </c>
      <c r="R1371" s="662">
        <v>2</v>
      </c>
      <c r="S1371" s="678">
        <v>1</v>
      </c>
      <c r="T1371" s="745">
        <v>2</v>
      </c>
      <c r="U1371" s="701">
        <v>1</v>
      </c>
    </row>
    <row r="1372" spans="1:21" ht="14.4" customHeight="1" x14ac:dyDescent="0.3">
      <c r="A1372" s="661">
        <v>31</v>
      </c>
      <c r="B1372" s="662" t="s">
        <v>576</v>
      </c>
      <c r="C1372" s="662" t="s">
        <v>2790</v>
      </c>
      <c r="D1372" s="743" t="s">
        <v>3998</v>
      </c>
      <c r="E1372" s="744" t="s">
        <v>2809</v>
      </c>
      <c r="F1372" s="662" t="s">
        <v>2787</v>
      </c>
      <c r="G1372" s="662" t="s">
        <v>2858</v>
      </c>
      <c r="H1372" s="662" t="s">
        <v>577</v>
      </c>
      <c r="I1372" s="662" t="s">
        <v>2932</v>
      </c>
      <c r="J1372" s="662" t="s">
        <v>2933</v>
      </c>
      <c r="K1372" s="662" t="s">
        <v>2934</v>
      </c>
      <c r="L1372" s="663">
        <v>350</v>
      </c>
      <c r="M1372" s="663">
        <v>2100</v>
      </c>
      <c r="N1372" s="662">
        <v>6</v>
      </c>
      <c r="O1372" s="745">
        <v>6</v>
      </c>
      <c r="P1372" s="663">
        <v>2100</v>
      </c>
      <c r="Q1372" s="678">
        <v>1</v>
      </c>
      <c r="R1372" s="662">
        <v>6</v>
      </c>
      <c r="S1372" s="678">
        <v>1</v>
      </c>
      <c r="T1372" s="745">
        <v>6</v>
      </c>
      <c r="U1372" s="701">
        <v>1</v>
      </c>
    </row>
    <row r="1373" spans="1:21" ht="14.4" customHeight="1" x14ac:dyDescent="0.3">
      <c r="A1373" s="661">
        <v>31</v>
      </c>
      <c r="B1373" s="662" t="s">
        <v>576</v>
      </c>
      <c r="C1373" s="662" t="s">
        <v>2790</v>
      </c>
      <c r="D1373" s="743" t="s">
        <v>3998</v>
      </c>
      <c r="E1373" s="744" t="s">
        <v>2809</v>
      </c>
      <c r="F1373" s="662" t="s">
        <v>2787</v>
      </c>
      <c r="G1373" s="662" t="s">
        <v>2858</v>
      </c>
      <c r="H1373" s="662" t="s">
        <v>577</v>
      </c>
      <c r="I1373" s="662" t="s">
        <v>3886</v>
      </c>
      <c r="J1373" s="662" t="s">
        <v>3887</v>
      </c>
      <c r="K1373" s="662"/>
      <c r="L1373" s="663">
        <v>350</v>
      </c>
      <c r="M1373" s="663">
        <v>350</v>
      </c>
      <c r="N1373" s="662">
        <v>1</v>
      </c>
      <c r="O1373" s="745">
        <v>1</v>
      </c>
      <c r="P1373" s="663">
        <v>350</v>
      </c>
      <c r="Q1373" s="678">
        <v>1</v>
      </c>
      <c r="R1373" s="662">
        <v>1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31</v>
      </c>
      <c r="B1374" s="662" t="s">
        <v>576</v>
      </c>
      <c r="C1374" s="662" t="s">
        <v>2790</v>
      </c>
      <c r="D1374" s="743" t="s">
        <v>3998</v>
      </c>
      <c r="E1374" s="744" t="s">
        <v>2809</v>
      </c>
      <c r="F1374" s="662" t="s">
        <v>2787</v>
      </c>
      <c r="G1374" s="662" t="s">
        <v>2858</v>
      </c>
      <c r="H1374" s="662" t="s">
        <v>577</v>
      </c>
      <c r="I1374" s="662" t="s">
        <v>2999</v>
      </c>
      <c r="J1374" s="662" t="s">
        <v>3000</v>
      </c>
      <c r="K1374" s="662" t="s">
        <v>3001</v>
      </c>
      <c r="L1374" s="663">
        <v>1000</v>
      </c>
      <c r="M1374" s="663">
        <v>1000</v>
      </c>
      <c r="N1374" s="662">
        <v>1</v>
      </c>
      <c r="O1374" s="745">
        <v>1</v>
      </c>
      <c r="P1374" s="663">
        <v>1000</v>
      </c>
      <c r="Q1374" s="678">
        <v>1</v>
      </c>
      <c r="R1374" s="662">
        <v>1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31</v>
      </c>
      <c r="B1375" s="662" t="s">
        <v>576</v>
      </c>
      <c r="C1375" s="662" t="s">
        <v>2790</v>
      </c>
      <c r="D1375" s="743" t="s">
        <v>3998</v>
      </c>
      <c r="E1375" s="744" t="s">
        <v>2809</v>
      </c>
      <c r="F1375" s="662" t="s">
        <v>2787</v>
      </c>
      <c r="G1375" s="662" t="s">
        <v>2868</v>
      </c>
      <c r="H1375" s="662" t="s">
        <v>577</v>
      </c>
      <c r="I1375" s="662" t="s">
        <v>2872</v>
      </c>
      <c r="J1375" s="662" t="s">
        <v>2873</v>
      </c>
      <c r="K1375" s="662" t="s">
        <v>2874</v>
      </c>
      <c r="L1375" s="663">
        <v>200</v>
      </c>
      <c r="M1375" s="663">
        <v>1200</v>
      </c>
      <c r="N1375" s="662">
        <v>6</v>
      </c>
      <c r="O1375" s="745">
        <v>3</v>
      </c>
      <c r="P1375" s="663">
        <v>1200</v>
      </c>
      <c r="Q1375" s="678">
        <v>1</v>
      </c>
      <c r="R1375" s="662">
        <v>6</v>
      </c>
      <c r="S1375" s="678">
        <v>1</v>
      </c>
      <c r="T1375" s="745">
        <v>3</v>
      </c>
      <c r="U1375" s="701">
        <v>1</v>
      </c>
    </row>
    <row r="1376" spans="1:21" ht="14.4" customHeight="1" x14ac:dyDescent="0.3">
      <c r="A1376" s="661">
        <v>31</v>
      </c>
      <c r="B1376" s="662" t="s">
        <v>576</v>
      </c>
      <c r="C1376" s="662" t="s">
        <v>2790</v>
      </c>
      <c r="D1376" s="743" t="s">
        <v>3998</v>
      </c>
      <c r="E1376" s="744" t="s">
        <v>2810</v>
      </c>
      <c r="F1376" s="662" t="s">
        <v>2785</v>
      </c>
      <c r="G1376" s="662" t="s">
        <v>3201</v>
      </c>
      <c r="H1376" s="662" t="s">
        <v>577</v>
      </c>
      <c r="I1376" s="662" t="s">
        <v>3667</v>
      </c>
      <c r="J1376" s="662" t="s">
        <v>3668</v>
      </c>
      <c r="K1376" s="662" t="s">
        <v>2725</v>
      </c>
      <c r="L1376" s="663">
        <v>4.7</v>
      </c>
      <c r="M1376" s="663">
        <v>4.7</v>
      </c>
      <c r="N1376" s="662">
        <v>1</v>
      </c>
      <c r="O1376" s="745">
        <v>1</v>
      </c>
      <c r="P1376" s="663">
        <v>4.7</v>
      </c>
      <c r="Q1376" s="678">
        <v>1</v>
      </c>
      <c r="R1376" s="662">
        <v>1</v>
      </c>
      <c r="S1376" s="678">
        <v>1</v>
      </c>
      <c r="T1376" s="745">
        <v>1</v>
      </c>
      <c r="U1376" s="701">
        <v>1</v>
      </c>
    </row>
    <row r="1377" spans="1:21" ht="14.4" customHeight="1" x14ac:dyDescent="0.3">
      <c r="A1377" s="661">
        <v>31</v>
      </c>
      <c r="B1377" s="662" t="s">
        <v>576</v>
      </c>
      <c r="C1377" s="662" t="s">
        <v>2790</v>
      </c>
      <c r="D1377" s="743" t="s">
        <v>3998</v>
      </c>
      <c r="E1377" s="744" t="s">
        <v>2810</v>
      </c>
      <c r="F1377" s="662" t="s">
        <v>2785</v>
      </c>
      <c r="G1377" s="662" t="s">
        <v>2813</v>
      </c>
      <c r="H1377" s="662" t="s">
        <v>1456</v>
      </c>
      <c r="I1377" s="662" t="s">
        <v>1759</v>
      </c>
      <c r="J1377" s="662" t="s">
        <v>1641</v>
      </c>
      <c r="K1377" s="662" t="s">
        <v>2660</v>
      </c>
      <c r="L1377" s="663">
        <v>150.04</v>
      </c>
      <c r="M1377" s="663">
        <v>150.04</v>
      </c>
      <c r="N1377" s="662">
        <v>1</v>
      </c>
      <c r="O1377" s="745">
        <v>1</v>
      </c>
      <c r="P1377" s="663">
        <v>150.04</v>
      </c>
      <c r="Q1377" s="678">
        <v>1</v>
      </c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31</v>
      </c>
      <c r="B1378" s="662" t="s">
        <v>576</v>
      </c>
      <c r="C1378" s="662" t="s">
        <v>2790</v>
      </c>
      <c r="D1378" s="743" t="s">
        <v>3998</v>
      </c>
      <c r="E1378" s="744" t="s">
        <v>2810</v>
      </c>
      <c r="F1378" s="662" t="s">
        <v>2785</v>
      </c>
      <c r="G1378" s="662" t="s">
        <v>2813</v>
      </c>
      <c r="H1378" s="662" t="s">
        <v>1456</v>
      </c>
      <c r="I1378" s="662" t="s">
        <v>1759</v>
      </c>
      <c r="J1378" s="662" t="s">
        <v>1641</v>
      </c>
      <c r="K1378" s="662" t="s">
        <v>2660</v>
      </c>
      <c r="L1378" s="663">
        <v>154.36000000000001</v>
      </c>
      <c r="M1378" s="663">
        <v>154.36000000000001</v>
      </c>
      <c r="N1378" s="662">
        <v>1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31</v>
      </c>
      <c r="B1379" s="662" t="s">
        <v>576</v>
      </c>
      <c r="C1379" s="662" t="s">
        <v>2790</v>
      </c>
      <c r="D1379" s="743" t="s">
        <v>3998</v>
      </c>
      <c r="E1379" s="744" t="s">
        <v>2810</v>
      </c>
      <c r="F1379" s="662" t="s">
        <v>2785</v>
      </c>
      <c r="G1379" s="662" t="s">
        <v>3441</v>
      </c>
      <c r="H1379" s="662" t="s">
        <v>1456</v>
      </c>
      <c r="I1379" s="662" t="s">
        <v>1611</v>
      </c>
      <c r="J1379" s="662" t="s">
        <v>1612</v>
      </c>
      <c r="K1379" s="662" t="s">
        <v>1427</v>
      </c>
      <c r="L1379" s="663">
        <v>196.21</v>
      </c>
      <c r="M1379" s="663">
        <v>392.42</v>
      </c>
      <c r="N1379" s="662">
        <v>2</v>
      </c>
      <c r="O1379" s="745">
        <v>2</v>
      </c>
      <c r="P1379" s="663">
        <v>196.21</v>
      </c>
      <c r="Q1379" s="678">
        <v>0.5</v>
      </c>
      <c r="R1379" s="662">
        <v>1</v>
      </c>
      <c r="S1379" s="678">
        <v>0.5</v>
      </c>
      <c r="T1379" s="745">
        <v>1</v>
      </c>
      <c r="U1379" s="701">
        <v>0.5</v>
      </c>
    </row>
    <row r="1380" spans="1:21" ht="14.4" customHeight="1" x14ac:dyDescent="0.3">
      <c r="A1380" s="661">
        <v>31</v>
      </c>
      <c r="B1380" s="662" t="s">
        <v>576</v>
      </c>
      <c r="C1380" s="662" t="s">
        <v>2790</v>
      </c>
      <c r="D1380" s="743" t="s">
        <v>3998</v>
      </c>
      <c r="E1380" s="744" t="s">
        <v>2810</v>
      </c>
      <c r="F1380" s="662" t="s">
        <v>2785</v>
      </c>
      <c r="G1380" s="662" t="s">
        <v>2948</v>
      </c>
      <c r="H1380" s="662" t="s">
        <v>577</v>
      </c>
      <c r="I1380" s="662" t="s">
        <v>3888</v>
      </c>
      <c r="J1380" s="662" t="s">
        <v>3889</v>
      </c>
      <c r="K1380" s="662" t="s">
        <v>3890</v>
      </c>
      <c r="L1380" s="663">
        <v>42.63</v>
      </c>
      <c r="M1380" s="663">
        <v>127.89000000000001</v>
      </c>
      <c r="N1380" s="662">
        <v>3</v>
      </c>
      <c r="O1380" s="745">
        <v>2.5</v>
      </c>
      <c r="P1380" s="663">
        <v>42.63</v>
      </c>
      <c r="Q1380" s="678">
        <v>0.33333333333333331</v>
      </c>
      <c r="R1380" s="662">
        <v>1</v>
      </c>
      <c r="S1380" s="678">
        <v>0.33333333333333331</v>
      </c>
      <c r="T1380" s="745">
        <v>0.5</v>
      </c>
      <c r="U1380" s="701">
        <v>0.2</v>
      </c>
    </row>
    <row r="1381" spans="1:21" ht="14.4" customHeight="1" x14ac:dyDescent="0.3">
      <c r="A1381" s="661">
        <v>31</v>
      </c>
      <c r="B1381" s="662" t="s">
        <v>576</v>
      </c>
      <c r="C1381" s="662" t="s">
        <v>2790</v>
      </c>
      <c r="D1381" s="743" t="s">
        <v>3998</v>
      </c>
      <c r="E1381" s="744" t="s">
        <v>2810</v>
      </c>
      <c r="F1381" s="662" t="s">
        <v>2785</v>
      </c>
      <c r="G1381" s="662" t="s">
        <v>2948</v>
      </c>
      <c r="H1381" s="662" t="s">
        <v>577</v>
      </c>
      <c r="I1381" s="662" t="s">
        <v>1695</v>
      </c>
      <c r="J1381" s="662" t="s">
        <v>1696</v>
      </c>
      <c r="K1381" s="662" t="s">
        <v>2670</v>
      </c>
      <c r="L1381" s="663">
        <v>170.52</v>
      </c>
      <c r="M1381" s="663">
        <v>170.52</v>
      </c>
      <c r="N1381" s="662">
        <v>1</v>
      </c>
      <c r="O1381" s="745">
        <v>0.5</v>
      </c>
      <c r="P1381" s="663">
        <v>170.52</v>
      </c>
      <c r="Q1381" s="678">
        <v>1</v>
      </c>
      <c r="R1381" s="662">
        <v>1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31</v>
      </c>
      <c r="B1382" s="662" t="s">
        <v>576</v>
      </c>
      <c r="C1382" s="662" t="s">
        <v>2790</v>
      </c>
      <c r="D1382" s="743" t="s">
        <v>3998</v>
      </c>
      <c r="E1382" s="744" t="s">
        <v>2810</v>
      </c>
      <c r="F1382" s="662" t="s">
        <v>2785</v>
      </c>
      <c r="G1382" s="662" t="s">
        <v>2948</v>
      </c>
      <c r="H1382" s="662" t="s">
        <v>577</v>
      </c>
      <c r="I1382" s="662" t="s">
        <v>3891</v>
      </c>
      <c r="J1382" s="662" t="s">
        <v>1696</v>
      </c>
      <c r="K1382" s="662" t="s">
        <v>2670</v>
      </c>
      <c r="L1382" s="663">
        <v>0</v>
      </c>
      <c r="M1382" s="663">
        <v>0</v>
      </c>
      <c r="N1382" s="662">
        <v>1</v>
      </c>
      <c r="O1382" s="745">
        <v>0.5</v>
      </c>
      <c r="P1382" s="663">
        <v>0</v>
      </c>
      <c r="Q1382" s="678"/>
      <c r="R1382" s="662">
        <v>1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31</v>
      </c>
      <c r="B1383" s="662" t="s">
        <v>576</v>
      </c>
      <c r="C1383" s="662" t="s">
        <v>2790</v>
      </c>
      <c r="D1383" s="743" t="s">
        <v>3998</v>
      </c>
      <c r="E1383" s="744" t="s">
        <v>2810</v>
      </c>
      <c r="F1383" s="662" t="s">
        <v>2785</v>
      </c>
      <c r="G1383" s="662" t="s">
        <v>2816</v>
      </c>
      <c r="H1383" s="662" t="s">
        <v>577</v>
      </c>
      <c r="I1383" s="662" t="s">
        <v>1699</v>
      </c>
      <c r="J1383" s="662" t="s">
        <v>1700</v>
      </c>
      <c r="K1383" s="662" t="s">
        <v>2670</v>
      </c>
      <c r="L1383" s="663">
        <v>78.33</v>
      </c>
      <c r="M1383" s="663">
        <v>626.64</v>
      </c>
      <c r="N1383" s="662">
        <v>8</v>
      </c>
      <c r="O1383" s="745">
        <v>3</v>
      </c>
      <c r="P1383" s="663">
        <v>469.98</v>
      </c>
      <c r="Q1383" s="678">
        <v>0.75</v>
      </c>
      <c r="R1383" s="662">
        <v>6</v>
      </c>
      <c r="S1383" s="678">
        <v>0.75</v>
      </c>
      <c r="T1383" s="745">
        <v>2</v>
      </c>
      <c r="U1383" s="701">
        <v>0.66666666666666663</v>
      </c>
    </row>
    <row r="1384" spans="1:21" ht="14.4" customHeight="1" x14ac:dyDescent="0.3">
      <c r="A1384" s="661">
        <v>31</v>
      </c>
      <c r="B1384" s="662" t="s">
        <v>576</v>
      </c>
      <c r="C1384" s="662" t="s">
        <v>2790</v>
      </c>
      <c r="D1384" s="743" t="s">
        <v>3998</v>
      </c>
      <c r="E1384" s="744" t="s">
        <v>2810</v>
      </c>
      <c r="F1384" s="662" t="s">
        <v>2785</v>
      </c>
      <c r="G1384" s="662" t="s">
        <v>3604</v>
      </c>
      <c r="H1384" s="662" t="s">
        <v>577</v>
      </c>
      <c r="I1384" s="662" t="s">
        <v>3892</v>
      </c>
      <c r="J1384" s="662" t="s">
        <v>3893</v>
      </c>
      <c r="K1384" s="662" t="s">
        <v>3894</v>
      </c>
      <c r="L1384" s="663">
        <v>45.47</v>
      </c>
      <c r="M1384" s="663">
        <v>90.94</v>
      </c>
      <c r="N1384" s="662">
        <v>2</v>
      </c>
      <c r="O1384" s="745">
        <v>2</v>
      </c>
      <c r="P1384" s="663">
        <v>90.94</v>
      </c>
      <c r="Q1384" s="678">
        <v>1</v>
      </c>
      <c r="R1384" s="662">
        <v>2</v>
      </c>
      <c r="S1384" s="678">
        <v>1</v>
      </c>
      <c r="T1384" s="745">
        <v>2</v>
      </c>
      <c r="U1384" s="701">
        <v>1</v>
      </c>
    </row>
    <row r="1385" spans="1:21" ht="14.4" customHeight="1" x14ac:dyDescent="0.3">
      <c r="A1385" s="661">
        <v>31</v>
      </c>
      <c r="B1385" s="662" t="s">
        <v>576</v>
      </c>
      <c r="C1385" s="662" t="s">
        <v>2790</v>
      </c>
      <c r="D1385" s="743" t="s">
        <v>3998</v>
      </c>
      <c r="E1385" s="744" t="s">
        <v>2810</v>
      </c>
      <c r="F1385" s="662" t="s">
        <v>2785</v>
      </c>
      <c r="G1385" s="662" t="s">
        <v>3674</v>
      </c>
      <c r="H1385" s="662" t="s">
        <v>577</v>
      </c>
      <c r="I1385" s="662" t="s">
        <v>3895</v>
      </c>
      <c r="J1385" s="662" t="s">
        <v>2214</v>
      </c>
      <c r="K1385" s="662" t="s">
        <v>3896</v>
      </c>
      <c r="L1385" s="663">
        <v>43.76</v>
      </c>
      <c r="M1385" s="663">
        <v>87.52</v>
      </c>
      <c r="N1385" s="662">
        <v>2</v>
      </c>
      <c r="O1385" s="745">
        <v>1</v>
      </c>
      <c r="P1385" s="663">
        <v>87.52</v>
      </c>
      <c r="Q1385" s="678">
        <v>1</v>
      </c>
      <c r="R1385" s="662">
        <v>2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31</v>
      </c>
      <c r="B1386" s="662" t="s">
        <v>576</v>
      </c>
      <c r="C1386" s="662" t="s">
        <v>2790</v>
      </c>
      <c r="D1386" s="743" t="s">
        <v>3998</v>
      </c>
      <c r="E1386" s="744" t="s">
        <v>2810</v>
      </c>
      <c r="F1386" s="662" t="s">
        <v>2785</v>
      </c>
      <c r="G1386" s="662" t="s">
        <v>2990</v>
      </c>
      <c r="H1386" s="662" t="s">
        <v>577</v>
      </c>
      <c r="I1386" s="662" t="s">
        <v>3897</v>
      </c>
      <c r="J1386" s="662" t="s">
        <v>3898</v>
      </c>
      <c r="K1386" s="662" t="s">
        <v>3899</v>
      </c>
      <c r="L1386" s="663">
        <v>96.84</v>
      </c>
      <c r="M1386" s="663">
        <v>96.84</v>
      </c>
      <c r="N1386" s="662">
        <v>1</v>
      </c>
      <c r="O1386" s="745">
        <v>0.5</v>
      </c>
      <c r="P1386" s="663">
        <v>96.84</v>
      </c>
      <c r="Q1386" s="678">
        <v>1</v>
      </c>
      <c r="R1386" s="662">
        <v>1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31</v>
      </c>
      <c r="B1387" s="662" t="s">
        <v>576</v>
      </c>
      <c r="C1387" s="662" t="s">
        <v>2790</v>
      </c>
      <c r="D1387" s="743" t="s">
        <v>3998</v>
      </c>
      <c r="E1387" s="744" t="s">
        <v>2810</v>
      </c>
      <c r="F1387" s="662" t="s">
        <v>2785</v>
      </c>
      <c r="G1387" s="662" t="s">
        <v>3299</v>
      </c>
      <c r="H1387" s="662" t="s">
        <v>577</v>
      </c>
      <c r="I1387" s="662" t="s">
        <v>721</v>
      </c>
      <c r="J1387" s="662" t="s">
        <v>722</v>
      </c>
      <c r="K1387" s="662" t="s">
        <v>2742</v>
      </c>
      <c r="L1387" s="663">
        <v>110.28</v>
      </c>
      <c r="M1387" s="663">
        <v>110.28</v>
      </c>
      <c r="N1387" s="662">
        <v>1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31</v>
      </c>
      <c r="B1388" s="662" t="s">
        <v>576</v>
      </c>
      <c r="C1388" s="662" t="s">
        <v>2790</v>
      </c>
      <c r="D1388" s="743" t="s">
        <v>3998</v>
      </c>
      <c r="E1388" s="744" t="s">
        <v>2810</v>
      </c>
      <c r="F1388" s="662" t="s">
        <v>2785</v>
      </c>
      <c r="G1388" s="662" t="s">
        <v>3299</v>
      </c>
      <c r="H1388" s="662" t="s">
        <v>577</v>
      </c>
      <c r="I1388" s="662" t="s">
        <v>3450</v>
      </c>
      <c r="J1388" s="662" t="s">
        <v>722</v>
      </c>
      <c r="K1388" s="662" t="s">
        <v>3451</v>
      </c>
      <c r="L1388" s="663">
        <v>220.56</v>
      </c>
      <c r="M1388" s="663">
        <v>220.56</v>
      </c>
      <c r="N1388" s="662">
        <v>1</v>
      </c>
      <c r="O1388" s="745">
        <v>1</v>
      </c>
      <c r="P1388" s="663">
        <v>220.56</v>
      </c>
      <c r="Q1388" s="678">
        <v>1</v>
      </c>
      <c r="R1388" s="662">
        <v>1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31</v>
      </c>
      <c r="B1389" s="662" t="s">
        <v>576</v>
      </c>
      <c r="C1389" s="662" t="s">
        <v>2790</v>
      </c>
      <c r="D1389" s="743" t="s">
        <v>3998</v>
      </c>
      <c r="E1389" s="744" t="s">
        <v>2810</v>
      </c>
      <c r="F1389" s="662" t="s">
        <v>2785</v>
      </c>
      <c r="G1389" s="662" t="s">
        <v>3186</v>
      </c>
      <c r="H1389" s="662" t="s">
        <v>577</v>
      </c>
      <c r="I1389" s="662" t="s">
        <v>817</v>
      </c>
      <c r="J1389" s="662" t="s">
        <v>3188</v>
      </c>
      <c r="K1389" s="662" t="s">
        <v>3404</v>
      </c>
      <c r="L1389" s="663">
        <v>123.3</v>
      </c>
      <c r="M1389" s="663">
        <v>369.9</v>
      </c>
      <c r="N1389" s="662">
        <v>3</v>
      </c>
      <c r="O1389" s="745">
        <v>1</v>
      </c>
      <c r="P1389" s="663">
        <v>369.9</v>
      </c>
      <c r="Q1389" s="678">
        <v>1</v>
      </c>
      <c r="R1389" s="662">
        <v>3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31</v>
      </c>
      <c r="B1390" s="662" t="s">
        <v>576</v>
      </c>
      <c r="C1390" s="662" t="s">
        <v>2790</v>
      </c>
      <c r="D1390" s="743" t="s">
        <v>3998</v>
      </c>
      <c r="E1390" s="744" t="s">
        <v>2810</v>
      </c>
      <c r="F1390" s="662" t="s">
        <v>2785</v>
      </c>
      <c r="G1390" s="662" t="s">
        <v>2890</v>
      </c>
      <c r="H1390" s="662" t="s">
        <v>577</v>
      </c>
      <c r="I1390" s="662" t="s">
        <v>797</v>
      </c>
      <c r="J1390" s="662" t="s">
        <v>798</v>
      </c>
      <c r="K1390" s="662" t="s">
        <v>2891</v>
      </c>
      <c r="L1390" s="663">
        <v>156.77000000000001</v>
      </c>
      <c r="M1390" s="663">
        <v>156.77000000000001</v>
      </c>
      <c r="N1390" s="662">
        <v>1</v>
      </c>
      <c r="O1390" s="745">
        <v>0.5</v>
      </c>
      <c r="P1390" s="663">
        <v>156.77000000000001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31</v>
      </c>
      <c r="B1391" s="662" t="s">
        <v>576</v>
      </c>
      <c r="C1391" s="662" t="s">
        <v>2790</v>
      </c>
      <c r="D1391" s="743" t="s">
        <v>3998</v>
      </c>
      <c r="E1391" s="744" t="s">
        <v>2810</v>
      </c>
      <c r="F1391" s="662" t="s">
        <v>2785</v>
      </c>
      <c r="G1391" s="662" t="s">
        <v>2890</v>
      </c>
      <c r="H1391" s="662" t="s">
        <v>577</v>
      </c>
      <c r="I1391" s="662" t="s">
        <v>797</v>
      </c>
      <c r="J1391" s="662" t="s">
        <v>798</v>
      </c>
      <c r="K1391" s="662" t="s">
        <v>2891</v>
      </c>
      <c r="L1391" s="663">
        <v>107.27</v>
      </c>
      <c r="M1391" s="663">
        <v>643.62</v>
      </c>
      <c r="N1391" s="662">
        <v>6</v>
      </c>
      <c r="O1391" s="745">
        <v>2</v>
      </c>
      <c r="P1391" s="663">
        <v>214.54</v>
      </c>
      <c r="Q1391" s="678">
        <v>0.33333333333333331</v>
      </c>
      <c r="R1391" s="662">
        <v>2</v>
      </c>
      <c r="S1391" s="678">
        <v>0.33333333333333331</v>
      </c>
      <c r="T1391" s="745">
        <v>1</v>
      </c>
      <c r="U1391" s="701">
        <v>0.5</v>
      </c>
    </row>
    <row r="1392" spans="1:21" ht="14.4" customHeight="1" x14ac:dyDescent="0.3">
      <c r="A1392" s="661">
        <v>31</v>
      </c>
      <c r="B1392" s="662" t="s">
        <v>576</v>
      </c>
      <c r="C1392" s="662" t="s">
        <v>2790</v>
      </c>
      <c r="D1392" s="743" t="s">
        <v>3998</v>
      </c>
      <c r="E1392" s="744" t="s">
        <v>2810</v>
      </c>
      <c r="F1392" s="662" t="s">
        <v>2785</v>
      </c>
      <c r="G1392" s="662" t="s">
        <v>2892</v>
      </c>
      <c r="H1392" s="662" t="s">
        <v>577</v>
      </c>
      <c r="I1392" s="662" t="s">
        <v>3343</v>
      </c>
      <c r="J1392" s="662" t="s">
        <v>2894</v>
      </c>
      <c r="K1392" s="662"/>
      <c r="L1392" s="663">
        <v>0</v>
      </c>
      <c r="M1392" s="663">
        <v>0</v>
      </c>
      <c r="N1392" s="662">
        <v>2</v>
      </c>
      <c r="O1392" s="745">
        <v>0.5</v>
      </c>
      <c r="P1392" s="663">
        <v>0</v>
      </c>
      <c r="Q1392" s="678"/>
      <c r="R1392" s="662">
        <v>2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31</v>
      </c>
      <c r="B1393" s="662" t="s">
        <v>576</v>
      </c>
      <c r="C1393" s="662" t="s">
        <v>2790</v>
      </c>
      <c r="D1393" s="743" t="s">
        <v>3998</v>
      </c>
      <c r="E1393" s="744" t="s">
        <v>2810</v>
      </c>
      <c r="F1393" s="662" t="s">
        <v>2785</v>
      </c>
      <c r="G1393" s="662" t="s">
        <v>3012</v>
      </c>
      <c r="H1393" s="662" t="s">
        <v>577</v>
      </c>
      <c r="I1393" s="662" t="s">
        <v>1677</v>
      </c>
      <c r="J1393" s="662" t="s">
        <v>1678</v>
      </c>
      <c r="K1393" s="662" t="s">
        <v>3013</v>
      </c>
      <c r="L1393" s="663">
        <v>48.09</v>
      </c>
      <c r="M1393" s="663">
        <v>96.18</v>
      </c>
      <c r="N1393" s="662">
        <v>2</v>
      </c>
      <c r="O1393" s="745">
        <v>2</v>
      </c>
      <c r="P1393" s="663">
        <v>96.18</v>
      </c>
      <c r="Q1393" s="678">
        <v>1</v>
      </c>
      <c r="R1393" s="662">
        <v>2</v>
      </c>
      <c r="S1393" s="678">
        <v>1</v>
      </c>
      <c r="T1393" s="745">
        <v>2</v>
      </c>
      <c r="U1393" s="701">
        <v>1</v>
      </c>
    </row>
    <row r="1394" spans="1:21" ht="14.4" customHeight="1" x14ac:dyDescent="0.3">
      <c r="A1394" s="661">
        <v>31</v>
      </c>
      <c r="B1394" s="662" t="s">
        <v>576</v>
      </c>
      <c r="C1394" s="662" t="s">
        <v>2790</v>
      </c>
      <c r="D1394" s="743" t="s">
        <v>3998</v>
      </c>
      <c r="E1394" s="744" t="s">
        <v>2810</v>
      </c>
      <c r="F1394" s="662" t="s">
        <v>2785</v>
      </c>
      <c r="G1394" s="662" t="s">
        <v>3012</v>
      </c>
      <c r="H1394" s="662" t="s">
        <v>577</v>
      </c>
      <c r="I1394" s="662" t="s">
        <v>3613</v>
      </c>
      <c r="J1394" s="662" t="s">
        <v>3614</v>
      </c>
      <c r="K1394" s="662" t="s">
        <v>3615</v>
      </c>
      <c r="L1394" s="663">
        <v>89.91</v>
      </c>
      <c r="M1394" s="663">
        <v>89.91</v>
      </c>
      <c r="N1394" s="662">
        <v>1</v>
      </c>
      <c r="O1394" s="745">
        <v>0.5</v>
      </c>
      <c r="P1394" s="663">
        <v>89.91</v>
      </c>
      <c r="Q1394" s="678">
        <v>1</v>
      </c>
      <c r="R1394" s="662">
        <v>1</v>
      </c>
      <c r="S1394" s="678">
        <v>1</v>
      </c>
      <c r="T1394" s="745">
        <v>0.5</v>
      </c>
      <c r="U1394" s="701">
        <v>1</v>
      </c>
    </row>
    <row r="1395" spans="1:21" ht="14.4" customHeight="1" x14ac:dyDescent="0.3">
      <c r="A1395" s="661">
        <v>31</v>
      </c>
      <c r="B1395" s="662" t="s">
        <v>576</v>
      </c>
      <c r="C1395" s="662" t="s">
        <v>2790</v>
      </c>
      <c r="D1395" s="743" t="s">
        <v>3998</v>
      </c>
      <c r="E1395" s="744" t="s">
        <v>2810</v>
      </c>
      <c r="F1395" s="662" t="s">
        <v>2785</v>
      </c>
      <c r="G1395" s="662" t="s">
        <v>3900</v>
      </c>
      <c r="H1395" s="662" t="s">
        <v>577</v>
      </c>
      <c r="I1395" s="662" t="s">
        <v>667</v>
      </c>
      <c r="J1395" s="662" t="s">
        <v>668</v>
      </c>
      <c r="K1395" s="662" t="s">
        <v>3901</v>
      </c>
      <c r="L1395" s="663">
        <v>27.28</v>
      </c>
      <c r="M1395" s="663">
        <v>54.56</v>
      </c>
      <c r="N1395" s="662">
        <v>2</v>
      </c>
      <c r="O1395" s="745">
        <v>1.5</v>
      </c>
      <c r="P1395" s="663">
        <v>27.28</v>
      </c>
      <c r="Q1395" s="678">
        <v>0.5</v>
      </c>
      <c r="R1395" s="662">
        <v>1</v>
      </c>
      <c r="S1395" s="678">
        <v>0.5</v>
      </c>
      <c r="T1395" s="745">
        <v>1</v>
      </c>
      <c r="U1395" s="701">
        <v>0.66666666666666663</v>
      </c>
    </row>
    <row r="1396" spans="1:21" ht="14.4" customHeight="1" x14ac:dyDescent="0.3">
      <c r="A1396" s="661">
        <v>31</v>
      </c>
      <c r="B1396" s="662" t="s">
        <v>576</v>
      </c>
      <c r="C1396" s="662" t="s">
        <v>2790</v>
      </c>
      <c r="D1396" s="743" t="s">
        <v>3998</v>
      </c>
      <c r="E1396" s="744" t="s">
        <v>2810</v>
      </c>
      <c r="F1396" s="662" t="s">
        <v>2785</v>
      </c>
      <c r="G1396" s="662" t="s">
        <v>3902</v>
      </c>
      <c r="H1396" s="662" t="s">
        <v>577</v>
      </c>
      <c r="I1396" s="662" t="s">
        <v>3903</v>
      </c>
      <c r="J1396" s="662" t="s">
        <v>3904</v>
      </c>
      <c r="K1396" s="662" t="s">
        <v>3905</v>
      </c>
      <c r="L1396" s="663">
        <v>0</v>
      </c>
      <c r="M1396" s="663">
        <v>0</v>
      </c>
      <c r="N1396" s="662">
        <v>4</v>
      </c>
      <c r="O1396" s="745">
        <v>0.5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31</v>
      </c>
      <c r="B1397" s="662" t="s">
        <v>576</v>
      </c>
      <c r="C1397" s="662" t="s">
        <v>2790</v>
      </c>
      <c r="D1397" s="743" t="s">
        <v>3998</v>
      </c>
      <c r="E1397" s="744" t="s">
        <v>2810</v>
      </c>
      <c r="F1397" s="662" t="s">
        <v>2785</v>
      </c>
      <c r="G1397" s="662" t="s">
        <v>3225</v>
      </c>
      <c r="H1397" s="662" t="s">
        <v>577</v>
      </c>
      <c r="I1397" s="662" t="s">
        <v>3226</v>
      </c>
      <c r="J1397" s="662" t="s">
        <v>1355</v>
      </c>
      <c r="K1397" s="662" t="s">
        <v>3227</v>
      </c>
      <c r="L1397" s="663">
        <v>73.73</v>
      </c>
      <c r="M1397" s="663">
        <v>73.73</v>
      </c>
      <c r="N1397" s="662">
        <v>1</v>
      </c>
      <c r="O1397" s="745">
        <v>1</v>
      </c>
      <c r="P1397" s="663">
        <v>73.73</v>
      </c>
      <c r="Q1397" s="678">
        <v>1</v>
      </c>
      <c r="R1397" s="662">
        <v>1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31</v>
      </c>
      <c r="B1398" s="662" t="s">
        <v>576</v>
      </c>
      <c r="C1398" s="662" t="s">
        <v>2790</v>
      </c>
      <c r="D1398" s="743" t="s">
        <v>3998</v>
      </c>
      <c r="E1398" s="744" t="s">
        <v>2810</v>
      </c>
      <c r="F1398" s="662" t="s">
        <v>2785</v>
      </c>
      <c r="G1398" s="662" t="s">
        <v>3225</v>
      </c>
      <c r="H1398" s="662" t="s">
        <v>577</v>
      </c>
      <c r="I1398" s="662" t="s">
        <v>3466</v>
      </c>
      <c r="J1398" s="662" t="s">
        <v>3467</v>
      </c>
      <c r="K1398" s="662" t="s">
        <v>3468</v>
      </c>
      <c r="L1398" s="663">
        <v>26.9</v>
      </c>
      <c r="M1398" s="663">
        <v>26.9</v>
      </c>
      <c r="N1398" s="662">
        <v>1</v>
      </c>
      <c r="O1398" s="745">
        <v>0.5</v>
      </c>
      <c r="P1398" s="663">
        <v>26.9</v>
      </c>
      <c r="Q1398" s="678">
        <v>1</v>
      </c>
      <c r="R1398" s="662">
        <v>1</v>
      </c>
      <c r="S1398" s="678">
        <v>1</v>
      </c>
      <c r="T1398" s="745">
        <v>0.5</v>
      </c>
      <c r="U1398" s="701">
        <v>1</v>
      </c>
    </row>
    <row r="1399" spans="1:21" ht="14.4" customHeight="1" x14ac:dyDescent="0.3">
      <c r="A1399" s="661">
        <v>31</v>
      </c>
      <c r="B1399" s="662" t="s">
        <v>576</v>
      </c>
      <c r="C1399" s="662" t="s">
        <v>2790</v>
      </c>
      <c r="D1399" s="743" t="s">
        <v>3998</v>
      </c>
      <c r="E1399" s="744" t="s">
        <v>2810</v>
      </c>
      <c r="F1399" s="662" t="s">
        <v>2785</v>
      </c>
      <c r="G1399" s="662" t="s">
        <v>3225</v>
      </c>
      <c r="H1399" s="662" t="s">
        <v>577</v>
      </c>
      <c r="I1399" s="662" t="s">
        <v>1354</v>
      </c>
      <c r="J1399" s="662" t="s">
        <v>1355</v>
      </c>
      <c r="K1399" s="662" t="s">
        <v>1187</v>
      </c>
      <c r="L1399" s="663">
        <v>36.869999999999997</v>
      </c>
      <c r="M1399" s="663">
        <v>36.869999999999997</v>
      </c>
      <c r="N1399" s="662">
        <v>1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31</v>
      </c>
      <c r="B1400" s="662" t="s">
        <v>576</v>
      </c>
      <c r="C1400" s="662" t="s">
        <v>2790</v>
      </c>
      <c r="D1400" s="743" t="s">
        <v>3998</v>
      </c>
      <c r="E1400" s="744" t="s">
        <v>2810</v>
      </c>
      <c r="F1400" s="662" t="s">
        <v>2785</v>
      </c>
      <c r="G1400" s="662" t="s">
        <v>2823</v>
      </c>
      <c r="H1400" s="662" t="s">
        <v>577</v>
      </c>
      <c r="I1400" s="662" t="s">
        <v>1714</v>
      </c>
      <c r="J1400" s="662" t="s">
        <v>1715</v>
      </c>
      <c r="K1400" s="662" t="s">
        <v>1716</v>
      </c>
      <c r="L1400" s="663">
        <v>147.31</v>
      </c>
      <c r="M1400" s="663">
        <v>294.62</v>
      </c>
      <c r="N1400" s="662">
        <v>2</v>
      </c>
      <c r="O1400" s="745">
        <v>1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31</v>
      </c>
      <c r="B1401" s="662" t="s">
        <v>576</v>
      </c>
      <c r="C1401" s="662" t="s">
        <v>2790</v>
      </c>
      <c r="D1401" s="743" t="s">
        <v>3998</v>
      </c>
      <c r="E1401" s="744" t="s">
        <v>2810</v>
      </c>
      <c r="F1401" s="662" t="s">
        <v>2785</v>
      </c>
      <c r="G1401" s="662" t="s">
        <v>2823</v>
      </c>
      <c r="H1401" s="662" t="s">
        <v>577</v>
      </c>
      <c r="I1401" s="662" t="s">
        <v>1714</v>
      </c>
      <c r="J1401" s="662" t="s">
        <v>1715</v>
      </c>
      <c r="K1401" s="662" t="s">
        <v>1716</v>
      </c>
      <c r="L1401" s="663">
        <v>132.97999999999999</v>
      </c>
      <c r="M1401" s="663">
        <v>398.93999999999994</v>
      </c>
      <c r="N1401" s="662">
        <v>3</v>
      </c>
      <c r="O1401" s="745">
        <v>2</v>
      </c>
      <c r="P1401" s="663">
        <v>398.93999999999994</v>
      </c>
      <c r="Q1401" s="678">
        <v>1</v>
      </c>
      <c r="R1401" s="662">
        <v>3</v>
      </c>
      <c r="S1401" s="678">
        <v>1</v>
      </c>
      <c r="T1401" s="745">
        <v>2</v>
      </c>
      <c r="U1401" s="701">
        <v>1</v>
      </c>
    </row>
    <row r="1402" spans="1:21" ht="14.4" customHeight="1" x14ac:dyDescent="0.3">
      <c r="A1402" s="661">
        <v>31</v>
      </c>
      <c r="B1402" s="662" t="s">
        <v>576</v>
      </c>
      <c r="C1402" s="662" t="s">
        <v>2790</v>
      </c>
      <c r="D1402" s="743" t="s">
        <v>3998</v>
      </c>
      <c r="E1402" s="744" t="s">
        <v>2810</v>
      </c>
      <c r="F1402" s="662" t="s">
        <v>2785</v>
      </c>
      <c r="G1402" s="662" t="s">
        <v>3014</v>
      </c>
      <c r="H1402" s="662" t="s">
        <v>577</v>
      </c>
      <c r="I1402" s="662" t="s">
        <v>3015</v>
      </c>
      <c r="J1402" s="662" t="s">
        <v>3016</v>
      </c>
      <c r="K1402" s="662" t="s">
        <v>3017</v>
      </c>
      <c r="L1402" s="663">
        <v>23.61</v>
      </c>
      <c r="M1402" s="663">
        <v>70.83</v>
      </c>
      <c r="N1402" s="662">
        <v>3</v>
      </c>
      <c r="O1402" s="745">
        <v>2</v>
      </c>
      <c r="P1402" s="663">
        <v>47.22</v>
      </c>
      <c r="Q1402" s="678">
        <v>0.66666666666666663</v>
      </c>
      <c r="R1402" s="662">
        <v>2</v>
      </c>
      <c r="S1402" s="678">
        <v>0.66666666666666663</v>
      </c>
      <c r="T1402" s="745">
        <v>1.5</v>
      </c>
      <c r="U1402" s="701">
        <v>0.75</v>
      </c>
    </row>
    <row r="1403" spans="1:21" ht="14.4" customHeight="1" x14ac:dyDescent="0.3">
      <c r="A1403" s="661">
        <v>31</v>
      </c>
      <c r="B1403" s="662" t="s">
        <v>576</v>
      </c>
      <c r="C1403" s="662" t="s">
        <v>2790</v>
      </c>
      <c r="D1403" s="743" t="s">
        <v>3998</v>
      </c>
      <c r="E1403" s="744" t="s">
        <v>2810</v>
      </c>
      <c r="F1403" s="662" t="s">
        <v>2785</v>
      </c>
      <c r="G1403" s="662" t="s">
        <v>3906</v>
      </c>
      <c r="H1403" s="662" t="s">
        <v>577</v>
      </c>
      <c r="I1403" s="662" t="s">
        <v>3907</v>
      </c>
      <c r="J1403" s="662" t="s">
        <v>3908</v>
      </c>
      <c r="K1403" s="662" t="s">
        <v>3909</v>
      </c>
      <c r="L1403" s="663">
        <v>1776.67</v>
      </c>
      <c r="M1403" s="663">
        <v>3553.34</v>
      </c>
      <c r="N1403" s="662">
        <v>2</v>
      </c>
      <c r="O1403" s="745">
        <v>2</v>
      </c>
      <c r="P1403" s="663">
        <v>3553.34</v>
      </c>
      <c r="Q1403" s="678">
        <v>1</v>
      </c>
      <c r="R1403" s="662">
        <v>2</v>
      </c>
      <c r="S1403" s="678">
        <v>1</v>
      </c>
      <c r="T1403" s="745">
        <v>2</v>
      </c>
      <c r="U1403" s="701">
        <v>1</v>
      </c>
    </row>
    <row r="1404" spans="1:21" ht="14.4" customHeight="1" x14ac:dyDescent="0.3">
      <c r="A1404" s="661">
        <v>31</v>
      </c>
      <c r="B1404" s="662" t="s">
        <v>576</v>
      </c>
      <c r="C1404" s="662" t="s">
        <v>2790</v>
      </c>
      <c r="D1404" s="743" t="s">
        <v>3998</v>
      </c>
      <c r="E1404" s="744" t="s">
        <v>2810</v>
      </c>
      <c r="F1404" s="662" t="s">
        <v>2785</v>
      </c>
      <c r="G1404" s="662" t="s">
        <v>3237</v>
      </c>
      <c r="H1404" s="662" t="s">
        <v>1456</v>
      </c>
      <c r="I1404" s="662" t="s">
        <v>3744</v>
      </c>
      <c r="J1404" s="662" t="s">
        <v>1564</v>
      </c>
      <c r="K1404" s="662" t="s">
        <v>3296</v>
      </c>
      <c r="L1404" s="663">
        <v>207.45</v>
      </c>
      <c r="M1404" s="663">
        <v>414.9</v>
      </c>
      <c r="N1404" s="662">
        <v>2</v>
      </c>
      <c r="O1404" s="745">
        <v>1.5</v>
      </c>
      <c r="P1404" s="663">
        <v>414.9</v>
      </c>
      <c r="Q1404" s="678">
        <v>1</v>
      </c>
      <c r="R1404" s="662">
        <v>2</v>
      </c>
      <c r="S1404" s="678">
        <v>1</v>
      </c>
      <c r="T1404" s="745">
        <v>1.5</v>
      </c>
      <c r="U1404" s="701">
        <v>1</v>
      </c>
    </row>
    <row r="1405" spans="1:21" ht="14.4" customHeight="1" x14ac:dyDescent="0.3">
      <c r="A1405" s="661">
        <v>31</v>
      </c>
      <c r="B1405" s="662" t="s">
        <v>576</v>
      </c>
      <c r="C1405" s="662" t="s">
        <v>2790</v>
      </c>
      <c r="D1405" s="743" t="s">
        <v>3998</v>
      </c>
      <c r="E1405" s="744" t="s">
        <v>2810</v>
      </c>
      <c r="F1405" s="662" t="s">
        <v>2785</v>
      </c>
      <c r="G1405" s="662" t="s">
        <v>3624</v>
      </c>
      <c r="H1405" s="662" t="s">
        <v>577</v>
      </c>
      <c r="I1405" s="662" t="s">
        <v>3676</v>
      </c>
      <c r="J1405" s="662" t="s">
        <v>3677</v>
      </c>
      <c r="K1405" s="662" t="s">
        <v>2623</v>
      </c>
      <c r="L1405" s="663">
        <v>38.56</v>
      </c>
      <c r="M1405" s="663">
        <v>38.56</v>
      </c>
      <c r="N1405" s="662">
        <v>1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31</v>
      </c>
      <c r="B1406" s="662" t="s">
        <v>576</v>
      </c>
      <c r="C1406" s="662" t="s">
        <v>2790</v>
      </c>
      <c r="D1406" s="743" t="s">
        <v>3998</v>
      </c>
      <c r="E1406" s="744" t="s">
        <v>2810</v>
      </c>
      <c r="F1406" s="662" t="s">
        <v>2785</v>
      </c>
      <c r="G1406" s="662" t="s">
        <v>3318</v>
      </c>
      <c r="H1406" s="662" t="s">
        <v>1456</v>
      </c>
      <c r="I1406" s="662" t="s">
        <v>3910</v>
      </c>
      <c r="J1406" s="662" t="s">
        <v>1635</v>
      </c>
      <c r="K1406" s="662" t="s">
        <v>3911</v>
      </c>
      <c r="L1406" s="663">
        <v>193.68</v>
      </c>
      <c r="M1406" s="663">
        <v>1743.1200000000001</v>
      </c>
      <c r="N1406" s="662">
        <v>9</v>
      </c>
      <c r="O1406" s="745">
        <v>4</v>
      </c>
      <c r="P1406" s="663">
        <v>1549.44</v>
      </c>
      <c r="Q1406" s="678">
        <v>0.88888888888888884</v>
      </c>
      <c r="R1406" s="662">
        <v>8</v>
      </c>
      <c r="S1406" s="678">
        <v>0.88888888888888884</v>
      </c>
      <c r="T1406" s="745">
        <v>3.5</v>
      </c>
      <c r="U1406" s="701">
        <v>0.875</v>
      </c>
    </row>
    <row r="1407" spans="1:21" ht="14.4" customHeight="1" x14ac:dyDescent="0.3">
      <c r="A1407" s="661">
        <v>31</v>
      </c>
      <c r="B1407" s="662" t="s">
        <v>576</v>
      </c>
      <c r="C1407" s="662" t="s">
        <v>2790</v>
      </c>
      <c r="D1407" s="743" t="s">
        <v>3998</v>
      </c>
      <c r="E1407" s="744" t="s">
        <v>2810</v>
      </c>
      <c r="F1407" s="662" t="s">
        <v>2785</v>
      </c>
      <c r="G1407" s="662" t="s">
        <v>2831</v>
      </c>
      <c r="H1407" s="662" t="s">
        <v>1456</v>
      </c>
      <c r="I1407" s="662" t="s">
        <v>3024</v>
      </c>
      <c r="J1407" s="662" t="s">
        <v>2833</v>
      </c>
      <c r="K1407" s="662" t="s">
        <v>3025</v>
      </c>
      <c r="L1407" s="663">
        <v>407.55</v>
      </c>
      <c r="M1407" s="663">
        <v>1222.6500000000001</v>
      </c>
      <c r="N1407" s="662">
        <v>3</v>
      </c>
      <c r="O1407" s="745">
        <v>1</v>
      </c>
      <c r="P1407" s="663">
        <v>1222.6500000000001</v>
      </c>
      <c r="Q1407" s="678">
        <v>1</v>
      </c>
      <c r="R1407" s="662">
        <v>3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31</v>
      </c>
      <c r="B1408" s="662" t="s">
        <v>576</v>
      </c>
      <c r="C1408" s="662" t="s">
        <v>2790</v>
      </c>
      <c r="D1408" s="743" t="s">
        <v>3998</v>
      </c>
      <c r="E1408" s="744" t="s">
        <v>2810</v>
      </c>
      <c r="F1408" s="662" t="s">
        <v>2785</v>
      </c>
      <c r="G1408" s="662" t="s">
        <v>2831</v>
      </c>
      <c r="H1408" s="662" t="s">
        <v>1456</v>
      </c>
      <c r="I1408" s="662" t="s">
        <v>2832</v>
      </c>
      <c r="J1408" s="662" t="s">
        <v>2833</v>
      </c>
      <c r="K1408" s="662" t="s">
        <v>2834</v>
      </c>
      <c r="L1408" s="663">
        <v>543.39</v>
      </c>
      <c r="M1408" s="663">
        <v>15214.920000000002</v>
      </c>
      <c r="N1408" s="662">
        <v>28</v>
      </c>
      <c r="O1408" s="745">
        <v>16</v>
      </c>
      <c r="P1408" s="663">
        <v>10867.800000000001</v>
      </c>
      <c r="Q1408" s="678">
        <v>0.7142857142857143</v>
      </c>
      <c r="R1408" s="662">
        <v>20</v>
      </c>
      <c r="S1408" s="678">
        <v>0.7142857142857143</v>
      </c>
      <c r="T1408" s="745">
        <v>12</v>
      </c>
      <c r="U1408" s="701">
        <v>0.75</v>
      </c>
    </row>
    <row r="1409" spans="1:21" ht="14.4" customHeight="1" x14ac:dyDescent="0.3">
      <c r="A1409" s="661">
        <v>31</v>
      </c>
      <c r="B1409" s="662" t="s">
        <v>576</v>
      </c>
      <c r="C1409" s="662" t="s">
        <v>2790</v>
      </c>
      <c r="D1409" s="743" t="s">
        <v>3998</v>
      </c>
      <c r="E1409" s="744" t="s">
        <v>2810</v>
      </c>
      <c r="F1409" s="662" t="s">
        <v>2785</v>
      </c>
      <c r="G1409" s="662" t="s">
        <v>2831</v>
      </c>
      <c r="H1409" s="662" t="s">
        <v>1456</v>
      </c>
      <c r="I1409" s="662" t="s">
        <v>2835</v>
      </c>
      <c r="J1409" s="662" t="s">
        <v>2833</v>
      </c>
      <c r="K1409" s="662" t="s">
        <v>2836</v>
      </c>
      <c r="L1409" s="663">
        <v>815.1</v>
      </c>
      <c r="M1409" s="663">
        <v>3260.4</v>
      </c>
      <c r="N1409" s="662">
        <v>4</v>
      </c>
      <c r="O1409" s="745">
        <v>3</v>
      </c>
      <c r="P1409" s="663">
        <v>3260.4</v>
      </c>
      <c r="Q1409" s="678">
        <v>1</v>
      </c>
      <c r="R1409" s="662">
        <v>4</v>
      </c>
      <c r="S1409" s="678">
        <v>1</v>
      </c>
      <c r="T1409" s="745">
        <v>3</v>
      </c>
      <c r="U1409" s="701">
        <v>1</v>
      </c>
    </row>
    <row r="1410" spans="1:21" ht="14.4" customHeight="1" x14ac:dyDescent="0.3">
      <c r="A1410" s="661">
        <v>31</v>
      </c>
      <c r="B1410" s="662" t="s">
        <v>576</v>
      </c>
      <c r="C1410" s="662" t="s">
        <v>2790</v>
      </c>
      <c r="D1410" s="743" t="s">
        <v>3998</v>
      </c>
      <c r="E1410" s="744" t="s">
        <v>2810</v>
      </c>
      <c r="F1410" s="662" t="s">
        <v>2785</v>
      </c>
      <c r="G1410" s="662" t="s">
        <v>2831</v>
      </c>
      <c r="H1410" s="662" t="s">
        <v>1456</v>
      </c>
      <c r="I1410" s="662" t="s">
        <v>3871</v>
      </c>
      <c r="J1410" s="662" t="s">
        <v>3872</v>
      </c>
      <c r="K1410" s="662" t="s">
        <v>3873</v>
      </c>
      <c r="L1410" s="663">
        <v>1385.62</v>
      </c>
      <c r="M1410" s="663">
        <v>1385.62</v>
      </c>
      <c r="N1410" s="662">
        <v>1</v>
      </c>
      <c r="O1410" s="745">
        <v>1</v>
      </c>
      <c r="P1410" s="663">
        <v>1385.62</v>
      </c>
      <c r="Q1410" s="678">
        <v>1</v>
      </c>
      <c r="R1410" s="662">
        <v>1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31</v>
      </c>
      <c r="B1411" s="662" t="s">
        <v>576</v>
      </c>
      <c r="C1411" s="662" t="s">
        <v>2790</v>
      </c>
      <c r="D1411" s="743" t="s">
        <v>3998</v>
      </c>
      <c r="E1411" s="744" t="s">
        <v>2810</v>
      </c>
      <c r="F1411" s="662" t="s">
        <v>2785</v>
      </c>
      <c r="G1411" s="662" t="s">
        <v>2839</v>
      </c>
      <c r="H1411" s="662" t="s">
        <v>1456</v>
      </c>
      <c r="I1411" s="662" t="s">
        <v>1470</v>
      </c>
      <c r="J1411" s="662" t="s">
        <v>607</v>
      </c>
      <c r="K1411" s="662" t="s">
        <v>608</v>
      </c>
      <c r="L1411" s="663">
        <v>48.42</v>
      </c>
      <c r="M1411" s="663">
        <v>435.78000000000003</v>
      </c>
      <c r="N1411" s="662">
        <v>9</v>
      </c>
      <c r="O1411" s="745">
        <v>7</v>
      </c>
      <c r="P1411" s="663">
        <v>193.68</v>
      </c>
      <c r="Q1411" s="678">
        <v>0.44444444444444442</v>
      </c>
      <c r="R1411" s="662">
        <v>4</v>
      </c>
      <c r="S1411" s="678">
        <v>0.44444444444444442</v>
      </c>
      <c r="T1411" s="745">
        <v>3.5</v>
      </c>
      <c r="U1411" s="701">
        <v>0.5</v>
      </c>
    </row>
    <row r="1412" spans="1:21" ht="14.4" customHeight="1" x14ac:dyDescent="0.3">
      <c r="A1412" s="661">
        <v>31</v>
      </c>
      <c r="B1412" s="662" t="s">
        <v>576</v>
      </c>
      <c r="C1412" s="662" t="s">
        <v>2790</v>
      </c>
      <c r="D1412" s="743" t="s">
        <v>3998</v>
      </c>
      <c r="E1412" s="744" t="s">
        <v>2810</v>
      </c>
      <c r="F1412" s="662" t="s">
        <v>2785</v>
      </c>
      <c r="G1412" s="662" t="s">
        <v>2839</v>
      </c>
      <c r="H1412" s="662" t="s">
        <v>577</v>
      </c>
      <c r="I1412" s="662" t="s">
        <v>3026</v>
      </c>
      <c r="J1412" s="662" t="s">
        <v>3027</v>
      </c>
      <c r="K1412" s="662" t="s">
        <v>3028</v>
      </c>
      <c r="L1412" s="663">
        <v>48.42</v>
      </c>
      <c r="M1412" s="663">
        <v>145.26</v>
      </c>
      <c r="N1412" s="662">
        <v>3</v>
      </c>
      <c r="O1412" s="745">
        <v>1.5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31</v>
      </c>
      <c r="B1413" s="662" t="s">
        <v>576</v>
      </c>
      <c r="C1413" s="662" t="s">
        <v>2790</v>
      </c>
      <c r="D1413" s="743" t="s">
        <v>3998</v>
      </c>
      <c r="E1413" s="744" t="s">
        <v>2810</v>
      </c>
      <c r="F1413" s="662" t="s">
        <v>2785</v>
      </c>
      <c r="G1413" s="662" t="s">
        <v>2839</v>
      </c>
      <c r="H1413" s="662" t="s">
        <v>577</v>
      </c>
      <c r="I1413" s="662" t="s">
        <v>3026</v>
      </c>
      <c r="J1413" s="662" t="s">
        <v>3027</v>
      </c>
      <c r="K1413" s="662" t="s">
        <v>3028</v>
      </c>
      <c r="L1413" s="663">
        <v>36.54</v>
      </c>
      <c r="M1413" s="663">
        <v>36.54</v>
      </c>
      <c r="N1413" s="662">
        <v>1</v>
      </c>
      <c r="O1413" s="745">
        <v>0.5</v>
      </c>
      <c r="P1413" s="663">
        <v>36.54</v>
      </c>
      <c r="Q1413" s="678">
        <v>1</v>
      </c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31</v>
      </c>
      <c r="B1414" s="662" t="s">
        <v>576</v>
      </c>
      <c r="C1414" s="662" t="s">
        <v>2790</v>
      </c>
      <c r="D1414" s="743" t="s">
        <v>3998</v>
      </c>
      <c r="E1414" s="744" t="s">
        <v>2810</v>
      </c>
      <c r="F1414" s="662" t="s">
        <v>2785</v>
      </c>
      <c r="G1414" s="662" t="s">
        <v>3820</v>
      </c>
      <c r="H1414" s="662" t="s">
        <v>577</v>
      </c>
      <c r="I1414" s="662" t="s">
        <v>3821</v>
      </c>
      <c r="J1414" s="662" t="s">
        <v>3822</v>
      </c>
      <c r="K1414" s="662" t="s">
        <v>1969</v>
      </c>
      <c r="L1414" s="663">
        <v>146.84</v>
      </c>
      <c r="M1414" s="663">
        <v>587.36</v>
      </c>
      <c r="N1414" s="662">
        <v>4</v>
      </c>
      <c r="O1414" s="745">
        <v>1</v>
      </c>
      <c r="P1414" s="663">
        <v>587.36</v>
      </c>
      <c r="Q1414" s="678">
        <v>1</v>
      </c>
      <c r="R1414" s="662">
        <v>4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31</v>
      </c>
      <c r="B1415" s="662" t="s">
        <v>576</v>
      </c>
      <c r="C1415" s="662" t="s">
        <v>2790</v>
      </c>
      <c r="D1415" s="743" t="s">
        <v>3998</v>
      </c>
      <c r="E1415" s="744" t="s">
        <v>2810</v>
      </c>
      <c r="F1415" s="662" t="s">
        <v>2785</v>
      </c>
      <c r="G1415" s="662" t="s">
        <v>3912</v>
      </c>
      <c r="H1415" s="662" t="s">
        <v>577</v>
      </c>
      <c r="I1415" s="662" t="s">
        <v>3913</v>
      </c>
      <c r="J1415" s="662" t="s">
        <v>3914</v>
      </c>
      <c r="K1415" s="662" t="s">
        <v>1202</v>
      </c>
      <c r="L1415" s="663">
        <v>60.88</v>
      </c>
      <c r="M1415" s="663">
        <v>60.88</v>
      </c>
      <c r="N1415" s="662">
        <v>1</v>
      </c>
      <c r="O1415" s="745">
        <v>1</v>
      </c>
      <c r="P1415" s="663">
        <v>60.88</v>
      </c>
      <c r="Q1415" s="678">
        <v>1</v>
      </c>
      <c r="R1415" s="662">
        <v>1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31</v>
      </c>
      <c r="B1416" s="662" t="s">
        <v>576</v>
      </c>
      <c r="C1416" s="662" t="s">
        <v>2790</v>
      </c>
      <c r="D1416" s="743" t="s">
        <v>3998</v>
      </c>
      <c r="E1416" s="744" t="s">
        <v>2810</v>
      </c>
      <c r="F1416" s="662" t="s">
        <v>2785</v>
      </c>
      <c r="G1416" s="662" t="s">
        <v>3029</v>
      </c>
      <c r="H1416" s="662" t="s">
        <v>577</v>
      </c>
      <c r="I1416" s="662" t="s">
        <v>3112</v>
      </c>
      <c r="J1416" s="662" t="s">
        <v>3113</v>
      </c>
      <c r="K1416" s="662" t="s">
        <v>738</v>
      </c>
      <c r="L1416" s="663">
        <v>57.64</v>
      </c>
      <c r="M1416" s="663">
        <v>57.64</v>
      </c>
      <c r="N1416" s="662">
        <v>1</v>
      </c>
      <c r="O1416" s="745">
        <v>1</v>
      </c>
      <c r="P1416" s="663">
        <v>57.64</v>
      </c>
      <c r="Q1416" s="678">
        <v>1</v>
      </c>
      <c r="R1416" s="662">
        <v>1</v>
      </c>
      <c r="S1416" s="678">
        <v>1</v>
      </c>
      <c r="T1416" s="745">
        <v>1</v>
      </c>
      <c r="U1416" s="701">
        <v>1</v>
      </c>
    </row>
    <row r="1417" spans="1:21" ht="14.4" customHeight="1" x14ac:dyDescent="0.3">
      <c r="A1417" s="661">
        <v>31</v>
      </c>
      <c r="B1417" s="662" t="s">
        <v>576</v>
      </c>
      <c r="C1417" s="662" t="s">
        <v>2790</v>
      </c>
      <c r="D1417" s="743" t="s">
        <v>3998</v>
      </c>
      <c r="E1417" s="744" t="s">
        <v>2810</v>
      </c>
      <c r="F1417" s="662" t="s">
        <v>2785</v>
      </c>
      <c r="G1417" s="662" t="s">
        <v>3029</v>
      </c>
      <c r="H1417" s="662" t="s">
        <v>577</v>
      </c>
      <c r="I1417" s="662" t="s">
        <v>1953</v>
      </c>
      <c r="J1417" s="662" t="s">
        <v>737</v>
      </c>
      <c r="K1417" s="662" t="s">
        <v>1954</v>
      </c>
      <c r="L1417" s="663">
        <v>301.2</v>
      </c>
      <c r="M1417" s="663">
        <v>301.2</v>
      </c>
      <c r="N1417" s="662">
        <v>1</v>
      </c>
      <c r="O1417" s="745">
        <v>1</v>
      </c>
      <c r="P1417" s="663">
        <v>301.2</v>
      </c>
      <c r="Q1417" s="678">
        <v>1</v>
      </c>
      <c r="R1417" s="662">
        <v>1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31</v>
      </c>
      <c r="B1418" s="662" t="s">
        <v>576</v>
      </c>
      <c r="C1418" s="662" t="s">
        <v>2790</v>
      </c>
      <c r="D1418" s="743" t="s">
        <v>3998</v>
      </c>
      <c r="E1418" s="744" t="s">
        <v>2810</v>
      </c>
      <c r="F1418" s="662" t="s">
        <v>2785</v>
      </c>
      <c r="G1418" s="662" t="s">
        <v>3029</v>
      </c>
      <c r="H1418" s="662" t="s">
        <v>577</v>
      </c>
      <c r="I1418" s="662" t="s">
        <v>1953</v>
      </c>
      <c r="J1418" s="662" t="s">
        <v>737</v>
      </c>
      <c r="K1418" s="662" t="s">
        <v>1954</v>
      </c>
      <c r="L1418" s="663">
        <v>185.26</v>
      </c>
      <c r="M1418" s="663">
        <v>370.52</v>
      </c>
      <c r="N1418" s="662">
        <v>2</v>
      </c>
      <c r="O1418" s="745">
        <v>1.5</v>
      </c>
      <c r="P1418" s="663">
        <v>185.26</v>
      </c>
      <c r="Q1418" s="678">
        <v>0.5</v>
      </c>
      <c r="R1418" s="662">
        <v>1</v>
      </c>
      <c r="S1418" s="678">
        <v>0.5</v>
      </c>
      <c r="T1418" s="745">
        <v>1</v>
      </c>
      <c r="U1418" s="701">
        <v>0.66666666666666663</v>
      </c>
    </row>
    <row r="1419" spans="1:21" ht="14.4" customHeight="1" x14ac:dyDescent="0.3">
      <c r="A1419" s="661">
        <v>31</v>
      </c>
      <c r="B1419" s="662" t="s">
        <v>576</v>
      </c>
      <c r="C1419" s="662" t="s">
        <v>2790</v>
      </c>
      <c r="D1419" s="743" t="s">
        <v>3998</v>
      </c>
      <c r="E1419" s="744" t="s">
        <v>2810</v>
      </c>
      <c r="F1419" s="662" t="s">
        <v>2785</v>
      </c>
      <c r="G1419" s="662" t="s">
        <v>3114</v>
      </c>
      <c r="H1419" s="662" t="s">
        <v>1456</v>
      </c>
      <c r="I1419" s="662" t="s">
        <v>3915</v>
      </c>
      <c r="J1419" s="662" t="s">
        <v>3116</v>
      </c>
      <c r="K1419" s="662" t="s">
        <v>3916</v>
      </c>
      <c r="L1419" s="663">
        <v>102.93</v>
      </c>
      <c r="M1419" s="663">
        <v>102.93</v>
      </c>
      <c r="N1419" s="662">
        <v>1</v>
      </c>
      <c r="O1419" s="745">
        <v>0.5</v>
      </c>
      <c r="P1419" s="663">
        <v>102.93</v>
      </c>
      <c r="Q1419" s="678">
        <v>1</v>
      </c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31</v>
      </c>
      <c r="B1420" s="662" t="s">
        <v>576</v>
      </c>
      <c r="C1420" s="662" t="s">
        <v>2790</v>
      </c>
      <c r="D1420" s="743" t="s">
        <v>3998</v>
      </c>
      <c r="E1420" s="744" t="s">
        <v>2810</v>
      </c>
      <c r="F1420" s="662" t="s">
        <v>2785</v>
      </c>
      <c r="G1420" s="662" t="s">
        <v>3065</v>
      </c>
      <c r="H1420" s="662" t="s">
        <v>577</v>
      </c>
      <c r="I1420" s="662" t="s">
        <v>3510</v>
      </c>
      <c r="J1420" s="662" t="s">
        <v>3511</v>
      </c>
      <c r="K1420" s="662" t="s">
        <v>2372</v>
      </c>
      <c r="L1420" s="663">
        <v>161.66</v>
      </c>
      <c r="M1420" s="663">
        <v>323.32</v>
      </c>
      <c r="N1420" s="662">
        <v>2</v>
      </c>
      <c r="O1420" s="745">
        <v>2</v>
      </c>
      <c r="P1420" s="663">
        <v>323.32</v>
      </c>
      <c r="Q1420" s="678">
        <v>1</v>
      </c>
      <c r="R1420" s="662">
        <v>2</v>
      </c>
      <c r="S1420" s="678">
        <v>1</v>
      </c>
      <c r="T1420" s="745">
        <v>2</v>
      </c>
      <c r="U1420" s="701">
        <v>1</v>
      </c>
    </row>
    <row r="1421" spans="1:21" ht="14.4" customHeight="1" x14ac:dyDescent="0.3">
      <c r="A1421" s="661">
        <v>31</v>
      </c>
      <c r="B1421" s="662" t="s">
        <v>576</v>
      </c>
      <c r="C1421" s="662" t="s">
        <v>2790</v>
      </c>
      <c r="D1421" s="743" t="s">
        <v>3998</v>
      </c>
      <c r="E1421" s="744" t="s">
        <v>2810</v>
      </c>
      <c r="F1421" s="662" t="s">
        <v>2785</v>
      </c>
      <c r="G1421" s="662" t="s">
        <v>3512</v>
      </c>
      <c r="H1421" s="662" t="s">
        <v>577</v>
      </c>
      <c r="I1421" s="662" t="s">
        <v>1411</v>
      </c>
      <c r="J1421" s="662" t="s">
        <v>1412</v>
      </c>
      <c r="K1421" s="662" t="s">
        <v>1413</v>
      </c>
      <c r="L1421" s="663">
        <v>108.44</v>
      </c>
      <c r="M1421" s="663">
        <v>216.88</v>
      </c>
      <c r="N1421" s="662">
        <v>2</v>
      </c>
      <c r="O1421" s="745">
        <v>2</v>
      </c>
      <c r="P1421" s="663">
        <v>108.44</v>
      </c>
      <c r="Q1421" s="678">
        <v>0.5</v>
      </c>
      <c r="R1421" s="662">
        <v>1</v>
      </c>
      <c r="S1421" s="678">
        <v>0.5</v>
      </c>
      <c r="T1421" s="745">
        <v>1</v>
      </c>
      <c r="U1421" s="701">
        <v>0.5</v>
      </c>
    </row>
    <row r="1422" spans="1:21" ht="14.4" customHeight="1" x14ac:dyDescent="0.3">
      <c r="A1422" s="661">
        <v>31</v>
      </c>
      <c r="B1422" s="662" t="s">
        <v>576</v>
      </c>
      <c r="C1422" s="662" t="s">
        <v>2790</v>
      </c>
      <c r="D1422" s="743" t="s">
        <v>3998</v>
      </c>
      <c r="E1422" s="744" t="s">
        <v>2810</v>
      </c>
      <c r="F1422" s="662" t="s">
        <v>2785</v>
      </c>
      <c r="G1422" s="662" t="s">
        <v>3512</v>
      </c>
      <c r="H1422" s="662" t="s">
        <v>577</v>
      </c>
      <c r="I1422" s="662" t="s">
        <v>3513</v>
      </c>
      <c r="J1422" s="662" t="s">
        <v>1412</v>
      </c>
      <c r="K1422" s="662" t="s">
        <v>3006</v>
      </c>
      <c r="L1422" s="663">
        <v>54.23</v>
      </c>
      <c r="M1422" s="663">
        <v>216.92</v>
      </c>
      <c r="N1422" s="662">
        <v>4</v>
      </c>
      <c r="O1422" s="745">
        <v>1.5</v>
      </c>
      <c r="P1422" s="663">
        <v>108.46</v>
      </c>
      <c r="Q1422" s="678">
        <v>0.5</v>
      </c>
      <c r="R1422" s="662">
        <v>2</v>
      </c>
      <c r="S1422" s="678">
        <v>0.5</v>
      </c>
      <c r="T1422" s="745">
        <v>1</v>
      </c>
      <c r="U1422" s="701">
        <v>0.66666666666666663</v>
      </c>
    </row>
    <row r="1423" spans="1:21" ht="14.4" customHeight="1" x14ac:dyDescent="0.3">
      <c r="A1423" s="661">
        <v>31</v>
      </c>
      <c r="B1423" s="662" t="s">
        <v>576</v>
      </c>
      <c r="C1423" s="662" t="s">
        <v>2790</v>
      </c>
      <c r="D1423" s="743" t="s">
        <v>3998</v>
      </c>
      <c r="E1423" s="744" t="s">
        <v>2810</v>
      </c>
      <c r="F1423" s="662" t="s">
        <v>2785</v>
      </c>
      <c r="G1423" s="662" t="s">
        <v>3514</v>
      </c>
      <c r="H1423" s="662" t="s">
        <v>577</v>
      </c>
      <c r="I1423" s="662" t="s">
        <v>3917</v>
      </c>
      <c r="J1423" s="662" t="s">
        <v>3516</v>
      </c>
      <c r="K1423" s="662" t="s">
        <v>3918</v>
      </c>
      <c r="L1423" s="663">
        <v>0</v>
      </c>
      <c r="M1423" s="663">
        <v>0</v>
      </c>
      <c r="N1423" s="662">
        <v>2</v>
      </c>
      <c r="O1423" s="745">
        <v>0.5</v>
      </c>
      <c r="P1423" s="663"/>
      <c r="Q1423" s="678"/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31</v>
      </c>
      <c r="B1424" s="662" t="s">
        <v>576</v>
      </c>
      <c r="C1424" s="662" t="s">
        <v>2790</v>
      </c>
      <c r="D1424" s="743" t="s">
        <v>3998</v>
      </c>
      <c r="E1424" s="744" t="s">
        <v>2810</v>
      </c>
      <c r="F1424" s="662" t="s">
        <v>2785</v>
      </c>
      <c r="G1424" s="662" t="s">
        <v>3163</v>
      </c>
      <c r="H1424" s="662" t="s">
        <v>577</v>
      </c>
      <c r="I1424" s="662" t="s">
        <v>3919</v>
      </c>
      <c r="J1424" s="662" t="s">
        <v>2635</v>
      </c>
      <c r="K1424" s="662" t="s">
        <v>2043</v>
      </c>
      <c r="L1424" s="663">
        <v>160.88999999999999</v>
      </c>
      <c r="M1424" s="663">
        <v>160.88999999999999</v>
      </c>
      <c r="N1424" s="662">
        <v>1</v>
      </c>
      <c r="O1424" s="745">
        <v>1</v>
      </c>
      <c r="P1424" s="663">
        <v>160.88999999999999</v>
      </c>
      <c r="Q1424" s="678">
        <v>1</v>
      </c>
      <c r="R1424" s="662">
        <v>1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31</v>
      </c>
      <c r="B1425" s="662" t="s">
        <v>576</v>
      </c>
      <c r="C1425" s="662" t="s">
        <v>2790</v>
      </c>
      <c r="D1425" s="743" t="s">
        <v>3998</v>
      </c>
      <c r="E1425" s="744" t="s">
        <v>2810</v>
      </c>
      <c r="F1425" s="662" t="s">
        <v>2785</v>
      </c>
      <c r="G1425" s="662" t="s">
        <v>2842</v>
      </c>
      <c r="H1425" s="662" t="s">
        <v>577</v>
      </c>
      <c r="I1425" s="662" t="s">
        <v>763</v>
      </c>
      <c r="J1425" s="662" t="s">
        <v>2843</v>
      </c>
      <c r="K1425" s="662" t="s">
        <v>2844</v>
      </c>
      <c r="L1425" s="663">
        <v>0</v>
      </c>
      <c r="M1425" s="663">
        <v>0</v>
      </c>
      <c r="N1425" s="662">
        <v>11</v>
      </c>
      <c r="O1425" s="745">
        <v>10</v>
      </c>
      <c r="P1425" s="663">
        <v>0</v>
      </c>
      <c r="Q1425" s="678"/>
      <c r="R1425" s="662">
        <v>10</v>
      </c>
      <c r="S1425" s="678">
        <v>0.90909090909090906</v>
      </c>
      <c r="T1425" s="745">
        <v>9</v>
      </c>
      <c r="U1425" s="701">
        <v>0.9</v>
      </c>
    </row>
    <row r="1426" spans="1:21" ht="14.4" customHeight="1" x14ac:dyDescent="0.3">
      <c r="A1426" s="661">
        <v>31</v>
      </c>
      <c r="B1426" s="662" t="s">
        <v>576</v>
      </c>
      <c r="C1426" s="662" t="s">
        <v>2790</v>
      </c>
      <c r="D1426" s="743" t="s">
        <v>3998</v>
      </c>
      <c r="E1426" s="744" t="s">
        <v>2810</v>
      </c>
      <c r="F1426" s="662" t="s">
        <v>2785</v>
      </c>
      <c r="G1426" s="662" t="s">
        <v>3920</v>
      </c>
      <c r="H1426" s="662" t="s">
        <v>577</v>
      </c>
      <c r="I1426" s="662" t="s">
        <v>3921</v>
      </c>
      <c r="J1426" s="662" t="s">
        <v>3922</v>
      </c>
      <c r="K1426" s="662" t="s">
        <v>3923</v>
      </c>
      <c r="L1426" s="663">
        <v>83.74</v>
      </c>
      <c r="M1426" s="663">
        <v>167.48</v>
      </c>
      <c r="N1426" s="662">
        <v>2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31</v>
      </c>
      <c r="B1427" s="662" t="s">
        <v>576</v>
      </c>
      <c r="C1427" s="662" t="s">
        <v>2790</v>
      </c>
      <c r="D1427" s="743" t="s">
        <v>3998</v>
      </c>
      <c r="E1427" s="744" t="s">
        <v>2810</v>
      </c>
      <c r="F1427" s="662" t="s">
        <v>2785</v>
      </c>
      <c r="G1427" s="662" t="s">
        <v>2993</v>
      </c>
      <c r="H1427" s="662" t="s">
        <v>577</v>
      </c>
      <c r="I1427" s="662" t="s">
        <v>1687</v>
      </c>
      <c r="J1427" s="662" t="s">
        <v>1688</v>
      </c>
      <c r="K1427" s="662" t="s">
        <v>2995</v>
      </c>
      <c r="L1427" s="663">
        <v>22.44</v>
      </c>
      <c r="M1427" s="663">
        <v>22.44</v>
      </c>
      <c r="N1427" s="662">
        <v>1</v>
      </c>
      <c r="O1427" s="745">
        <v>0.5</v>
      </c>
      <c r="P1427" s="663">
        <v>22.44</v>
      </c>
      <c r="Q1427" s="678">
        <v>1</v>
      </c>
      <c r="R1427" s="662">
        <v>1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31</v>
      </c>
      <c r="B1428" s="662" t="s">
        <v>576</v>
      </c>
      <c r="C1428" s="662" t="s">
        <v>2790</v>
      </c>
      <c r="D1428" s="743" t="s">
        <v>3998</v>
      </c>
      <c r="E1428" s="744" t="s">
        <v>2810</v>
      </c>
      <c r="F1428" s="662" t="s">
        <v>2785</v>
      </c>
      <c r="G1428" s="662" t="s">
        <v>2903</v>
      </c>
      <c r="H1428" s="662" t="s">
        <v>577</v>
      </c>
      <c r="I1428" s="662" t="s">
        <v>2904</v>
      </c>
      <c r="J1428" s="662" t="s">
        <v>2905</v>
      </c>
      <c r="K1428" s="662" t="s">
        <v>2906</v>
      </c>
      <c r="L1428" s="663">
        <v>657.67</v>
      </c>
      <c r="M1428" s="663">
        <v>2630.68</v>
      </c>
      <c r="N1428" s="662">
        <v>4</v>
      </c>
      <c r="O1428" s="745">
        <v>1.5</v>
      </c>
      <c r="P1428" s="663">
        <v>2630.68</v>
      </c>
      <c r="Q1428" s="678">
        <v>1</v>
      </c>
      <c r="R1428" s="662">
        <v>4</v>
      </c>
      <c r="S1428" s="678">
        <v>1</v>
      </c>
      <c r="T1428" s="745">
        <v>1.5</v>
      </c>
      <c r="U1428" s="701">
        <v>1</v>
      </c>
    </row>
    <row r="1429" spans="1:21" ht="14.4" customHeight="1" x14ac:dyDescent="0.3">
      <c r="A1429" s="661">
        <v>31</v>
      </c>
      <c r="B1429" s="662" t="s">
        <v>576</v>
      </c>
      <c r="C1429" s="662" t="s">
        <v>2790</v>
      </c>
      <c r="D1429" s="743" t="s">
        <v>3998</v>
      </c>
      <c r="E1429" s="744" t="s">
        <v>2810</v>
      </c>
      <c r="F1429" s="662" t="s">
        <v>2785</v>
      </c>
      <c r="G1429" s="662" t="s">
        <v>3637</v>
      </c>
      <c r="H1429" s="662" t="s">
        <v>577</v>
      </c>
      <c r="I1429" s="662" t="s">
        <v>3779</v>
      </c>
      <c r="J1429" s="662" t="s">
        <v>3780</v>
      </c>
      <c r="K1429" s="662" t="s">
        <v>3781</v>
      </c>
      <c r="L1429" s="663">
        <v>0</v>
      </c>
      <c r="M1429" s="663">
        <v>0</v>
      </c>
      <c r="N1429" s="662">
        <v>2</v>
      </c>
      <c r="O1429" s="745">
        <v>1</v>
      </c>
      <c r="P1429" s="663">
        <v>0</v>
      </c>
      <c r="Q1429" s="678"/>
      <c r="R1429" s="662">
        <v>1</v>
      </c>
      <c r="S1429" s="678">
        <v>0.5</v>
      </c>
      <c r="T1429" s="745">
        <v>0.5</v>
      </c>
      <c r="U1429" s="701">
        <v>0.5</v>
      </c>
    </row>
    <row r="1430" spans="1:21" ht="14.4" customHeight="1" x14ac:dyDescent="0.3">
      <c r="A1430" s="661">
        <v>31</v>
      </c>
      <c r="B1430" s="662" t="s">
        <v>576</v>
      </c>
      <c r="C1430" s="662" t="s">
        <v>2790</v>
      </c>
      <c r="D1430" s="743" t="s">
        <v>3998</v>
      </c>
      <c r="E1430" s="744" t="s">
        <v>2810</v>
      </c>
      <c r="F1430" s="662" t="s">
        <v>2785</v>
      </c>
      <c r="G1430" s="662" t="s">
        <v>3637</v>
      </c>
      <c r="H1430" s="662" t="s">
        <v>577</v>
      </c>
      <c r="I1430" s="662" t="s">
        <v>3924</v>
      </c>
      <c r="J1430" s="662" t="s">
        <v>3780</v>
      </c>
      <c r="K1430" s="662" t="s">
        <v>3925</v>
      </c>
      <c r="L1430" s="663">
        <v>90.6</v>
      </c>
      <c r="M1430" s="663">
        <v>181.2</v>
      </c>
      <c r="N1430" s="662">
        <v>2</v>
      </c>
      <c r="O1430" s="745">
        <v>1.5</v>
      </c>
      <c r="P1430" s="663">
        <v>181.2</v>
      </c>
      <c r="Q1430" s="678">
        <v>1</v>
      </c>
      <c r="R1430" s="662">
        <v>2</v>
      </c>
      <c r="S1430" s="678">
        <v>1</v>
      </c>
      <c r="T1430" s="745">
        <v>1.5</v>
      </c>
      <c r="U1430" s="701">
        <v>1</v>
      </c>
    </row>
    <row r="1431" spans="1:21" ht="14.4" customHeight="1" x14ac:dyDescent="0.3">
      <c r="A1431" s="661">
        <v>31</v>
      </c>
      <c r="B1431" s="662" t="s">
        <v>576</v>
      </c>
      <c r="C1431" s="662" t="s">
        <v>2790</v>
      </c>
      <c r="D1431" s="743" t="s">
        <v>3998</v>
      </c>
      <c r="E1431" s="744" t="s">
        <v>2810</v>
      </c>
      <c r="F1431" s="662" t="s">
        <v>2785</v>
      </c>
      <c r="G1431" s="662" t="s">
        <v>3926</v>
      </c>
      <c r="H1431" s="662" t="s">
        <v>1456</v>
      </c>
      <c r="I1431" s="662" t="s">
        <v>3927</v>
      </c>
      <c r="J1431" s="662" t="s">
        <v>3928</v>
      </c>
      <c r="K1431" s="662" t="s">
        <v>3929</v>
      </c>
      <c r="L1431" s="663">
        <v>246.16</v>
      </c>
      <c r="M1431" s="663">
        <v>246.16</v>
      </c>
      <c r="N1431" s="662">
        <v>1</v>
      </c>
      <c r="O1431" s="745">
        <v>1</v>
      </c>
      <c r="P1431" s="663">
        <v>246.16</v>
      </c>
      <c r="Q1431" s="678">
        <v>1</v>
      </c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31</v>
      </c>
      <c r="B1432" s="662" t="s">
        <v>576</v>
      </c>
      <c r="C1432" s="662" t="s">
        <v>2790</v>
      </c>
      <c r="D1432" s="743" t="s">
        <v>3998</v>
      </c>
      <c r="E1432" s="744" t="s">
        <v>2810</v>
      </c>
      <c r="F1432" s="662" t="s">
        <v>2785</v>
      </c>
      <c r="G1432" s="662" t="s">
        <v>2847</v>
      </c>
      <c r="H1432" s="662" t="s">
        <v>1456</v>
      </c>
      <c r="I1432" s="662" t="s">
        <v>1486</v>
      </c>
      <c r="J1432" s="662" t="s">
        <v>1487</v>
      </c>
      <c r="K1432" s="662" t="s">
        <v>1488</v>
      </c>
      <c r="L1432" s="663">
        <v>31.32</v>
      </c>
      <c r="M1432" s="663">
        <v>62.64</v>
      </c>
      <c r="N1432" s="662">
        <v>2</v>
      </c>
      <c r="O1432" s="745">
        <v>2</v>
      </c>
      <c r="P1432" s="663">
        <v>62.64</v>
      </c>
      <c r="Q1432" s="678">
        <v>1</v>
      </c>
      <c r="R1432" s="662">
        <v>2</v>
      </c>
      <c r="S1432" s="678">
        <v>1</v>
      </c>
      <c r="T1432" s="745">
        <v>2</v>
      </c>
      <c r="U1432" s="701">
        <v>1</v>
      </c>
    </row>
    <row r="1433" spans="1:21" ht="14.4" customHeight="1" x14ac:dyDescent="0.3">
      <c r="A1433" s="661">
        <v>31</v>
      </c>
      <c r="B1433" s="662" t="s">
        <v>576</v>
      </c>
      <c r="C1433" s="662" t="s">
        <v>2790</v>
      </c>
      <c r="D1433" s="743" t="s">
        <v>3998</v>
      </c>
      <c r="E1433" s="744" t="s">
        <v>2810</v>
      </c>
      <c r="F1433" s="662" t="s">
        <v>2785</v>
      </c>
      <c r="G1433" s="662" t="s">
        <v>2847</v>
      </c>
      <c r="H1433" s="662" t="s">
        <v>1456</v>
      </c>
      <c r="I1433" s="662" t="s">
        <v>1525</v>
      </c>
      <c r="J1433" s="662" t="s">
        <v>1522</v>
      </c>
      <c r="K1433" s="662" t="s">
        <v>2715</v>
      </c>
      <c r="L1433" s="663">
        <v>93.96</v>
      </c>
      <c r="M1433" s="663">
        <v>93.96</v>
      </c>
      <c r="N1433" s="662">
        <v>1</v>
      </c>
      <c r="O1433" s="745">
        <v>1</v>
      </c>
      <c r="P1433" s="663">
        <v>93.96</v>
      </c>
      <c r="Q1433" s="678">
        <v>1</v>
      </c>
      <c r="R1433" s="662">
        <v>1</v>
      </c>
      <c r="S1433" s="678">
        <v>1</v>
      </c>
      <c r="T1433" s="745">
        <v>1</v>
      </c>
      <c r="U1433" s="701">
        <v>1</v>
      </c>
    </row>
    <row r="1434" spans="1:21" ht="14.4" customHeight="1" x14ac:dyDescent="0.3">
      <c r="A1434" s="661">
        <v>31</v>
      </c>
      <c r="B1434" s="662" t="s">
        <v>576</v>
      </c>
      <c r="C1434" s="662" t="s">
        <v>2790</v>
      </c>
      <c r="D1434" s="743" t="s">
        <v>3998</v>
      </c>
      <c r="E1434" s="744" t="s">
        <v>2810</v>
      </c>
      <c r="F1434" s="662" t="s">
        <v>2785</v>
      </c>
      <c r="G1434" s="662" t="s">
        <v>2913</v>
      </c>
      <c r="H1434" s="662" t="s">
        <v>577</v>
      </c>
      <c r="I1434" s="662" t="s">
        <v>1073</v>
      </c>
      <c r="J1434" s="662" t="s">
        <v>1074</v>
      </c>
      <c r="K1434" s="662" t="s">
        <v>2915</v>
      </c>
      <c r="L1434" s="663">
        <v>75.22</v>
      </c>
      <c r="M1434" s="663">
        <v>75.22</v>
      </c>
      <c r="N1434" s="662">
        <v>1</v>
      </c>
      <c r="O1434" s="745">
        <v>0.5</v>
      </c>
      <c r="P1434" s="663">
        <v>75.22</v>
      </c>
      <c r="Q1434" s="678">
        <v>1</v>
      </c>
      <c r="R1434" s="662">
        <v>1</v>
      </c>
      <c r="S1434" s="678">
        <v>1</v>
      </c>
      <c r="T1434" s="745">
        <v>0.5</v>
      </c>
      <c r="U1434" s="701">
        <v>1</v>
      </c>
    </row>
    <row r="1435" spans="1:21" ht="14.4" customHeight="1" x14ac:dyDescent="0.3">
      <c r="A1435" s="661">
        <v>31</v>
      </c>
      <c r="B1435" s="662" t="s">
        <v>576</v>
      </c>
      <c r="C1435" s="662" t="s">
        <v>2790</v>
      </c>
      <c r="D1435" s="743" t="s">
        <v>3998</v>
      </c>
      <c r="E1435" s="744" t="s">
        <v>2810</v>
      </c>
      <c r="F1435" s="662" t="s">
        <v>2785</v>
      </c>
      <c r="G1435" s="662" t="s">
        <v>2913</v>
      </c>
      <c r="H1435" s="662" t="s">
        <v>577</v>
      </c>
      <c r="I1435" s="662" t="s">
        <v>3118</v>
      </c>
      <c r="J1435" s="662" t="s">
        <v>3077</v>
      </c>
      <c r="K1435" s="662" t="s">
        <v>3119</v>
      </c>
      <c r="L1435" s="663">
        <v>25.07</v>
      </c>
      <c r="M1435" s="663">
        <v>25.07</v>
      </c>
      <c r="N1435" s="662">
        <v>1</v>
      </c>
      <c r="O1435" s="745">
        <v>0.5</v>
      </c>
      <c r="P1435" s="663">
        <v>25.07</v>
      </c>
      <c r="Q1435" s="678">
        <v>1</v>
      </c>
      <c r="R1435" s="662">
        <v>1</v>
      </c>
      <c r="S1435" s="678">
        <v>1</v>
      </c>
      <c r="T1435" s="745">
        <v>0.5</v>
      </c>
      <c r="U1435" s="701">
        <v>1</v>
      </c>
    </row>
    <row r="1436" spans="1:21" ht="14.4" customHeight="1" x14ac:dyDescent="0.3">
      <c r="A1436" s="661">
        <v>31</v>
      </c>
      <c r="B1436" s="662" t="s">
        <v>576</v>
      </c>
      <c r="C1436" s="662" t="s">
        <v>2790</v>
      </c>
      <c r="D1436" s="743" t="s">
        <v>3998</v>
      </c>
      <c r="E1436" s="744" t="s">
        <v>2810</v>
      </c>
      <c r="F1436" s="662" t="s">
        <v>2785</v>
      </c>
      <c r="G1436" s="662" t="s">
        <v>2913</v>
      </c>
      <c r="H1436" s="662" t="s">
        <v>577</v>
      </c>
      <c r="I1436" s="662" t="s">
        <v>3174</v>
      </c>
      <c r="J1436" s="662" t="s">
        <v>3077</v>
      </c>
      <c r="K1436" s="662" t="s">
        <v>943</v>
      </c>
      <c r="L1436" s="663">
        <v>75.22</v>
      </c>
      <c r="M1436" s="663">
        <v>225.66</v>
      </c>
      <c r="N1436" s="662">
        <v>3</v>
      </c>
      <c r="O1436" s="745">
        <v>2.5</v>
      </c>
      <c r="P1436" s="663">
        <v>225.66</v>
      </c>
      <c r="Q1436" s="678">
        <v>1</v>
      </c>
      <c r="R1436" s="662">
        <v>3</v>
      </c>
      <c r="S1436" s="678">
        <v>1</v>
      </c>
      <c r="T1436" s="745">
        <v>2.5</v>
      </c>
      <c r="U1436" s="701">
        <v>1</v>
      </c>
    </row>
    <row r="1437" spans="1:21" ht="14.4" customHeight="1" x14ac:dyDescent="0.3">
      <c r="A1437" s="661">
        <v>31</v>
      </c>
      <c r="B1437" s="662" t="s">
        <v>576</v>
      </c>
      <c r="C1437" s="662" t="s">
        <v>2790</v>
      </c>
      <c r="D1437" s="743" t="s">
        <v>3998</v>
      </c>
      <c r="E1437" s="744" t="s">
        <v>2810</v>
      </c>
      <c r="F1437" s="662" t="s">
        <v>2785</v>
      </c>
      <c r="G1437" s="662" t="s">
        <v>2913</v>
      </c>
      <c r="H1437" s="662" t="s">
        <v>577</v>
      </c>
      <c r="I1437" s="662" t="s">
        <v>3757</v>
      </c>
      <c r="J1437" s="662" t="s">
        <v>3096</v>
      </c>
      <c r="K1437" s="662" t="s">
        <v>3758</v>
      </c>
      <c r="L1437" s="663">
        <v>410.78</v>
      </c>
      <c r="M1437" s="663">
        <v>410.78</v>
      </c>
      <c r="N1437" s="662">
        <v>1</v>
      </c>
      <c r="O1437" s="745">
        <v>1</v>
      </c>
      <c r="P1437" s="663">
        <v>410.78</v>
      </c>
      <c r="Q1437" s="678">
        <v>1</v>
      </c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31</v>
      </c>
      <c r="B1438" s="662" t="s">
        <v>576</v>
      </c>
      <c r="C1438" s="662" t="s">
        <v>2790</v>
      </c>
      <c r="D1438" s="743" t="s">
        <v>3998</v>
      </c>
      <c r="E1438" s="744" t="s">
        <v>2810</v>
      </c>
      <c r="F1438" s="662" t="s">
        <v>2785</v>
      </c>
      <c r="G1438" s="662" t="s">
        <v>2913</v>
      </c>
      <c r="H1438" s="662" t="s">
        <v>577</v>
      </c>
      <c r="I1438" s="662" t="s">
        <v>3930</v>
      </c>
      <c r="J1438" s="662" t="s">
        <v>3591</v>
      </c>
      <c r="K1438" s="662" t="s">
        <v>943</v>
      </c>
      <c r="L1438" s="663">
        <v>147.63</v>
      </c>
      <c r="M1438" s="663">
        <v>147.63</v>
      </c>
      <c r="N1438" s="662">
        <v>1</v>
      </c>
      <c r="O1438" s="745">
        <v>0.5</v>
      </c>
      <c r="P1438" s="663">
        <v>147.63</v>
      </c>
      <c r="Q1438" s="678">
        <v>1</v>
      </c>
      <c r="R1438" s="662">
        <v>1</v>
      </c>
      <c r="S1438" s="678">
        <v>1</v>
      </c>
      <c r="T1438" s="745">
        <v>0.5</v>
      </c>
      <c r="U1438" s="701">
        <v>1</v>
      </c>
    </row>
    <row r="1439" spans="1:21" ht="14.4" customHeight="1" x14ac:dyDescent="0.3">
      <c r="A1439" s="661">
        <v>31</v>
      </c>
      <c r="B1439" s="662" t="s">
        <v>576</v>
      </c>
      <c r="C1439" s="662" t="s">
        <v>2790</v>
      </c>
      <c r="D1439" s="743" t="s">
        <v>3998</v>
      </c>
      <c r="E1439" s="744" t="s">
        <v>2810</v>
      </c>
      <c r="F1439" s="662" t="s">
        <v>2785</v>
      </c>
      <c r="G1439" s="662" t="s">
        <v>3931</v>
      </c>
      <c r="H1439" s="662" t="s">
        <v>577</v>
      </c>
      <c r="I1439" s="662" t="s">
        <v>3932</v>
      </c>
      <c r="J1439" s="662" t="s">
        <v>3933</v>
      </c>
      <c r="K1439" s="662" t="s">
        <v>3934</v>
      </c>
      <c r="L1439" s="663">
        <v>503.02</v>
      </c>
      <c r="M1439" s="663">
        <v>503.02</v>
      </c>
      <c r="N1439" s="662">
        <v>1</v>
      </c>
      <c r="O1439" s="745">
        <v>0.5</v>
      </c>
      <c r="P1439" s="663">
        <v>503.02</v>
      </c>
      <c r="Q1439" s="678">
        <v>1</v>
      </c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31</v>
      </c>
      <c r="B1440" s="662" t="s">
        <v>576</v>
      </c>
      <c r="C1440" s="662" t="s">
        <v>2790</v>
      </c>
      <c r="D1440" s="743" t="s">
        <v>3998</v>
      </c>
      <c r="E1440" s="744" t="s">
        <v>2810</v>
      </c>
      <c r="F1440" s="662" t="s">
        <v>2785</v>
      </c>
      <c r="G1440" s="662" t="s">
        <v>3935</v>
      </c>
      <c r="H1440" s="662" t="s">
        <v>1456</v>
      </c>
      <c r="I1440" s="662" t="s">
        <v>3936</v>
      </c>
      <c r="J1440" s="662" t="s">
        <v>1467</v>
      </c>
      <c r="K1440" s="662" t="s">
        <v>3937</v>
      </c>
      <c r="L1440" s="663">
        <v>0</v>
      </c>
      <c r="M1440" s="663">
        <v>0</v>
      </c>
      <c r="N1440" s="662">
        <v>1</v>
      </c>
      <c r="O1440" s="745">
        <v>1</v>
      </c>
      <c r="P1440" s="663">
        <v>0</v>
      </c>
      <c r="Q1440" s="678"/>
      <c r="R1440" s="662">
        <v>1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31</v>
      </c>
      <c r="B1441" s="662" t="s">
        <v>576</v>
      </c>
      <c r="C1441" s="662" t="s">
        <v>2790</v>
      </c>
      <c r="D1441" s="743" t="s">
        <v>3998</v>
      </c>
      <c r="E1441" s="744" t="s">
        <v>2810</v>
      </c>
      <c r="F1441" s="662" t="s">
        <v>2785</v>
      </c>
      <c r="G1441" s="662" t="s">
        <v>3339</v>
      </c>
      <c r="H1441" s="662" t="s">
        <v>577</v>
      </c>
      <c r="I1441" s="662" t="s">
        <v>3938</v>
      </c>
      <c r="J1441" s="662" t="s">
        <v>3539</v>
      </c>
      <c r="K1441" s="662" t="s">
        <v>3939</v>
      </c>
      <c r="L1441" s="663">
        <v>0</v>
      </c>
      <c r="M1441" s="663">
        <v>0</v>
      </c>
      <c r="N1441" s="662">
        <v>1</v>
      </c>
      <c r="O1441" s="745">
        <v>1</v>
      </c>
      <c r="P1441" s="663">
        <v>0</v>
      </c>
      <c r="Q1441" s="678"/>
      <c r="R1441" s="662">
        <v>1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31</v>
      </c>
      <c r="B1442" s="662" t="s">
        <v>576</v>
      </c>
      <c r="C1442" s="662" t="s">
        <v>2790</v>
      </c>
      <c r="D1442" s="743" t="s">
        <v>3998</v>
      </c>
      <c r="E1442" s="744" t="s">
        <v>2810</v>
      </c>
      <c r="F1442" s="662" t="s">
        <v>2785</v>
      </c>
      <c r="G1442" s="662" t="s">
        <v>3339</v>
      </c>
      <c r="H1442" s="662" t="s">
        <v>577</v>
      </c>
      <c r="I1442" s="662" t="s">
        <v>3540</v>
      </c>
      <c r="J1442" s="662" t="s">
        <v>3541</v>
      </c>
      <c r="K1442" s="662" t="s">
        <v>1423</v>
      </c>
      <c r="L1442" s="663">
        <v>0</v>
      </c>
      <c r="M1442" s="663">
        <v>0</v>
      </c>
      <c r="N1442" s="662">
        <v>3</v>
      </c>
      <c r="O1442" s="745">
        <v>1.5</v>
      </c>
      <c r="P1442" s="663">
        <v>0</v>
      </c>
      <c r="Q1442" s="678"/>
      <c r="R1442" s="662">
        <v>3</v>
      </c>
      <c r="S1442" s="678">
        <v>1</v>
      </c>
      <c r="T1442" s="745">
        <v>1.5</v>
      </c>
      <c r="U1442" s="701">
        <v>1</v>
      </c>
    </row>
    <row r="1443" spans="1:21" ht="14.4" customHeight="1" x14ac:dyDescent="0.3">
      <c r="A1443" s="661">
        <v>31</v>
      </c>
      <c r="B1443" s="662" t="s">
        <v>576</v>
      </c>
      <c r="C1443" s="662" t="s">
        <v>2790</v>
      </c>
      <c r="D1443" s="743" t="s">
        <v>3998</v>
      </c>
      <c r="E1443" s="744" t="s">
        <v>2810</v>
      </c>
      <c r="F1443" s="662" t="s">
        <v>2785</v>
      </c>
      <c r="G1443" s="662" t="s">
        <v>3339</v>
      </c>
      <c r="H1443" s="662" t="s">
        <v>577</v>
      </c>
      <c r="I1443" s="662" t="s">
        <v>3940</v>
      </c>
      <c r="J1443" s="662" t="s">
        <v>3341</v>
      </c>
      <c r="K1443" s="662" t="s">
        <v>1427</v>
      </c>
      <c r="L1443" s="663">
        <v>0</v>
      </c>
      <c r="M1443" s="663">
        <v>0</v>
      </c>
      <c r="N1443" s="662">
        <v>4</v>
      </c>
      <c r="O1443" s="745">
        <v>3.5</v>
      </c>
      <c r="P1443" s="663">
        <v>0</v>
      </c>
      <c r="Q1443" s="678"/>
      <c r="R1443" s="662">
        <v>3</v>
      </c>
      <c r="S1443" s="678">
        <v>0.75</v>
      </c>
      <c r="T1443" s="745">
        <v>3</v>
      </c>
      <c r="U1443" s="701">
        <v>0.8571428571428571</v>
      </c>
    </row>
    <row r="1444" spans="1:21" ht="14.4" customHeight="1" x14ac:dyDescent="0.3">
      <c r="A1444" s="661">
        <v>31</v>
      </c>
      <c r="B1444" s="662" t="s">
        <v>576</v>
      </c>
      <c r="C1444" s="662" t="s">
        <v>2790</v>
      </c>
      <c r="D1444" s="743" t="s">
        <v>3998</v>
      </c>
      <c r="E1444" s="744" t="s">
        <v>2810</v>
      </c>
      <c r="F1444" s="662" t="s">
        <v>2785</v>
      </c>
      <c r="G1444" s="662" t="s">
        <v>3339</v>
      </c>
      <c r="H1444" s="662" t="s">
        <v>577</v>
      </c>
      <c r="I1444" s="662" t="s">
        <v>3542</v>
      </c>
      <c r="J1444" s="662" t="s">
        <v>3541</v>
      </c>
      <c r="K1444" s="662" t="s">
        <v>1423</v>
      </c>
      <c r="L1444" s="663">
        <v>0</v>
      </c>
      <c r="M1444" s="663">
        <v>0</v>
      </c>
      <c r="N1444" s="662">
        <v>4</v>
      </c>
      <c r="O1444" s="745">
        <v>2</v>
      </c>
      <c r="P1444" s="663">
        <v>0</v>
      </c>
      <c r="Q1444" s="678"/>
      <c r="R1444" s="662">
        <v>2</v>
      </c>
      <c r="S1444" s="678">
        <v>0.5</v>
      </c>
      <c r="T1444" s="745">
        <v>1</v>
      </c>
      <c r="U1444" s="701">
        <v>0.5</v>
      </c>
    </row>
    <row r="1445" spans="1:21" ht="14.4" customHeight="1" x14ac:dyDescent="0.3">
      <c r="A1445" s="661">
        <v>31</v>
      </c>
      <c r="B1445" s="662" t="s">
        <v>576</v>
      </c>
      <c r="C1445" s="662" t="s">
        <v>2790</v>
      </c>
      <c r="D1445" s="743" t="s">
        <v>3998</v>
      </c>
      <c r="E1445" s="744" t="s">
        <v>2810</v>
      </c>
      <c r="F1445" s="662" t="s">
        <v>2785</v>
      </c>
      <c r="G1445" s="662" t="s">
        <v>3339</v>
      </c>
      <c r="H1445" s="662" t="s">
        <v>577</v>
      </c>
      <c r="I1445" s="662" t="s">
        <v>3941</v>
      </c>
      <c r="J1445" s="662" t="s">
        <v>3541</v>
      </c>
      <c r="K1445" s="662" t="s">
        <v>1423</v>
      </c>
      <c r="L1445" s="663">
        <v>0</v>
      </c>
      <c r="M1445" s="663">
        <v>0</v>
      </c>
      <c r="N1445" s="662">
        <v>2</v>
      </c>
      <c r="O1445" s="745">
        <v>0.5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31</v>
      </c>
      <c r="B1446" s="662" t="s">
        <v>576</v>
      </c>
      <c r="C1446" s="662" t="s">
        <v>2790</v>
      </c>
      <c r="D1446" s="743" t="s">
        <v>3998</v>
      </c>
      <c r="E1446" s="744" t="s">
        <v>2810</v>
      </c>
      <c r="F1446" s="662" t="s">
        <v>2785</v>
      </c>
      <c r="G1446" s="662" t="s">
        <v>3642</v>
      </c>
      <c r="H1446" s="662" t="s">
        <v>577</v>
      </c>
      <c r="I1446" s="662" t="s">
        <v>3942</v>
      </c>
      <c r="J1446" s="662" t="s">
        <v>3943</v>
      </c>
      <c r="K1446" s="662" t="s">
        <v>3645</v>
      </c>
      <c r="L1446" s="663">
        <v>0</v>
      </c>
      <c r="M1446" s="663">
        <v>0</v>
      </c>
      <c r="N1446" s="662">
        <v>1</v>
      </c>
      <c r="O1446" s="745">
        <v>1</v>
      </c>
      <c r="P1446" s="663"/>
      <c r="Q1446" s="678"/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31</v>
      </c>
      <c r="B1447" s="662" t="s">
        <v>576</v>
      </c>
      <c r="C1447" s="662" t="s">
        <v>2790</v>
      </c>
      <c r="D1447" s="743" t="s">
        <v>3998</v>
      </c>
      <c r="E1447" s="744" t="s">
        <v>2810</v>
      </c>
      <c r="F1447" s="662" t="s">
        <v>2787</v>
      </c>
      <c r="G1447" s="662" t="s">
        <v>2850</v>
      </c>
      <c r="H1447" s="662" t="s">
        <v>577</v>
      </c>
      <c r="I1447" s="662" t="s">
        <v>3256</v>
      </c>
      <c r="J1447" s="662" t="s">
        <v>2918</v>
      </c>
      <c r="K1447" s="662" t="s">
        <v>3348</v>
      </c>
      <c r="L1447" s="663">
        <v>47.57</v>
      </c>
      <c r="M1447" s="663">
        <v>95.14</v>
      </c>
      <c r="N1447" s="662">
        <v>2</v>
      </c>
      <c r="O1447" s="745">
        <v>1</v>
      </c>
      <c r="P1447" s="663">
        <v>95.14</v>
      </c>
      <c r="Q1447" s="678">
        <v>1</v>
      </c>
      <c r="R1447" s="662">
        <v>2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31</v>
      </c>
      <c r="B1448" s="662" t="s">
        <v>576</v>
      </c>
      <c r="C1448" s="662" t="s">
        <v>2790</v>
      </c>
      <c r="D1448" s="743" t="s">
        <v>3998</v>
      </c>
      <c r="E1448" s="744" t="s">
        <v>2810</v>
      </c>
      <c r="F1448" s="662" t="s">
        <v>2787</v>
      </c>
      <c r="G1448" s="662" t="s">
        <v>2850</v>
      </c>
      <c r="H1448" s="662" t="s">
        <v>577</v>
      </c>
      <c r="I1448" s="662" t="s">
        <v>3258</v>
      </c>
      <c r="J1448" s="662" t="s">
        <v>2852</v>
      </c>
      <c r="K1448" s="662" t="s">
        <v>3259</v>
      </c>
      <c r="L1448" s="663">
        <v>30.99</v>
      </c>
      <c r="M1448" s="663">
        <v>92.97</v>
      </c>
      <c r="N1448" s="662">
        <v>3</v>
      </c>
      <c r="O1448" s="745">
        <v>3</v>
      </c>
      <c r="P1448" s="663">
        <v>92.97</v>
      </c>
      <c r="Q1448" s="678">
        <v>1</v>
      </c>
      <c r="R1448" s="662">
        <v>3</v>
      </c>
      <c r="S1448" s="678">
        <v>1</v>
      </c>
      <c r="T1448" s="745">
        <v>3</v>
      </c>
      <c r="U1448" s="701">
        <v>1</v>
      </c>
    </row>
    <row r="1449" spans="1:21" ht="14.4" customHeight="1" x14ac:dyDescent="0.3">
      <c r="A1449" s="661">
        <v>31</v>
      </c>
      <c r="B1449" s="662" t="s">
        <v>576</v>
      </c>
      <c r="C1449" s="662" t="s">
        <v>2790</v>
      </c>
      <c r="D1449" s="743" t="s">
        <v>3998</v>
      </c>
      <c r="E1449" s="744" t="s">
        <v>2810</v>
      </c>
      <c r="F1449" s="662" t="s">
        <v>2787</v>
      </c>
      <c r="G1449" s="662" t="s">
        <v>2850</v>
      </c>
      <c r="H1449" s="662" t="s">
        <v>577</v>
      </c>
      <c r="I1449" s="662" t="s">
        <v>3260</v>
      </c>
      <c r="J1449" s="662" t="s">
        <v>2852</v>
      </c>
      <c r="K1449" s="662" t="s">
        <v>3261</v>
      </c>
      <c r="L1449" s="663">
        <v>24.77</v>
      </c>
      <c r="M1449" s="663">
        <v>24.77</v>
      </c>
      <c r="N1449" s="662">
        <v>1</v>
      </c>
      <c r="O1449" s="745">
        <v>1</v>
      </c>
      <c r="P1449" s="663">
        <v>24.77</v>
      </c>
      <c r="Q1449" s="678">
        <v>1</v>
      </c>
      <c r="R1449" s="662">
        <v>1</v>
      </c>
      <c r="S1449" s="678">
        <v>1</v>
      </c>
      <c r="T1449" s="745">
        <v>1</v>
      </c>
      <c r="U1449" s="701">
        <v>1</v>
      </c>
    </row>
    <row r="1450" spans="1:21" ht="14.4" customHeight="1" x14ac:dyDescent="0.3">
      <c r="A1450" s="661">
        <v>31</v>
      </c>
      <c r="B1450" s="662" t="s">
        <v>576</v>
      </c>
      <c r="C1450" s="662" t="s">
        <v>2790</v>
      </c>
      <c r="D1450" s="743" t="s">
        <v>3998</v>
      </c>
      <c r="E1450" s="744" t="s">
        <v>2810</v>
      </c>
      <c r="F1450" s="662" t="s">
        <v>2787</v>
      </c>
      <c r="G1450" s="662" t="s">
        <v>2858</v>
      </c>
      <c r="H1450" s="662" t="s">
        <v>577</v>
      </c>
      <c r="I1450" s="662" t="s">
        <v>2859</v>
      </c>
      <c r="J1450" s="662" t="s">
        <v>2860</v>
      </c>
      <c r="K1450" s="662" t="s">
        <v>2861</v>
      </c>
      <c r="L1450" s="663">
        <v>199.5</v>
      </c>
      <c r="M1450" s="663">
        <v>798</v>
      </c>
      <c r="N1450" s="662">
        <v>4</v>
      </c>
      <c r="O1450" s="745">
        <v>4</v>
      </c>
      <c r="P1450" s="663">
        <v>798</v>
      </c>
      <c r="Q1450" s="678">
        <v>1</v>
      </c>
      <c r="R1450" s="662">
        <v>4</v>
      </c>
      <c r="S1450" s="678">
        <v>1</v>
      </c>
      <c r="T1450" s="745">
        <v>4</v>
      </c>
      <c r="U1450" s="701">
        <v>1</v>
      </c>
    </row>
    <row r="1451" spans="1:21" ht="14.4" customHeight="1" x14ac:dyDescent="0.3">
      <c r="A1451" s="661">
        <v>31</v>
      </c>
      <c r="B1451" s="662" t="s">
        <v>576</v>
      </c>
      <c r="C1451" s="662" t="s">
        <v>2790</v>
      </c>
      <c r="D1451" s="743" t="s">
        <v>3998</v>
      </c>
      <c r="E1451" s="744" t="s">
        <v>2810</v>
      </c>
      <c r="F1451" s="662" t="s">
        <v>2787</v>
      </c>
      <c r="G1451" s="662" t="s">
        <v>2858</v>
      </c>
      <c r="H1451" s="662" t="s">
        <v>577</v>
      </c>
      <c r="I1451" s="662" t="s">
        <v>2862</v>
      </c>
      <c r="J1451" s="662" t="s">
        <v>2863</v>
      </c>
      <c r="K1451" s="662" t="s">
        <v>2864</v>
      </c>
      <c r="L1451" s="663">
        <v>492.18</v>
      </c>
      <c r="M1451" s="663">
        <v>15257.580000000005</v>
      </c>
      <c r="N1451" s="662">
        <v>31</v>
      </c>
      <c r="O1451" s="745">
        <v>31</v>
      </c>
      <c r="P1451" s="663">
        <v>14765.400000000005</v>
      </c>
      <c r="Q1451" s="678">
        <v>0.967741935483871</v>
      </c>
      <c r="R1451" s="662">
        <v>30</v>
      </c>
      <c r="S1451" s="678">
        <v>0.967741935483871</v>
      </c>
      <c r="T1451" s="745">
        <v>30</v>
      </c>
      <c r="U1451" s="701">
        <v>0.967741935483871</v>
      </c>
    </row>
    <row r="1452" spans="1:21" ht="14.4" customHeight="1" x14ac:dyDescent="0.3">
      <c r="A1452" s="661">
        <v>31</v>
      </c>
      <c r="B1452" s="662" t="s">
        <v>576</v>
      </c>
      <c r="C1452" s="662" t="s">
        <v>2790</v>
      </c>
      <c r="D1452" s="743" t="s">
        <v>3998</v>
      </c>
      <c r="E1452" s="744" t="s">
        <v>2810</v>
      </c>
      <c r="F1452" s="662" t="s">
        <v>2787</v>
      </c>
      <c r="G1452" s="662" t="s">
        <v>2858</v>
      </c>
      <c r="H1452" s="662" t="s">
        <v>577</v>
      </c>
      <c r="I1452" s="662" t="s">
        <v>2865</v>
      </c>
      <c r="J1452" s="662" t="s">
        <v>2866</v>
      </c>
      <c r="K1452" s="662" t="s">
        <v>2867</v>
      </c>
      <c r="L1452" s="663">
        <v>347.81</v>
      </c>
      <c r="M1452" s="663">
        <v>695.62</v>
      </c>
      <c r="N1452" s="662">
        <v>2</v>
      </c>
      <c r="O1452" s="745">
        <v>2</v>
      </c>
      <c r="P1452" s="663">
        <v>347.81</v>
      </c>
      <c r="Q1452" s="678">
        <v>0.5</v>
      </c>
      <c r="R1452" s="662">
        <v>1</v>
      </c>
      <c r="S1452" s="678">
        <v>0.5</v>
      </c>
      <c r="T1452" s="745">
        <v>1</v>
      </c>
      <c r="U1452" s="701">
        <v>0.5</v>
      </c>
    </row>
    <row r="1453" spans="1:21" ht="14.4" customHeight="1" x14ac:dyDescent="0.3">
      <c r="A1453" s="661">
        <v>31</v>
      </c>
      <c r="B1453" s="662" t="s">
        <v>576</v>
      </c>
      <c r="C1453" s="662" t="s">
        <v>2790</v>
      </c>
      <c r="D1453" s="743" t="s">
        <v>3998</v>
      </c>
      <c r="E1453" s="744" t="s">
        <v>2810</v>
      </c>
      <c r="F1453" s="662" t="s">
        <v>2787</v>
      </c>
      <c r="G1453" s="662" t="s">
        <v>2858</v>
      </c>
      <c r="H1453" s="662" t="s">
        <v>577</v>
      </c>
      <c r="I1453" s="662" t="s">
        <v>3079</v>
      </c>
      <c r="J1453" s="662" t="s">
        <v>3080</v>
      </c>
      <c r="K1453" s="662" t="s">
        <v>3081</v>
      </c>
      <c r="L1453" s="663">
        <v>320.25</v>
      </c>
      <c r="M1453" s="663">
        <v>320.25</v>
      </c>
      <c r="N1453" s="662">
        <v>1</v>
      </c>
      <c r="O1453" s="745">
        <v>1</v>
      </c>
      <c r="P1453" s="663">
        <v>320.25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31</v>
      </c>
      <c r="B1454" s="662" t="s">
        <v>576</v>
      </c>
      <c r="C1454" s="662" t="s">
        <v>2790</v>
      </c>
      <c r="D1454" s="743" t="s">
        <v>3998</v>
      </c>
      <c r="E1454" s="744" t="s">
        <v>2810</v>
      </c>
      <c r="F1454" s="662" t="s">
        <v>2787</v>
      </c>
      <c r="G1454" s="662" t="s">
        <v>2858</v>
      </c>
      <c r="H1454" s="662" t="s">
        <v>577</v>
      </c>
      <c r="I1454" s="662" t="s">
        <v>3354</v>
      </c>
      <c r="J1454" s="662" t="s">
        <v>3355</v>
      </c>
      <c r="K1454" s="662" t="s">
        <v>3356</v>
      </c>
      <c r="L1454" s="663">
        <v>1575</v>
      </c>
      <c r="M1454" s="663">
        <v>6300</v>
      </c>
      <c r="N1454" s="662">
        <v>4</v>
      </c>
      <c r="O1454" s="745">
        <v>4</v>
      </c>
      <c r="P1454" s="663">
        <v>6300</v>
      </c>
      <c r="Q1454" s="678">
        <v>1</v>
      </c>
      <c r="R1454" s="662">
        <v>4</v>
      </c>
      <c r="S1454" s="678">
        <v>1</v>
      </c>
      <c r="T1454" s="745">
        <v>4</v>
      </c>
      <c r="U1454" s="701">
        <v>1</v>
      </c>
    </row>
    <row r="1455" spans="1:21" ht="14.4" customHeight="1" x14ac:dyDescent="0.3">
      <c r="A1455" s="661">
        <v>31</v>
      </c>
      <c r="B1455" s="662" t="s">
        <v>576</v>
      </c>
      <c r="C1455" s="662" t="s">
        <v>2790</v>
      </c>
      <c r="D1455" s="743" t="s">
        <v>3998</v>
      </c>
      <c r="E1455" s="744" t="s">
        <v>2810</v>
      </c>
      <c r="F1455" s="662" t="s">
        <v>2787</v>
      </c>
      <c r="G1455" s="662" t="s">
        <v>2858</v>
      </c>
      <c r="H1455" s="662" t="s">
        <v>577</v>
      </c>
      <c r="I1455" s="662" t="s">
        <v>3653</v>
      </c>
      <c r="J1455" s="662" t="s">
        <v>3654</v>
      </c>
      <c r="K1455" s="662" t="s">
        <v>3655</v>
      </c>
      <c r="L1455" s="663">
        <v>400</v>
      </c>
      <c r="M1455" s="663">
        <v>800</v>
      </c>
      <c r="N1455" s="662">
        <v>2</v>
      </c>
      <c r="O1455" s="745">
        <v>2</v>
      </c>
      <c r="P1455" s="663">
        <v>800</v>
      </c>
      <c r="Q1455" s="678">
        <v>1</v>
      </c>
      <c r="R1455" s="662">
        <v>2</v>
      </c>
      <c r="S1455" s="678">
        <v>1</v>
      </c>
      <c r="T1455" s="745">
        <v>2</v>
      </c>
      <c r="U1455" s="701">
        <v>1</v>
      </c>
    </row>
    <row r="1456" spans="1:21" ht="14.4" customHeight="1" x14ac:dyDescent="0.3">
      <c r="A1456" s="661">
        <v>31</v>
      </c>
      <c r="B1456" s="662" t="s">
        <v>576</v>
      </c>
      <c r="C1456" s="662" t="s">
        <v>2790</v>
      </c>
      <c r="D1456" s="743" t="s">
        <v>3998</v>
      </c>
      <c r="E1456" s="744" t="s">
        <v>2810</v>
      </c>
      <c r="F1456" s="662" t="s">
        <v>2787</v>
      </c>
      <c r="G1456" s="662" t="s">
        <v>2858</v>
      </c>
      <c r="H1456" s="662" t="s">
        <v>577</v>
      </c>
      <c r="I1456" s="662" t="s">
        <v>3052</v>
      </c>
      <c r="J1456" s="662" t="s">
        <v>3053</v>
      </c>
      <c r="K1456" s="662" t="s">
        <v>3054</v>
      </c>
      <c r="L1456" s="663">
        <v>250</v>
      </c>
      <c r="M1456" s="663">
        <v>250</v>
      </c>
      <c r="N1456" s="662">
        <v>1</v>
      </c>
      <c r="O1456" s="745">
        <v>1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31</v>
      </c>
      <c r="B1457" s="662" t="s">
        <v>576</v>
      </c>
      <c r="C1457" s="662" t="s">
        <v>2790</v>
      </c>
      <c r="D1457" s="743" t="s">
        <v>3998</v>
      </c>
      <c r="E1457" s="744" t="s">
        <v>2810</v>
      </c>
      <c r="F1457" s="662" t="s">
        <v>2787</v>
      </c>
      <c r="G1457" s="662" t="s">
        <v>2858</v>
      </c>
      <c r="H1457" s="662" t="s">
        <v>577</v>
      </c>
      <c r="I1457" s="662" t="s">
        <v>2974</v>
      </c>
      <c r="J1457" s="662" t="s">
        <v>2975</v>
      </c>
      <c r="K1457" s="662" t="s">
        <v>2976</v>
      </c>
      <c r="L1457" s="663">
        <v>750</v>
      </c>
      <c r="M1457" s="663">
        <v>3750</v>
      </c>
      <c r="N1457" s="662">
        <v>5</v>
      </c>
      <c r="O1457" s="745">
        <v>5</v>
      </c>
      <c r="P1457" s="663">
        <v>3750</v>
      </c>
      <c r="Q1457" s="678">
        <v>1</v>
      </c>
      <c r="R1457" s="662">
        <v>5</v>
      </c>
      <c r="S1457" s="678">
        <v>1</v>
      </c>
      <c r="T1457" s="745">
        <v>5</v>
      </c>
      <c r="U1457" s="701">
        <v>1</v>
      </c>
    </row>
    <row r="1458" spans="1:21" ht="14.4" customHeight="1" x14ac:dyDescent="0.3">
      <c r="A1458" s="661">
        <v>31</v>
      </c>
      <c r="B1458" s="662" t="s">
        <v>576</v>
      </c>
      <c r="C1458" s="662" t="s">
        <v>2790</v>
      </c>
      <c r="D1458" s="743" t="s">
        <v>3998</v>
      </c>
      <c r="E1458" s="744" t="s">
        <v>2810</v>
      </c>
      <c r="F1458" s="662" t="s">
        <v>2787</v>
      </c>
      <c r="G1458" s="662" t="s">
        <v>2858</v>
      </c>
      <c r="H1458" s="662" t="s">
        <v>577</v>
      </c>
      <c r="I1458" s="662" t="s">
        <v>3270</v>
      </c>
      <c r="J1458" s="662" t="s">
        <v>2980</v>
      </c>
      <c r="K1458" s="662" t="s">
        <v>3271</v>
      </c>
      <c r="L1458" s="663">
        <v>50.5</v>
      </c>
      <c r="M1458" s="663">
        <v>101</v>
      </c>
      <c r="N1458" s="662">
        <v>2</v>
      </c>
      <c r="O1458" s="745">
        <v>2</v>
      </c>
      <c r="P1458" s="663">
        <v>101</v>
      </c>
      <c r="Q1458" s="678">
        <v>1</v>
      </c>
      <c r="R1458" s="662">
        <v>2</v>
      </c>
      <c r="S1458" s="678">
        <v>1</v>
      </c>
      <c r="T1458" s="745">
        <v>2</v>
      </c>
      <c r="U1458" s="701">
        <v>1</v>
      </c>
    </row>
    <row r="1459" spans="1:21" ht="14.4" customHeight="1" x14ac:dyDescent="0.3">
      <c r="A1459" s="661">
        <v>31</v>
      </c>
      <c r="B1459" s="662" t="s">
        <v>576</v>
      </c>
      <c r="C1459" s="662" t="s">
        <v>2790</v>
      </c>
      <c r="D1459" s="743" t="s">
        <v>3998</v>
      </c>
      <c r="E1459" s="744" t="s">
        <v>2810</v>
      </c>
      <c r="F1459" s="662" t="s">
        <v>2787</v>
      </c>
      <c r="G1459" s="662" t="s">
        <v>2858</v>
      </c>
      <c r="H1459" s="662" t="s">
        <v>577</v>
      </c>
      <c r="I1459" s="662" t="s">
        <v>3038</v>
      </c>
      <c r="J1459" s="662" t="s">
        <v>2980</v>
      </c>
      <c r="K1459" s="662" t="s">
        <v>3039</v>
      </c>
      <c r="L1459" s="663">
        <v>58.5</v>
      </c>
      <c r="M1459" s="663">
        <v>117</v>
      </c>
      <c r="N1459" s="662">
        <v>2</v>
      </c>
      <c r="O1459" s="745">
        <v>2</v>
      </c>
      <c r="P1459" s="663">
        <v>117</v>
      </c>
      <c r="Q1459" s="678">
        <v>1</v>
      </c>
      <c r="R1459" s="662">
        <v>2</v>
      </c>
      <c r="S1459" s="678">
        <v>1</v>
      </c>
      <c r="T1459" s="745">
        <v>2</v>
      </c>
      <c r="U1459" s="701">
        <v>1</v>
      </c>
    </row>
    <row r="1460" spans="1:21" ht="14.4" customHeight="1" x14ac:dyDescent="0.3">
      <c r="A1460" s="661">
        <v>31</v>
      </c>
      <c r="B1460" s="662" t="s">
        <v>576</v>
      </c>
      <c r="C1460" s="662" t="s">
        <v>2790</v>
      </c>
      <c r="D1460" s="743" t="s">
        <v>3998</v>
      </c>
      <c r="E1460" s="744" t="s">
        <v>2810</v>
      </c>
      <c r="F1460" s="662" t="s">
        <v>2787</v>
      </c>
      <c r="G1460" s="662" t="s">
        <v>2858</v>
      </c>
      <c r="H1460" s="662" t="s">
        <v>577</v>
      </c>
      <c r="I1460" s="662" t="s">
        <v>2923</v>
      </c>
      <c r="J1460" s="662" t="s">
        <v>2924</v>
      </c>
      <c r="K1460" s="662" t="s">
        <v>2925</v>
      </c>
      <c r="L1460" s="663">
        <v>971.25</v>
      </c>
      <c r="M1460" s="663">
        <v>8741.25</v>
      </c>
      <c r="N1460" s="662">
        <v>9</v>
      </c>
      <c r="O1460" s="745">
        <v>9</v>
      </c>
      <c r="P1460" s="663">
        <v>8741.25</v>
      </c>
      <c r="Q1460" s="678">
        <v>1</v>
      </c>
      <c r="R1460" s="662">
        <v>9</v>
      </c>
      <c r="S1460" s="678">
        <v>1</v>
      </c>
      <c r="T1460" s="745">
        <v>9</v>
      </c>
      <c r="U1460" s="701">
        <v>1</v>
      </c>
    </row>
    <row r="1461" spans="1:21" ht="14.4" customHeight="1" x14ac:dyDescent="0.3">
      <c r="A1461" s="661">
        <v>31</v>
      </c>
      <c r="B1461" s="662" t="s">
        <v>576</v>
      </c>
      <c r="C1461" s="662" t="s">
        <v>2790</v>
      </c>
      <c r="D1461" s="743" t="s">
        <v>3998</v>
      </c>
      <c r="E1461" s="744" t="s">
        <v>2810</v>
      </c>
      <c r="F1461" s="662" t="s">
        <v>2787</v>
      </c>
      <c r="G1461" s="662" t="s">
        <v>2858</v>
      </c>
      <c r="H1461" s="662" t="s">
        <v>577</v>
      </c>
      <c r="I1461" s="662" t="s">
        <v>3360</v>
      </c>
      <c r="J1461" s="662" t="s">
        <v>3361</v>
      </c>
      <c r="K1461" s="662"/>
      <c r="L1461" s="663">
        <v>1000</v>
      </c>
      <c r="M1461" s="663">
        <v>1000</v>
      </c>
      <c r="N1461" s="662">
        <v>1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31</v>
      </c>
      <c r="B1462" s="662" t="s">
        <v>576</v>
      </c>
      <c r="C1462" s="662" t="s">
        <v>2790</v>
      </c>
      <c r="D1462" s="743" t="s">
        <v>3998</v>
      </c>
      <c r="E1462" s="744" t="s">
        <v>2810</v>
      </c>
      <c r="F1462" s="662" t="s">
        <v>2787</v>
      </c>
      <c r="G1462" s="662" t="s">
        <v>2858</v>
      </c>
      <c r="H1462" s="662" t="s">
        <v>577</v>
      </c>
      <c r="I1462" s="662" t="s">
        <v>3102</v>
      </c>
      <c r="J1462" s="662" t="s">
        <v>3103</v>
      </c>
      <c r="K1462" s="662" t="s">
        <v>3104</v>
      </c>
      <c r="L1462" s="663">
        <v>1000</v>
      </c>
      <c r="M1462" s="663">
        <v>1000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31</v>
      </c>
      <c r="B1463" s="662" t="s">
        <v>576</v>
      </c>
      <c r="C1463" s="662" t="s">
        <v>2790</v>
      </c>
      <c r="D1463" s="743" t="s">
        <v>3998</v>
      </c>
      <c r="E1463" s="744" t="s">
        <v>2810</v>
      </c>
      <c r="F1463" s="662" t="s">
        <v>2787</v>
      </c>
      <c r="G1463" s="662" t="s">
        <v>2858</v>
      </c>
      <c r="H1463" s="662" t="s">
        <v>577</v>
      </c>
      <c r="I1463" s="662" t="s">
        <v>3105</v>
      </c>
      <c r="J1463" s="662" t="s">
        <v>3106</v>
      </c>
      <c r="K1463" s="662" t="s">
        <v>3107</v>
      </c>
      <c r="L1463" s="663">
        <v>250</v>
      </c>
      <c r="M1463" s="663">
        <v>250</v>
      </c>
      <c r="N1463" s="662">
        <v>1</v>
      </c>
      <c r="O1463" s="745">
        <v>1</v>
      </c>
      <c r="P1463" s="663">
        <v>250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31</v>
      </c>
      <c r="B1464" s="662" t="s">
        <v>576</v>
      </c>
      <c r="C1464" s="662" t="s">
        <v>2790</v>
      </c>
      <c r="D1464" s="743" t="s">
        <v>3998</v>
      </c>
      <c r="E1464" s="744" t="s">
        <v>2810</v>
      </c>
      <c r="F1464" s="662" t="s">
        <v>2787</v>
      </c>
      <c r="G1464" s="662" t="s">
        <v>2858</v>
      </c>
      <c r="H1464" s="662" t="s">
        <v>577</v>
      </c>
      <c r="I1464" s="662" t="s">
        <v>3362</v>
      </c>
      <c r="J1464" s="662" t="s">
        <v>3363</v>
      </c>
      <c r="K1464" s="662" t="s">
        <v>3364</v>
      </c>
      <c r="L1464" s="663">
        <v>600</v>
      </c>
      <c r="M1464" s="663">
        <v>600</v>
      </c>
      <c r="N1464" s="662">
        <v>1</v>
      </c>
      <c r="O1464" s="745">
        <v>1</v>
      </c>
      <c r="P1464" s="663">
        <v>600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31</v>
      </c>
      <c r="B1465" s="662" t="s">
        <v>576</v>
      </c>
      <c r="C1465" s="662" t="s">
        <v>2790</v>
      </c>
      <c r="D1465" s="743" t="s">
        <v>3998</v>
      </c>
      <c r="E1465" s="744" t="s">
        <v>2810</v>
      </c>
      <c r="F1465" s="662" t="s">
        <v>2787</v>
      </c>
      <c r="G1465" s="662" t="s">
        <v>2858</v>
      </c>
      <c r="H1465" s="662" t="s">
        <v>577</v>
      </c>
      <c r="I1465" s="662" t="s">
        <v>3177</v>
      </c>
      <c r="J1465" s="662" t="s">
        <v>3178</v>
      </c>
      <c r="K1465" s="662" t="s">
        <v>3179</v>
      </c>
      <c r="L1465" s="663">
        <v>600</v>
      </c>
      <c r="M1465" s="663">
        <v>600</v>
      </c>
      <c r="N1465" s="662">
        <v>1</v>
      </c>
      <c r="O1465" s="745">
        <v>1</v>
      </c>
      <c r="P1465" s="663">
        <v>600</v>
      </c>
      <c r="Q1465" s="678">
        <v>1</v>
      </c>
      <c r="R1465" s="662">
        <v>1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31</v>
      </c>
      <c r="B1466" s="662" t="s">
        <v>576</v>
      </c>
      <c r="C1466" s="662" t="s">
        <v>2790</v>
      </c>
      <c r="D1466" s="743" t="s">
        <v>3998</v>
      </c>
      <c r="E1466" s="744" t="s">
        <v>2810</v>
      </c>
      <c r="F1466" s="662" t="s">
        <v>2787</v>
      </c>
      <c r="G1466" s="662" t="s">
        <v>2858</v>
      </c>
      <c r="H1466" s="662" t="s">
        <v>577</v>
      </c>
      <c r="I1466" s="662" t="s">
        <v>2926</v>
      </c>
      <c r="J1466" s="662" t="s">
        <v>2927</v>
      </c>
      <c r="K1466" s="662" t="s">
        <v>2928</v>
      </c>
      <c r="L1466" s="663">
        <v>349.12</v>
      </c>
      <c r="M1466" s="663">
        <v>1047.3600000000001</v>
      </c>
      <c r="N1466" s="662">
        <v>3</v>
      </c>
      <c r="O1466" s="745">
        <v>3</v>
      </c>
      <c r="P1466" s="663">
        <v>1047.3600000000001</v>
      </c>
      <c r="Q1466" s="678">
        <v>1</v>
      </c>
      <c r="R1466" s="662">
        <v>3</v>
      </c>
      <c r="S1466" s="678">
        <v>1</v>
      </c>
      <c r="T1466" s="745">
        <v>3</v>
      </c>
      <c r="U1466" s="701">
        <v>1</v>
      </c>
    </row>
    <row r="1467" spans="1:21" ht="14.4" customHeight="1" x14ac:dyDescent="0.3">
      <c r="A1467" s="661">
        <v>31</v>
      </c>
      <c r="B1467" s="662" t="s">
        <v>576</v>
      </c>
      <c r="C1467" s="662" t="s">
        <v>2790</v>
      </c>
      <c r="D1467" s="743" t="s">
        <v>3998</v>
      </c>
      <c r="E1467" s="744" t="s">
        <v>2810</v>
      </c>
      <c r="F1467" s="662" t="s">
        <v>2787</v>
      </c>
      <c r="G1467" s="662" t="s">
        <v>2858</v>
      </c>
      <c r="H1467" s="662" t="s">
        <v>577</v>
      </c>
      <c r="I1467" s="662" t="s">
        <v>2932</v>
      </c>
      <c r="J1467" s="662" t="s">
        <v>2933</v>
      </c>
      <c r="K1467" s="662" t="s">
        <v>2934</v>
      </c>
      <c r="L1467" s="663">
        <v>350</v>
      </c>
      <c r="M1467" s="663">
        <v>5600</v>
      </c>
      <c r="N1467" s="662">
        <v>16</v>
      </c>
      <c r="O1467" s="745">
        <v>16</v>
      </c>
      <c r="P1467" s="663">
        <v>5600</v>
      </c>
      <c r="Q1467" s="678">
        <v>1</v>
      </c>
      <c r="R1467" s="662">
        <v>16</v>
      </c>
      <c r="S1467" s="678">
        <v>1</v>
      </c>
      <c r="T1467" s="745">
        <v>16</v>
      </c>
      <c r="U1467" s="701">
        <v>1</v>
      </c>
    </row>
    <row r="1468" spans="1:21" ht="14.4" customHeight="1" x14ac:dyDescent="0.3">
      <c r="A1468" s="661">
        <v>31</v>
      </c>
      <c r="B1468" s="662" t="s">
        <v>576</v>
      </c>
      <c r="C1468" s="662" t="s">
        <v>2790</v>
      </c>
      <c r="D1468" s="743" t="s">
        <v>3998</v>
      </c>
      <c r="E1468" s="744" t="s">
        <v>2810</v>
      </c>
      <c r="F1468" s="662" t="s">
        <v>2787</v>
      </c>
      <c r="G1468" s="662" t="s">
        <v>2858</v>
      </c>
      <c r="H1468" s="662" t="s">
        <v>577</v>
      </c>
      <c r="I1468" s="662" t="s">
        <v>2935</v>
      </c>
      <c r="J1468" s="662" t="s">
        <v>2936</v>
      </c>
      <c r="K1468" s="662" t="s">
        <v>2937</v>
      </c>
      <c r="L1468" s="663">
        <v>855</v>
      </c>
      <c r="M1468" s="663">
        <v>1710</v>
      </c>
      <c r="N1468" s="662">
        <v>2</v>
      </c>
      <c r="O1468" s="745">
        <v>2</v>
      </c>
      <c r="P1468" s="663">
        <v>1710</v>
      </c>
      <c r="Q1468" s="678">
        <v>1</v>
      </c>
      <c r="R1468" s="662">
        <v>2</v>
      </c>
      <c r="S1468" s="678">
        <v>1</v>
      </c>
      <c r="T1468" s="745">
        <v>2</v>
      </c>
      <c r="U1468" s="701">
        <v>1</v>
      </c>
    </row>
    <row r="1469" spans="1:21" ht="14.4" customHeight="1" x14ac:dyDescent="0.3">
      <c r="A1469" s="661">
        <v>31</v>
      </c>
      <c r="B1469" s="662" t="s">
        <v>576</v>
      </c>
      <c r="C1469" s="662" t="s">
        <v>2790</v>
      </c>
      <c r="D1469" s="743" t="s">
        <v>3998</v>
      </c>
      <c r="E1469" s="744" t="s">
        <v>2810</v>
      </c>
      <c r="F1469" s="662" t="s">
        <v>2787</v>
      </c>
      <c r="G1469" s="662" t="s">
        <v>2858</v>
      </c>
      <c r="H1469" s="662" t="s">
        <v>577</v>
      </c>
      <c r="I1469" s="662" t="s">
        <v>2979</v>
      </c>
      <c r="J1469" s="662" t="s">
        <v>2980</v>
      </c>
      <c r="K1469" s="662" t="s">
        <v>2981</v>
      </c>
      <c r="L1469" s="663">
        <v>58.5</v>
      </c>
      <c r="M1469" s="663">
        <v>175.5</v>
      </c>
      <c r="N1469" s="662">
        <v>3</v>
      </c>
      <c r="O1469" s="745">
        <v>3</v>
      </c>
      <c r="P1469" s="663">
        <v>175.5</v>
      </c>
      <c r="Q1469" s="678">
        <v>1</v>
      </c>
      <c r="R1469" s="662">
        <v>3</v>
      </c>
      <c r="S1469" s="678">
        <v>1</v>
      </c>
      <c r="T1469" s="745">
        <v>3</v>
      </c>
      <c r="U1469" s="701">
        <v>1</v>
      </c>
    </row>
    <row r="1470" spans="1:21" ht="14.4" customHeight="1" x14ac:dyDescent="0.3">
      <c r="A1470" s="661">
        <v>31</v>
      </c>
      <c r="B1470" s="662" t="s">
        <v>576</v>
      </c>
      <c r="C1470" s="662" t="s">
        <v>2790</v>
      </c>
      <c r="D1470" s="743" t="s">
        <v>3998</v>
      </c>
      <c r="E1470" s="744" t="s">
        <v>2810</v>
      </c>
      <c r="F1470" s="662" t="s">
        <v>2787</v>
      </c>
      <c r="G1470" s="662" t="s">
        <v>2858</v>
      </c>
      <c r="H1470" s="662" t="s">
        <v>577</v>
      </c>
      <c r="I1470" s="662" t="s">
        <v>3944</v>
      </c>
      <c r="J1470" s="662" t="s">
        <v>3945</v>
      </c>
      <c r="K1470" s="662" t="s">
        <v>3946</v>
      </c>
      <c r="L1470" s="663">
        <v>599.80999999999995</v>
      </c>
      <c r="M1470" s="663">
        <v>599.80999999999995</v>
      </c>
      <c r="N1470" s="662">
        <v>1</v>
      </c>
      <c r="O1470" s="745">
        <v>1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31</v>
      </c>
      <c r="B1471" s="662" t="s">
        <v>576</v>
      </c>
      <c r="C1471" s="662" t="s">
        <v>2790</v>
      </c>
      <c r="D1471" s="743" t="s">
        <v>3998</v>
      </c>
      <c r="E1471" s="744" t="s">
        <v>2810</v>
      </c>
      <c r="F1471" s="662" t="s">
        <v>2787</v>
      </c>
      <c r="G1471" s="662" t="s">
        <v>2858</v>
      </c>
      <c r="H1471" s="662" t="s">
        <v>577</v>
      </c>
      <c r="I1471" s="662" t="s">
        <v>3947</v>
      </c>
      <c r="J1471" s="662" t="s">
        <v>3948</v>
      </c>
      <c r="K1471" s="662" t="s">
        <v>3949</v>
      </c>
      <c r="L1471" s="663">
        <v>1600</v>
      </c>
      <c r="M1471" s="663">
        <v>3200</v>
      </c>
      <c r="N1471" s="662">
        <v>2</v>
      </c>
      <c r="O1471" s="745">
        <v>2</v>
      </c>
      <c r="P1471" s="663">
        <v>3200</v>
      </c>
      <c r="Q1471" s="678">
        <v>1</v>
      </c>
      <c r="R1471" s="662">
        <v>2</v>
      </c>
      <c r="S1471" s="678">
        <v>1</v>
      </c>
      <c r="T1471" s="745">
        <v>2</v>
      </c>
      <c r="U1471" s="701">
        <v>1</v>
      </c>
    </row>
    <row r="1472" spans="1:21" ht="14.4" customHeight="1" x14ac:dyDescent="0.3">
      <c r="A1472" s="661">
        <v>31</v>
      </c>
      <c r="B1472" s="662" t="s">
        <v>576</v>
      </c>
      <c r="C1472" s="662" t="s">
        <v>2790</v>
      </c>
      <c r="D1472" s="743" t="s">
        <v>3998</v>
      </c>
      <c r="E1472" s="744" t="s">
        <v>2810</v>
      </c>
      <c r="F1472" s="662" t="s">
        <v>2787</v>
      </c>
      <c r="G1472" s="662" t="s">
        <v>2858</v>
      </c>
      <c r="H1472" s="662" t="s">
        <v>577</v>
      </c>
      <c r="I1472" s="662" t="s">
        <v>2999</v>
      </c>
      <c r="J1472" s="662" t="s">
        <v>3000</v>
      </c>
      <c r="K1472" s="662" t="s">
        <v>3001</v>
      </c>
      <c r="L1472" s="663">
        <v>1000</v>
      </c>
      <c r="M1472" s="663">
        <v>5000</v>
      </c>
      <c r="N1472" s="662">
        <v>5</v>
      </c>
      <c r="O1472" s="745">
        <v>5</v>
      </c>
      <c r="P1472" s="663">
        <v>5000</v>
      </c>
      <c r="Q1472" s="678">
        <v>1</v>
      </c>
      <c r="R1472" s="662">
        <v>5</v>
      </c>
      <c r="S1472" s="678">
        <v>1</v>
      </c>
      <c r="T1472" s="745">
        <v>5</v>
      </c>
      <c r="U1472" s="701">
        <v>1</v>
      </c>
    </row>
    <row r="1473" spans="1:21" ht="14.4" customHeight="1" x14ac:dyDescent="0.3">
      <c r="A1473" s="661">
        <v>31</v>
      </c>
      <c r="B1473" s="662" t="s">
        <v>576</v>
      </c>
      <c r="C1473" s="662" t="s">
        <v>2790</v>
      </c>
      <c r="D1473" s="743" t="s">
        <v>3998</v>
      </c>
      <c r="E1473" s="744" t="s">
        <v>2810</v>
      </c>
      <c r="F1473" s="662" t="s">
        <v>2787</v>
      </c>
      <c r="G1473" s="662" t="s">
        <v>2858</v>
      </c>
      <c r="H1473" s="662" t="s">
        <v>577</v>
      </c>
      <c r="I1473" s="662" t="s">
        <v>3950</v>
      </c>
      <c r="J1473" s="662" t="s">
        <v>3951</v>
      </c>
      <c r="K1473" s="662" t="s">
        <v>3952</v>
      </c>
      <c r="L1473" s="663">
        <v>1000</v>
      </c>
      <c r="M1473" s="663">
        <v>1000</v>
      </c>
      <c r="N1473" s="662">
        <v>1</v>
      </c>
      <c r="O1473" s="745">
        <v>1</v>
      </c>
      <c r="P1473" s="663">
        <v>1000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31</v>
      </c>
      <c r="B1474" s="662" t="s">
        <v>576</v>
      </c>
      <c r="C1474" s="662" t="s">
        <v>2790</v>
      </c>
      <c r="D1474" s="743" t="s">
        <v>3998</v>
      </c>
      <c r="E1474" s="744" t="s">
        <v>2810</v>
      </c>
      <c r="F1474" s="662" t="s">
        <v>2787</v>
      </c>
      <c r="G1474" s="662" t="s">
        <v>2868</v>
      </c>
      <c r="H1474" s="662" t="s">
        <v>577</v>
      </c>
      <c r="I1474" s="662" t="s">
        <v>2869</v>
      </c>
      <c r="J1474" s="662" t="s">
        <v>2870</v>
      </c>
      <c r="K1474" s="662" t="s">
        <v>2871</v>
      </c>
      <c r="L1474" s="663">
        <v>260</v>
      </c>
      <c r="M1474" s="663">
        <v>1820</v>
      </c>
      <c r="N1474" s="662">
        <v>7</v>
      </c>
      <c r="O1474" s="745">
        <v>4</v>
      </c>
      <c r="P1474" s="663">
        <v>1300</v>
      </c>
      <c r="Q1474" s="678">
        <v>0.7142857142857143</v>
      </c>
      <c r="R1474" s="662">
        <v>5</v>
      </c>
      <c r="S1474" s="678">
        <v>0.7142857142857143</v>
      </c>
      <c r="T1474" s="745">
        <v>3</v>
      </c>
      <c r="U1474" s="701">
        <v>0.75</v>
      </c>
    </row>
    <row r="1475" spans="1:21" ht="14.4" customHeight="1" x14ac:dyDescent="0.3">
      <c r="A1475" s="661">
        <v>31</v>
      </c>
      <c r="B1475" s="662" t="s">
        <v>576</v>
      </c>
      <c r="C1475" s="662" t="s">
        <v>2790</v>
      </c>
      <c r="D1475" s="743" t="s">
        <v>3998</v>
      </c>
      <c r="E1475" s="744" t="s">
        <v>2810</v>
      </c>
      <c r="F1475" s="662" t="s">
        <v>2787</v>
      </c>
      <c r="G1475" s="662" t="s">
        <v>2868</v>
      </c>
      <c r="H1475" s="662" t="s">
        <v>577</v>
      </c>
      <c r="I1475" s="662" t="s">
        <v>2872</v>
      </c>
      <c r="J1475" s="662" t="s">
        <v>2873</v>
      </c>
      <c r="K1475" s="662" t="s">
        <v>2874</v>
      </c>
      <c r="L1475" s="663">
        <v>200</v>
      </c>
      <c r="M1475" s="663">
        <v>2800</v>
      </c>
      <c r="N1475" s="662">
        <v>14</v>
      </c>
      <c r="O1475" s="745">
        <v>7</v>
      </c>
      <c r="P1475" s="663">
        <v>2800</v>
      </c>
      <c r="Q1475" s="678">
        <v>1</v>
      </c>
      <c r="R1475" s="662">
        <v>14</v>
      </c>
      <c r="S1475" s="678">
        <v>1</v>
      </c>
      <c r="T1475" s="745">
        <v>7</v>
      </c>
      <c r="U1475" s="701">
        <v>1</v>
      </c>
    </row>
    <row r="1476" spans="1:21" ht="14.4" customHeight="1" x14ac:dyDescent="0.3">
      <c r="A1476" s="661">
        <v>31</v>
      </c>
      <c r="B1476" s="662" t="s">
        <v>576</v>
      </c>
      <c r="C1476" s="662" t="s">
        <v>2790</v>
      </c>
      <c r="D1476" s="743" t="s">
        <v>3998</v>
      </c>
      <c r="E1476" s="744" t="s">
        <v>2810</v>
      </c>
      <c r="F1476" s="662" t="s">
        <v>2787</v>
      </c>
      <c r="G1476" s="662" t="s">
        <v>2868</v>
      </c>
      <c r="H1476" s="662" t="s">
        <v>577</v>
      </c>
      <c r="I1476" s="662" t="s">
        <v>3953</v>
      </c>
      <c r="J1476" s="662" t="s">
        <v>3954</v>
      </c>
      <c r="K1476" s="662" t="s">
        <v>3955</v>
      </c>
      <c r="L1476" s="663">
        <v>277.88</v>
      </c>
      <c r="M1476" s="663">
        <v>555.76</v>
      </c>
      <c r="N1476" s="662">
        <v>2</v>
      </c>
      <c r="O1476" s="745">
        <v>1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31</v>
      </c>
      <c r="B1477" s="662" t="s">
        <v>576</v>
      </c>
      <c r="C1477" s="662" t="s">
        <v>2790</v>
      </c>
      <c r="D1477" s="743" t="s">
        <v>3998</v>
      </c>
      <c r="E1477" s="744" t="s">
        <v>2811</v>
      </c>
      <c r="F1477" s="662" t="s">
        <v>2785</v>
      </c>
      <c r="G1477" s="662" t="s">
        <v>2813</v>
      </c>
      <c r="H1477" s="662" t="s">
        <v>1456</v>
      </c>
      <c r="I1477" s="662" t="s">
        <v>1780</v>
      </c>
      <c r="J1477" s="662" t="s">
        <v>2663</v>
      </c>
      <c r="K1477" s="662" t="s">
        <v>2659</v>
      </c>
      <c r="L1477" s="663">
        <v>149.52000000000001</v>
      </c>
      <c r="M1477" s="663">
        <v>149.52000000000001</v>
      </c>
      <c r="N1477" s="662">
        <v>1</v>
      </c>
      <c r="O1477" s="745">
        <v>0.5</v>
      </c>
      <c r="P1477" s="663">
        <v>149.52000000000001</v>
      </c>
      <c r="Q1477" s="678">
        <v>1</v>
      </c>
      <c r="R1477" s="662">
        <v>1</v>
      </c>
      <c r="S1477" s="678">
        <v>1</v>
      </c>
      <c r="T1477" s="745">
        <v>0.5</v>
      </c>
      <c r="U1477" s="701">
        <v>1</v>
      </c>
    </row>
    <row r="1478" spans="1:21" ht="14.4" customHeight="1" x14ac:dyDescent="0.3">
      <c r="A1478" s="661">
        <v>31</v>
      </c>
      <c r="B1478" s="662" t="s">
        <v>576</v>
      </c>
      <c r="C1478" s="662" t="s">
        <v>2790</v>
      </c>
      <c r="D1478" s="743" t="s">
        <v>3998</v>
      </c>
      <c r="E1478" s="744" t="s">
        <v>2811</v>
      </c>
      <c r="F1478" s="662" t="s">
        <v>2785</v>
      </c>
      <c r="G1478" s="662" t="s">
        <v>2813</v>
      </c>
      <c r="H1478" s="662" t="s">
        <v>577</v>
      </c>
      <c r="I1478" s="662" t="s">
        <v>2814</v>
      </c>
      <c r="J1478" s="662" t="s">
        <v>1269</v>
      </c>
      <c r="K1478" s="662" t="s">
        <v>2815</v>
      </c>
      <c r="L1478" s="663">
        <v>145.02000000000001</v>
      </c>
      <c r="M1478" s="663">
        <v>145.02000000000001</v>
      </c>
      <c r="N1478" s="662">
        <v>1</v>
      </c>
      <c r="O1478" s="745">
        <v>1</v>
      </c>
      <c r="P1478" s="663">
        <v>145.02000000000001</v>
      </c>
      <c r="Q1478" s="678">
        <v>1</v>
      </c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31</v>
      </c>
      <c r="B1479" s="662" t="s">
        <v>576</v>
      </c>
      <c r="C1479" s="662" t="s">
        <v>2790</v>
      </c>
      <c r="D1479" s="743" t="s">
        <v>3998</v>
      </c>
      <c r="E1479" s="744" t="s">
        <v>2811</v>
      </c>
      <c r="F1479" s="662" t="s">
        <v>2785</v>
      </c>
      <c r="G1479" s="662" t="s">
        <v>2816</v>
      </c>
      <c r="H1479" s="662" t="s">
        <v>577</v>
      </c>
      <c r="I1479" s="662" t="s">
        <v>1699</v>
      </c>
      <c r="J1479" s="662" t="s">
        <v>1700</v>
      </c>
      <c r="K1479" s="662" t="s">
        <v>2670</v>
      </c>
      <c r="L1479" s="663">
        <v>66.819999999999993</v>
      </c>
      <c r="M1479" s="663">
        <v>66.819999999999993</v>
      </c>
      <c r="N1479" s="662">
        <v>1</v>
      </c>
      <c r="O1479" s="745">
        <v>1</v>
      </c>
      <c r="P1479" s="663">
        <v>66.819999999999993</v>
      </c>
      <c r="Q1479" s="678">
        <v>1</v>
      </c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31</v>
      </c>
      <c r="B1480" s="662" t="s">
        <v>576</v>
      </c>
      <c r="C1480" s="662" t="s">
        <v>2790</v>
      </c>
      <c r="D1480" s="743" t="s">
        <v>3998</v>
      </c>
      <c r="E1480" s="744" t="s">
        <v>2811</v>
      </c>
      <c r="F1480" s="662" t="s">
        <v>2785</v>
      </c>
      <c r="G1480" s="662" t="s">
        <v>2816</v>
      </c>
      <c r="H1480" s="662" t="s">
        <v>577</v>
      </c>
      <c r="I1480" s="662" t="s">
        <v>1699</v>
      </c>
      <c r="J1480" s="662" t="s">
        <v>1700</v>
      </c>
      <c r="K1480" s="662" t="s">
        <v>2670</v>
      </c>
      <c r="L1480" s="663">
        <v>78.33</v>
      </c>
      <c r="M1480" s="663">
        <v>156.66</v>
      </c>
      <c r="N1480" s="662">
        <v>2</v>
      </c>
      <c r="O1480" s="745">
        <v>1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31</v>
      </c>
      <c r="B1481" s="662" t="s">
        <v>576</v>
      </c>
      <c r="C1481" s="662" t="s">
        <v>2790</v>
      </c>
      <c r="D1481" s="743" t="s">
        <v>3998</v>
      </c>
      <c r="E1481" s="744" t="s">
        <v>2811</v>
      </c>
      <c r="F1481" s="662" t="s">
        <v>2785</v>
      </c>
      <c r="G1481" s="662" t="s">
        <v>2990</v>
      </c>
      <c r="H1481" s="662" t="s">
        <v>577</v>
      </c>
      <c r="I1481" s="662" t="s">
        <v>3956</v>
      </c>
      <c r="J1481" s="662" t="s">
        <v>3957</v>
      </c>
      <c r="K1481" s="662" t="s">
        <v>3958</v>
      </c>
      <c r="L1481" s="663">
        <v>0</v>
      </c>
      <c r="M1481" s="663">
        <v>0</v>
      </c>
      <c r="N1481" s="662">
        <v>1</v>
      </c>
      <c r="O1481" s="745">
        <v>1</v>
      </c>
      <c r="P1481" s="663">
        <v>0</v>
      </c>
      <c r="Q1481" s="678"/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31</v>
      </c>
      <c r="B1482" s="662" t="s">
        <v>576</v>
      </c>
      <c r="C1482" s="662" t="s">
        <v>2790</v>
      </c>
      <c r="D1482" s="743" t="s">
        <v>3998</v>
      </c>
      <c r="E1482" s="744" t="s">
        <v>2811</v>
      </c>
      <c r="F1482" s="662" t="s">
        <v>2785</v>
      </c>
      <c r="G1482" s="662" t="s">
        <v>2990</v>
      </c>
      <c r="H1482" s="662" t="s">
        <v>577</v>
      </c>
      <c r="I1482" s="662" t="s">
        <v>3214</v>
      </c>
      <c r="J1482" s="662" t="s">
        <v>1394</v>
      </c>
      <c r="K1482" s="662" t="s">
        <v>1372</v>
      </c>
      <c r="L1482" s="663">
        <v>0</v>
      </c>
      <c r="M1482" s="663">
        <v>0</v>
      </c>
      <c r="N1482" s="662">
        <v>1</v>
      </c>
      <c r="O1482" s="745">
        <v>1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31</v>
      </c>
      <c r="B1483" s="662" t="s">
        <v>576</v>
      </c>
      <c r="C1483" s="662" t="s">
        <v>2790</v>
      </c>
      <c r="D1483" s="743" t="s">
        <v>3998</v>
      </c>
      <c r="E1483" s="744" t="s">
        <v>2811</v>
      </c>
      <c r="F1483" s="662" t="s">
        <v>2785</v>
      </c>
      <c r="G1483" s="662" t="s">
        <v>2990</v>
      </c>
      <c r="H1483" s="662" t="s">
        <v>577</v>
      </c>
      <c r="I1483" s="662" t="s">
        <v>781</v>
      </c>
      <c r="J1483" s="662" t="s">
        <v>782</v>
      </c>
      <c r="K1483" s="662" t="s">
        <v>1558</v>
      </c>
      <c r="L1483" s="663">
        <v>48.42</v>
      </c>
      <c r="M1483" s="663">
        <v>145.26</v>
      </c>
      <c r="N1483" s="662">
        <v>3</v>
      </c>
      <c r="O1483" s="745">
        <v>2</v>
      </c>
      <c r="P1483" s="663">
        <v>145.26</v>
      </c>
      <c r="Q1483" s="678">
        <v>1</v>
      </c>
      <c r="R1483" s="662">
        <v>3</v>
      </c>
      <c r="S1483" s="678">
        <v>1</v>
      </c>
      <c r="T1483" s="745">
        <v>2</v>
      </c>
      <c r="U1483" s="701">
        <v>1</v>
      </c>
    </row>
    <row r="1484" spans="1:21" ht="14.4" customHeight="1" x14ac:dyDescent="0.3">
      <c r="A1484" s="661">
        <v>31</v>
      </c>
      <c r="B1484" s="662" t="s">
        <v>576</v>
      </c>
      <c r="C1484" s="662" t="s">
        <v>2790</v>
      </c>
      <c r="D1484" s="743" t="s">
        <v>3998</v>
      </c>
      <c r="E1484" s="744" t="s">
        <v>2811</v>
      </c>
      <c r="F1484" s="662" t="s">
        <v>2785</v>
      </c>
      <c r="G1484" s="662" t="s">
        <v>2990</v>
      </c>
      <c r="H1484" s="662" t="s">
        <v>577</v>
      </c>
      <c r="I1484" s="662" t="s">
        <v>781</v>
      </c>
      <c r="J1484" s="662" t="s">
        <v>782</v>
      </c>
      <c r="K1484" s="662" t="s">
        <v>1558</v>
      </c>
      <c r="L1484" s="663">
        <v>36.54</v>
      </c>
      <c r="M1484" s="663">
        <v>73.08</v>
      </c>
      <c r="N1484" s="662">
        <v>2</v>
      </c>
      <c r="O1484" s="745">
        <v>0.5</v>
      </c>
      <c r="P1484" s="663">
        <v>73.08</v>
      </c>
      <c r="Q1484" s="678">
        <v>1</v>
      </c>
      <c r="R1484" s="662">
        <v>2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31</v>
      </c>
      <c r="B1485" s="662" t="s">
        <v>576</v>
      </c>
      <c r="C1485" s="662" t="s">
        <v>2790</v>
      </c>
      <c r="D1485" s="743" t="s">
        <v>3998</v>
      </c>
      <c r="E1485" s="744" t="s">
        <v>2811</v>
      </c>
      <c r="F1485" s="662" t="s">
        <v>2785</v>
      </c>
      <c r="G1485" s="662" t="s">
        <v>2990</v>
      </c>
      <c r="H1485" s="662" t="s">
        <v>577</v>
      </c>
      <c r="I1485" s="662" t="s">
        <v>1209</v>
      </c>
      <c r="J1485" s="662" t="s">
        <v>1210</v>
      </c>
      <c r="K1485" s="662" t="s">
        <v>1211</v>
      </c>
      <c r="L1485" s="663">
        <v>48.72</v>
      </c>
      <c r="M1485" s="663">
        <v>48.72</v>
      </c>
      <c r="N1485" s="662">
        <v>1</v>
      </c>
      <c r="O1485" s="745">
        <v>0.5</v>
      </c>
      <c r="P1485" s="663">
        <v>48.72</v>
      </c>
      <c r="Q1485" s="678">
        <v>1</v>
      </c>
      <c r="R1485" s="662">
        <v>1</v>
      </c>
      <c r="S1485" s="678">
        <v>1</v>
      </c>
      <c r="T1485" s="745">
        <v>0.5</v>
      </c>
      <c r="U1485" s="701">
        <v>1</v>
      </c>
    </row>
    <row r="1486" spans="1:21" ht="14.4" customHeight="1" x14ac:dyDescent="0.3">
      <c r="A1486" s="661">
        <v>31</v>
      </c>
      <c r="B1486" s="662" t="s">
        <v>576</v>
      </c>
      <c r="C1486" s="662" t="s">
        <v>2790</v>
      </c>
      <c r="D1486" s="743" t="s">
        <v>3998</v>
      </c>
      <c r="E1486" s="744" t="s">
        <v>2811</v>
      </c>
      <c r="F1486" s="662" t="s">
        <v>2785</v>
      </c>
      <c r="G1486" s="662" t="s">
        <v>2990</v>
      </c>
      <c r="H1486" s="662" t="s">
        <v>577</v>
      </c>
      <c r="I1486" s="662" t="s">
        <v>3297</v>
      </c>
      <c r="J1486" s="662" t="s">
        <v>3142</v>
      </c>
      <c r="K1486" s="662" t="s">
        <v>3298</v>
      </c>
      <c r="L1486" s="663">
        <v>32.28</v>
      </c>
      <c r="M1486" s="663">
        <v>32.28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31</v>
      </c>
      <c r="B1487" s="662" t="s">
        <v>576</v>
      </c>
      <c r="C1487" s="662" t="s">
        <v>2790</v>
      </c>
      <c r="D1487" s="743" t="s">
        <v>3998</v>
      </c>
      <c r="E1487" s="744" t="s">
        <v>2811</v>
      </c>
      <c r="F1487" s="662" t="s">
        <v>2785</v>
      </c>
      <c r="G1487" s="662" t="s">
        <v>2990</v>
      </c>
      <c r="H1487" s="662" t="s">
        <v>577</v>
      </c>
      <c r="I1487" s="662" t="s">
        <v>3959</v>
      </c>
      <c r="J1487" s="662" t="s">
        <v>3957</v>
      </c>
      <c r="K1487" s="662" t="s">
        <v>3960</v>
      </c>
      <c r="L1487" s="663">
        <v>0</v>
      </c>
      <c r="M1487" s="663">
        <v>0</v>
      </c>
      <c r="N1487" s="662">
        <v>2</v>
      </c>
      <c r="O1487" s="745">
        <v>2</v>
      </c>
      <c r="P1487" s="663">
        <v>0</v>
      </c>
      <c r="Q1487" s="678"/>
      <c r="R1487" s="662">
        <v>2</v>
      </c>
      <c r="S1487" s="678">
        <v>1</v>
      </c>
      <c r="T1487" s="745">
        <v>2</v>
      </c>
      <c r="U1487" s="701">
        <v>1</v>
      </c>
    </row>
    <row r="1488" spans="1:21" ht="14.4" customHeight="1" x14ac:dyDescent="0.3">
      <c r="A1488" s="661">
        <v>31</v>
      </c>
      <c r="B1488" s="662" t="s">
        <v>576</v>
      </c>
      <c r="C1488" s="662" t="s">
        <v>2790</v>
      </c>
      <c r="D1488" s="743" t="s">
        <v>3998</v>
      </c>
      <c r="E1488" s="744" t="s">
        <v>2811</v>
      </c>
      <c r="F1488" s="662" t="s">
        <v>2785</v>
      </c>
      <c r="G1488" s="662" t="s">
        <v>3221</v>
      </c>
      <c r="H1488" s="662" t="s">
        <v>577</v>
      </c>
      <c r="I1488" s="662" t="s">
        <v>3798</v>
      </c>
      <c r="J1488" s="662" t="s">
        <v>3799</v>
      </c>
      <c r="K1488" s="662" t="s">
        <v>3800</v>
      </c>
      <c r="L1488" s="663">
        <v>0</v>
      </c>
      <c r="M1488" s="663">
        <v>0</v>
      </c>
      <c r="N1488" s="662">
        <v>1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31</v>
      </c>
      <c r="B1489" s="662" t="s">
        <v>576</v>
      </c>
      <c r="C1489" s="662" t="s">
        <v>2790</v>
      </c>
      <c r="D1489" s="743" t="s">
        <v>3998</v>
      </c>
      <c r="E1489" s="744" t="s">
        <v>2811</v>
      </c>
      <c r="F1489" s="662" t="s">
        <v>2785</v>
      </c>
      <c r="G1489" s="662" t="s">
        <v>2895</v>
      </c>
      <c r="H1489" s="662" t="s">
        <v>577</v>
      </c>
      <c r="I1489" s="662" t="s">
        <v>3143</v>
      </c>
      <c r="J1489" s="662" t="s">
        <v>904</v>
      </c>
      <c r="K1489" s="662" t="s">
        <v>3144</v>
      </c>
      <c r="L1489" s="663">
        <v>0</v>
      </c>
      <c r="M1489" s="663">
        <v>0</v>
      </c>
      <c r="N1489" s="662">
        <v>1</v>
      </c>
      <c r="O1489" s="745">
        <v>0.5</v>
      </c>
      <c r="P1489" s="663">
        <v>0</v>
      </c>
      <c r="Q1489" s="678"/>
      <c r="R1489" s="662">
        <v>1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31</v>
      </c>
      <c r="B1490" s="662" t="s">
        <v>576</v>
      </c>
      <c r="C1490" s="662" t="s">
        <v>2790</v>
      </c>
      <c r="D1490" s="743" t="s">
        <v>3998</v>
      </c>
      <c r="E1490" s="744" t="s">
        <v>2811</v>
      </c>
      <c r="F1490" s="662" t="s">
        <v>2785</v>
      </c>
      <c r="G1490" s="662" t="s">
        <v>3225</v>
      </c>
      <c r="H1490" s="662" t="s">
        <v>577</v>
      </c>
      <c r="I1490" s="662" t="s">
        <v>3226</v>
      </c>
      <c r="J1490" s="662" t="s">
        <v>1355</v>
      </c>
      <c r="K1490" s="662" t="s">
        <v>3227</v>
      </c>
      <c r="L1490" s="663">
        <v>76.180000000000007</v>
      </c>
      <c r="M1490" s="663">
        <v>76.180000000000007</v>
      </c>
      <c r="N1490" s="662">
        <v>1</v>
      </c>
      <c r="O1490" s="745">
        <v>0.5</v>
      </c>
      <c r="P1490" s="663">
        <v>76.180000000000007</v>
      </c>
      <c r="Q1490" s="678">
        <v>1</v>
      </c>
      <c r="R1490" s="662">
        <v>1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31</v>
      </c>
      <c r="B1491" s="662" t="s">
        <v>576</v>
      </c>
      <c r="C1491" s="662" t="s">
        <v>2790</v>
      </c>
      <c r="D1491" s="743" t="s">
        <v>3998</v>
      </c>
      <c r="E1491" s="744" t="s">
        <v>2811</v>
      </c>
      <c r="F1491" s="662" t="s">
        <v>2785</v>
      </c>
      <c r="G1491" s="662" t="s">
        <v>2823</v>
      </c>
      <c r="H1491" s="662" t="s">
        <v>577</v>
      </c>
      <c r="I1491" s="662" t="s">
        <v>1714</v>
      </c>
      <c r="J1491" s="662" t="s">
        <v>1715</v>
      </c>
      <c r="K1491" s="662" t="s">
        <v>1716</v>
      </c>
      <c r="L1491" s="663">
        <v>147.31</v>
      </c>
      <c r="M1491" s="663">
        <v>736.55</v>
      </c>
      <c r="N1491" s="662">
        <v>5</v>
      </c>
      <c r="O1491" s="745">
        <v>2.5</v>
      </c>
      <c r="P1491" s="663">
        <v>736.55</v>
      </c>
      <c r="Q1491" s="678">
        <v>1</v>
      </c>
      <c r="R1491" s="662">
        <v>5</v>
      </c>
      <c r="S1491" s="678">
        <v>1</v>
      </c>
      <c r="T1491" s="745">
        <v>2.5</v>
      </c>
      <c r="U1491" s="701">
        <v>1</v>
      </c>
    </row>
    <row r="1492" spans="1:21" ht="14.4" customHeight="1" x14ac:dyDescent="0.3">
      <c r="A1492" s="661">
        <v>31</v>
      </c>
      <c r="B1492" s="662" t="s">
        <v>576</v>
      </c>
      <c r="C1492" s="662" t="s">
        <v>2790</v>
      </c>
      <c r="D1492" s="743" t="s">
        <v>3998</v>
      </c>
      <c r="E1492" s="744" t="s">
        <v>2811</v>
      </c>
      <c r="F1492" s="662" t="s">
        <v>2785</v>
      </c>
      <c r="G1492" s="662" t="s">
        <v>2823</v>
      </c>
      <c r="H1492" s="662" t="s">
        <v>577</v>
      </c>
      <c r="I1492" s="662" t="s">
        <v>2824</v>
      </c>
      <c r="J1492" s="662" t="s">
        <v>1715</v>
      </c>
      <c r="K1492" s="662" t="s">
        <v>2825</v>
      </c>
      <c r="L1492" s="663">
        <v>0</v>
      </c>
      <c r="M1492" s="663">
        <v>0</v>
      </c>
      <c r="N1492" s="662">
        <v>1</v>
      </c>
      <c r="O1492" s="745">
        <v>1</v>
      </c>
      <c r="P1492" s="663"/>
      <c r="Q1492" s="678"/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31</v>
      </c>
      <c r="B1493" s="662" t="s">
        <v>576</v>
      </c>
      <c r="C1493" s="662" t="s">
        <v>2790</v>
      </c>
      <c r="D1493" s="743" t="s">
        <v>3998</v>
      </c>
      <c r="E1493" s="744" t="s">
        <v>2811</v>
      </c>
      <c r="F1493" s="662" t="s">
        <v>2785</v>
      </c>
      <c r="G1493" s="662" t="s">
        <v>2823</v>
      </c>
      <c r="H1493" s="662" t="s">
        <v>577</v>
      </c>
      <c r="I1493" s="662" t="s">
        <v>2826</v>
      </c>
      <c r="J1493" s="662" t="s">
        <v>1715</v>
      </c>
      <c r="K1493" s="662" t="s">
        <v>1716</v>
      </c>
      <c r="L1493" s="663">
        <v>147.31</v>
      </c>
      <c r="M1493" s="663">
        <v>736.55</v>
      </c>
      <c r="N1493" s="662">
        <v>5</v>
      </c>
      <c r="O1493" s="745">
        <v>2</v>
      </c>
      <c r="P1493" s="663">
        <v>736.55</v>
      </c>
      <c r="Q1493" s="678">
        <v>1</v>
      </c>
      <c r="R1493" s="662">
        <v>5</v>
      </c>
      <c r="S1493" s="678">
        <v>1</v>
      </c>
      <c r="T1493" s="745">
        <v>2</v>
      </c>
      <c r="U1493" s="701">
        <v>1</v>
      </c>
    </row>
    <row r="1494" spans="1:21" ht="14.4" customHeight="1" x14ac:dyDescent="0.3">
      <c r="A1494" s="661">
        <v>31</v>
      </c>
      <c r="B1494" s="662" t="s">
        <v>576</v>
      </c>
      <c r="C1494" s="662" t="s">
        <v>2790</v>
      </c>
      <c r="D1494" s="743" t="s">
        <v>3998</v>
      </c>
      <c r="E1494" s="744" t="s">
        <v>2811</v>
      </c>
      <c r="F1494" s="662" t="s">
        <v>2785</v>
      </c>
      <c r="G1494" s="662" t="s">
        <v>3233</v>
      </c>
      <c r="H1494" s="662" t="s">
        <v>577</v>
      </c>
      <c r="I1494" s="662" t="s">
        <v>3234</v>
      </c>
      <c r="J1494" s="662" t="s">
        <v>3235</v>
      </c>
      <c r="K1494" s="662" t="s">
        <v>3236</v>
      </c>
      <c r="L1494" s="663">
        <v>24.35</v>
      </c>
      <c r="M1494" s="663">
        <v>48.7</v>
      </c>
      <c r="N1494" s="662">
        <v>2</v>
      </c>
      <c r="O1494" s="745">
        <v>1</v>
      </c>
      <c r="P1494" s="663">
        <v>48.7</v>
      </c>
      <c r="Q1494" s="678">
        <v>1</v>
      </c>
      <c r="R1494" s="662">
        <v>2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31</v>
      </c>
      <c r="B1495" s="662" t="s">
        <v>576</v>
      </c>
      <c r="C1495" s="662" t="s">
        <v>2790</v>
      </c>
      <c r="D1495" s="743" t="s">
        <v>3998</v>
      </c>
      <c r="E1495" s="744" t="s">
        <v>2811</v>
      </c>
      <c r="F1495" s="662" t="s">
        <v>2785</v>
      </c>
      <c r="G1495" s="662" t="s">
        <v>2831</v>
      </c>
      <c r="H1495" s="662" t="s">
        <v>1456</v>
      </c>
      <c r="I1495" s="662" t="s">
        <v>2832</v>
      </c>
      <c r="J1495" s="662" t="s">
        <v>2833</v>
      </c>
      <c r="K1495" s="662" t="s">
        <v>2834</v>
      </c>
      <c r="L1495" s="663">
        <v>543.39</v>
      </c>
      <c r="M1495" s="663">
        <v>7064.07</v>
      </c>
      <c r="N1495" s="662">
        <v>13</v>
      </c>
      <c r="O1495" s="745">
        <v>6</v>
      </c>
      <c r="P1495" s="663">
        <v>5977.29</v>
      </c>
      <c r="Q1495" s="678">
        <v>0.84615384615384615</v>
      </c>
      <c r="R1495" s="662">
        <v>11</v>
      </c>
      <c r="S1495" s="678">
        <v>0.84615384615384615</v>
      </c>
      <c r="T1495" s="745">
        <v>5</v>
      </c>
      <c r="U1495" s="701">
        <v>0.83333333333333337</v>
      </c>
    </row>
    <row r="1496" spans="1:21" ht="14.4" customHeight="1" x14ac:dyDescent="0.3">
      <c r="A1496" s="661">
        <v>31</v>
      </c>
      <c r="B1496" s="662" t="s">
        <v>576</v>
      </c>
      <c r="C1496" s="662" t="s">
        <v>2790</v>
      </c>
      <c r="D1496" s="743" t="s">
        <v>3998</v>
      </c>
      <c r="E1496" s="744" t="s">
        <v>2811</v>
      </c>
      <c r="F1496" s="662" t="s">
        <v>2785</v>
      </c>
      <c r="G1496" s="662" t="s">
        <v>2831</v>
      </c>
      <c r="H1496" s="662" t="s">
        <v>1456</v>
      </c>
      <c r="I1496" s="662" t="s">
        <v>2835</v>
      </c>
      <c r="J1496" s="662" t="s">
        <v>2833</v>
      </c>
      <c r="K1496" s="662" t="s">
        <v>2836</v>
      </c>
      <c r="L1496" s="663">
        <v>815.1</v>
      </c>
      <c r="M1496" s="663">
        <v>8151.0000000000009</v>
      </c>
      <c r="N1496" s="662">
        <v>10</v>
      </c>
      <c r="O1496" s="745">
        <v>3.5</v>
      </c>
      <c r="P1496" s="663">
        <v>5705.7000000000007</v>
      </c>
      <c r="Q1496" s="678">
        <v>0.70000000000000007</v>
      </c>
      <c r="R1496" s="662">
        <v>7</v>
      </c>
      <c r="S1496" s="678">
        <v>0.7</v>
      </c>
      <c r="T1496" s="745">
        <v>2.5</v>
      </c>
      <c r="U1496" s="701">
        <v>0.7142857142857143</v>
      </c>
    </row>
    <row r="1497" spans="1:21" ht="14.4" customHeight="1" x14ac:dyDescent="0.3">
      <c r="A1497" s="661">
        <v>31</v>
      </c>
      <c r="B1497" s="662" t="s">
        <v>576</v>
      </c>
      <c r="C1497" s="662" t="s">
        <v>2790</v>
      </c>
      <c r="D1497" s="743" t="s">
        <v>3998</v>
      </c>
      <c r="E1497" s="744" t="s">
        <v>2811</v>
      </c>
      <c r="F1497" s="662" t="s">
        <v>2785</v>
      </c>
      <c r="G1497" s="662" t="s">
        <v>2839</v>
      </c>
      <c r="H1497" s="662" t="s">
        <v>1456</v>
      </c>
      <c r="I1497" s="662" t="s">
        <v>1470</v>
      </c>
      <c r="J1497" s="662" t="s">
        <v>607</v>
      </c>
      <c r="K1497" s="662" t="s">
        <v>608</v>
      </c>
      <c r="L1497" s="663">
        <v>48.42</v>
      </c>
      <c r="M1497" s="663">
        <v>96.84</v>
      </c>
      <c r="N1497" s="662">
        <v>2</v>
      </c>
      <c r="O1497" s="745">
        <v>1.5</v>
      </c>
      <c r="P1497" s="663">
        <v>48.42</v>
      </c>
      <c r="Q1497" s="678">
        <v>0.5</v>
      </c>
      <c r="R1497" s="662">
        <v>1</v>
      </c>
      <c r="S1497" s="678">
        <v>0.5</v>
      </c>
      <c r="T1497" s="745">
        <v>0.5</v>
      </c>
      <c r="U1497" s="701">
        <v>0.33333333333333331</v>
      </c>
    </row>
    <row r="1498" spans="1:21" ht="14.4" customHeight="1" x14ac:dyDescent="0.3">
      <c r="A1498" s="661">
        <v>31</v>
      </c>
      <c r="B1498" s="662" t="s">
        <v>576</v>
      </c>
      <c r="C1498" s="662" t="s">
        <v>2790</v>
      </c>
      <c r="D1498" s="743" t="s">
        <v>3998</v>
      </c>
      <c r="E1498" s="744" t="s">
        <v>2811</v>
      </c>
      <c r="F1498" s="662" t="s">
        <v>2785</v>
      </c>
      <c r="G1498" s="662" t="s">
        <v>2839</v>
      </c>
      <c r="H1498" s="662" t="s">
        <v>1456</v>
      </c>
      <c r="I1498" s="662" t="s">
        <v>3190</v>
      </c>
      <c r="J1498" s="662" t="s">
        <v>607</v>
      </c>
      <c r="K1498" s="662" t="s">
        <v>3191</v>
      </c>
      <c r="L1498" s="663">
        <v>0</v>
      </c>
      <c r="M1498" s="663">
        <v>0</v>
      </c>
      <c r="N1498" s="662">
        <v>1</v>
      </c>
      <c r="O1498" s="745">
        <v>1</v>
      </c>
      <c r="P1498" s="663">
        <v>0</v>
      </c>
      <c r="Q1498" s="678"/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31</v>
      </c>
      <c r="B1499" s="662" t="s">
        <v>576</v>
      </c>
      <c r="C1499" s="662" t="s">
        <v>2790</v>
      </c>
      <c r="D1499" s="743" t="s">
        <v>3998</v>
      </c>
      <c r="E1499" s="744" t="s">
        <v>2811</v>
      </c>
      <c r="F1499" s="662" t="s">
        <v>2785</v>
      </c>
      <c r="G1499" s="662" t="s">
        <v>3514</v>
      </c>
      <c r="H1499" s="662" t="s">
        <v>577</v>
      </c>
      <c r="I1499" s="662" t="s">
        <v>3961</v>
      </c>
      <c r="J1499" s="662" t="s">
        <v>3516</v>
      </c>
      <c r="K1499" s="662" t="s">
        <v>3962</v>
      </c>
      <c r="L1499" s="663">
        <v>0</v>
      </c>
      <c r="M1499" s="663">
        <v>0</v>
      </c>
      <c r="N1499" s="662">
        <v>1</v>
      </c>
      <c r="O1499" s="745">
        <v>1</v>
      </c>
      <c r="P1499" s="663">
        <v>0</v>
      </c>
      <c r="Q1499" s="678"/>
      <c r="R1499" s="662">
        <v>1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31</v>
      </c>
      <c r="B1500" s="662" t="s">
        <v>576</v>
      </c>
      <c r="C1500" s="662" t="s">
        <v>2790</v>
      </c>
      <c r="D1500" s="743" t="s">
        <v>3998</v>
      </c>
      <c r="E1500" s="744" t="s">
        <v>2811</v>
      </c>
      <c r="F1500" s="662" t="s">
        <v>2785</v>
      </c>
      <c r="G1500" s="662" t="s">
        <v>2842</v>
      </c>
      <c r="H1500" s="662" t="s">
        <v>577</v>
      </c>
      <c r="I1500" s="662" t="s">
        <v>763</v>
      </c>
      <c r="J1500" s="662" t="s">
        <v>2843</v>
      </c>
      <c r="K1500" s="662" t="s">
        <v>2844</v>
      </c>
      <c r="L1500" s="663">
        <v>0</v>
      </c>
      <c r="M1500" s="663">
        <v>0</v>
      </c>
      <c r="N1500" s="662">
        <v>18</v>
      </c>
      <c r="O1500" s="745">
        <v>10</v>
      </c>
      <c r="P1500" s="663">
        <v>0</v>
      </c>
      <c r="Q1500" s="678"/>
      <c r="R1500" s="662">
        <v>14</v>
      </c>
      <c r="S1500" s="678">
        <v>0.77777777777777779</v>
      </c>
      <c r="T1500" s="745">
        <v>7</v>
      </c>
      <c r="U1500" s="701">
        <v>0.7</v>
      </c>
    </row>
    <row r="1501" spans="1:21" ht="14.4" customHeight="1" x14ac:dyDescent="0.3">
      <c r="A1501" s="661">
        <v>31</v>
      </c>
      <c r="B1501" s="662" t="s">
        <v>576</v>
      </c>
      <c r="C1501" s="662" t="s">
        <v>2790</v>
      </c>
      <c r="D1501" s="743" t="s">
        <v>3998</v>
      </c>
      <c r="E1501" s="744" t="s">
        <v>2811</v>
      </c>
      <c r="F1501" s="662" t="s">
        <v>2785</v>
      </c>
      <c r="G1501" s="662" t="s">
        <v>2993</v>
      </c>
      <c r="H1501" s="662" t="s">
        <v>577</v>
      </c>
      <c r="I1501" s="662" t="s">
        <v>1687</v>
      </c>
      <c r="J1501" s="662" t="s">
        <v>1688</v>
      </c>
      <c r="K1501" s="662" t="s">
        <v>2995</v>
      </c>
      <c r="L1501" s="663">
        <v>22.44</v>
      </c>
      <c r="M1501" s="663">
        <v>44.88</v>
      </c>
      <c r="N1501" s="662">
        <v>2</v>
      </c>
      <c r="O1501" s="745">
        <v>1</v>
      </c>
      <c r="P1501" s="663">
        <v>44.88</v>
      </c>
      <c r="Q1501" s="678">
        <v>1</v>
      </c>
      <c r="R1501" s="662">
        <v>2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31</v>
      </c>
      <c r="B1502" s="662" t="s">
        <v>576</v>
      </c>
      <c r="C1502" s="662" t="s">
        <v>2790</v>
      </c>
      <c r="D1502" s="743" t="s">
        <v>3998</v>
      </c>
      <c r="E1502" s="744" t="s">
        <v>2811</v>
      </c>
      <c r="F1502" s="662" t="s">
        <v>2785</v>
      </c>
      <c r="G1502" s="662" t="s">
        <v>2845</v>
      </c>
      <c r="H1502" s="662" t="s">
        <v>577</v>
      </c>
      <c r="I1502" s="662" t="s">
        <v>1691</v>
      </c>
      <c r="J1502" s="662" t="s">
        <v>1692</v>
      </c>
      <c r="K1502" s="662" t="s">
        <v>2846</v>
      </c>
      <c r="L1502" s="663">
        <v>186.27</v>
      </c>
      <c r="M1502" s="663">
        <v>745.08</v>
      </c>
      <c r="N1502" s="662">
        <v>4</v>
      </c>
      <c r="O1502" s="745">
        <v>2</v>
      </c>
      <c r="P1502" s="663">
        <v>372.54</v>
      </c>
      <c r="Q1502" s="678">
        <v>0.5</v>
      </c>
      <c r="R1502" s="662">
        <v>2</v>
      </c>
      <c r="S1502" s="678">
        <v>0.5</v>
      </c>
      <c r="T1502" s="745">
        <v>1</v>
      </c>
      <c r="U1502" s="701">
        <v>0.5</v>
      </c>
    </row>
    <row r="1503" spans="1:21" ht="14.4" customHeight="1" x14ac:dyDescent="0.3">
      <c r="A1503" s="661">
        <v>31</v>
      </c>
      <c r="B1503" s="662" t="s">
        <v>576</v>
      </c>
      <c r="C1503" s="662" t="s">
        <v>2790</v>
      </c>
      <c r="D1503" s="743" t="s">
        <v>3998</v>
      </c>
      <c r="E1503" s="744" t="s">
        <v>2811</v>
      </c>
      <c r="F1503" s="662" t="s">
        <v>2787</v>
      </c>
      <c r="G1503" s="662" t="s">
        <v>2850</v>
      </c>
      <c r="H1503" s="662" t="s">
        <v>577</v>
      </c>
      <c r="I1503" s="662" t="s">
        <v>3253</v>
      </c>
      <c r="J1503" s="662" t="s">
        <v>3254</v>
      </c>
      <c r="K1503" s="662" t="s">
        <v>3255</v>
      </c>
      <c r="L1503" s="663">
        <v>800</v>
      </c>
      <c r="M1503" s="663">
        <v>800</v>
      </c>
      <c r="N1503" s="662">
        <v>1</v>
      </c>
      <c r="O1503" s="745">
        <v>1</v>
      </c>
      <c r="P1503" s="663">
        <v>800</v>
      </c>
      <c r="Q1503" s="678">
        <v>1</v>
      </c>
      <c r="R1503" s="662">
        <v>1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31</v>
      </c>
      <c r="B1504" s="662" t="s">
        <v>576</v>
      </c>
      <c r="C1504" s="662" t="s">
        <v>2790</v>
      </c>
      <c r="D1504" s="743" t="s">
        <v>3998</v>
      </c>
      <c r="E1504" s="744" t="s">
        <v>2811</v>
      </c>
      <c r="F1504" s="662" t="s">
        <v>2787</v>
      </c>
      <c r="G1504" s="662" t="s">
        <v>2850</v>
      </c>
      <c r="H1504" s="662" t="s">
        <v>577</v>
      </c>
      <c r="I1504" s="662" t="s">
        <v>2917</v>
      </c>
      <c r="J1504" s="662" t="s">
        <v>2918</v>
      </c>
      <c r="K1504" s="662" t="s">
        <v>2919</v>
      </c>
      <c r="L1504" s="663">
        <v>35.75</v>
      </c>
      <c r="M1504" s="663">
        <v>71.5</v>
      </c>
      <c r="N1504" s="662">
        <v>2</v>
      </c>
      <c r="O1504" s="745">
        <v>2</v>
      </c>
      <c r="P1504" s="663">
        <v>71.5</v>
      </c>
      <c r="Q1504" s="678">
        <v>1</v>
      </c>
      <c r="R1504" s="662">
        <v>2</v>
      </c>
      <c r="S1504" s="678">
        <v>1</v>
      </c>
      <c r="T1504" s="745">
        <v>2</v>
      </c>
      <c r="U1504" s="701">
        <v>1</v>
      </c>
    </row>
    <row r="1505" spans="1:21" ht="14.4" customHeight="1" x14ac:dyDescent="0.3">
      <c r="A1505" s="661">
        <v>31</v>
      </c>
      <c r="B1505" s="662" t="s">
        <v>576</v>
      </c>
      <c r="C1505" s="662" t="s">
        <v>2790</v>
      </c>
      <c r="D1505" s="743" t="s">
        <v>3998</v>
      </c>
      <c r="E1505" s="744" t="s">
        <v>2811</v>
      </c>
      <c r="F1505" s="662" t="s">
        <v>2787</v>
      </c>
      <c r="G1505" s="662" t="s">
        <v>2850</v>
      </c>
      <c r="H1505" s="662" t="s">
        <v>577</v>
      </c>
      <c r="I1505" s="662" t="s">
        <v>3260</v>
      </c>
      <c r="J1505" s="662" t="s">
        <v>2852</v>
      </c>
      <c r="K1505" s="662" t="s">
        <v>3261</v>
      </c>
      <c r="L1505" s="663">
        <v>24.77</v>
      </c>
      <c r="M1505" s="663">
        <v>1510.9699999999991</v>
      </c>
      <c r="N1505" s="662">
        <v>61</v>
      </c>
      <c r="O1505" s="745">
        <v>61</v>
      </c>
      <c r="P1505" s="663">
        <v>1510.9699999999991</v>
      </c>
      <c r="Q1505" s="678">
        <v>1</v>
      </c>
      <c r="R1505" s="662">
        <v>61</v>
      </c>
      <c r="S1505" s="678">
        <v>1</v>
      </c>
      <c r="T1505" s="745">
        <v>61</v>
      </c>
      <c r="U1505" s="701">
        <v>1</v>
      </c>
    </row>
    <row r="1506" spans="1:21" ht="14.4" customHeight="1" x14ac:dyDescent="0.3">
      <c r="A1506" s="661">
        <v>31</v>
      </c>
      <c r="B1506" s="662" t="s">
        <v>576</v>
      </c>
      <c r="C1506" s="662" t="s">
        <v>2790</v>
      </c>
      <c r="D1506" s="743" t="s">
        <v>3998</v>
      </c>
      <c r="E1506" s="744" t="s">
        <v>2811</v>
      </c>
      <c r="F1506" s="662" t="s">
        <v>2787</v>
      </c>
      <c r="G1506" s="662" t="s">
        <v>2850</v>
      </c>
      <c r="H1506" s="662" t="s">
        <v>577</v>
      </c>
      <c r="I1506" s="662" t="s">
        <v>3963</v>
      </c>
      <c r="J1506" s="662" t="s">
        <v>3964</v>
      </c>
      <c r="K1506" s="662" t="s">
        <v>3965</v>
      </c>
      <c r="L1506" s="663">
        <v>20.399999999999999</v>
      </c>
      <c r="M1506" s="663">
        <v>20.399999999999999</v>
      </c>
      <c r="N1506" s="662">
        <v>1</v>
      </c>
      <c r="O1506" s="745">
        <v>1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31</v>
      </c>
      <c r="B1507" s="662" t="s">
        <v>576</v>
      </c>
      <c r="C1507" s="662" t="s">
        <v>2790</v>
      </c>
      <c r="D1507" s="743" t="s">
        <v>3998</v>
      </c>
      <c r="E1507" s="744" t="s">
        <v>2811</v>
      </c>
      <c r="F1507" s="662" t="s">
        <v>2787</v>
      </c>
      <c r="G1507" s="662" t="s">
        <v>2858</v>
      </c>
      <c r="H1507" s="662" t="s">
        <v>577</v>
      </c>
      <c r="I1507" s="662" t="s">
        <v>2862</v>
      </c>
      <c r="J1507" s="662" t="s">
        <v>2863</v>
      </c>
      <c r="K1507" s="662" t="s">
        <v>2864</v>
      </c>
      <c r="L1507" s="663">
        <v>492.18</v>
      </c>
      <c r="M1507" s="663">
        <v>984.36</v>
      </c>
      <c r="N1507" s="662">
        <v>2</v>
      </c>
      <c r="O1507" s="745">
        <v>2</v>
      </c>
      <c r="P1507" s="663">
        <v>984.36</v>
      </c>
      <c r="Q1507" s="678">
        <v>1</v>
      </c>
      <c r="R1507" s="662">
        <v>2</v>
      </c>
      <c r="S1507" s="678">
        <v>1</v>
      </c>
      <c r="T1507" s="745">
        <v>2</v>
      </c>
      <c r="U1507" s="701">
        <v>1</v>
      </c>
    </row>
    <row r="1508" spans="1:21" ht="14.4" customHeight="1" x14ac:dyDescent="0.3">
      <c r="A1508" s="661">
        <v>31</v>
      </c>
      <c r="B1508" s="662" t="s">
        <v>576</v>
      </c>
      <c r="C1508" s="662" t="s">
        <v>2790</v>
      </c>
      <c r="D1508" s="743" t="s">
        <v>3998</v>
      </c>
      <c r="E1508" s="744" t="s">
        <v>2811</v>
      </c>
      <c r="F1508" s="662" t="s">
        <v>2787</v>
      </c>
      <c r="G1508" s="662" t="s">
        <v>2858</v>
      </c>
      <c r="H1508" s="662" t="s">
        <v>577</v>
      </c>
      <c r="I1508" s="662" t="s">
        <v>2971</v>
      </c>
      <c r="J1508" s="662" t="s">
        <v>2972</v>
      </c>
      <c r="K1508" s="662" t="s">
        <v>2973</v>
      </c>
      <c r="L1508" s="663">
        <v>2296.87</v>
      </c>
      <c r="M1508" s="663">
        <v>2296.87</v>
      </c>
      <c r="N1508" s="662">
        <v>1</v>
      </c>
      <c r="O1508" s="745">
        <v>1</v>
      </c>
      <c r="P1508" s="663">
        <v>2296.87</v>
      </c>
      <c r="Q1508" s="678">
        <v>1</v>
      </c>
      <c r="R1508" s="662">
        <v>1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31</v>
      </c>
      <c r="B1509" s="662" t="s">
        <v>576</v>
      </c>
      <c r="C1509" s="662" t="s">
        <v>2790</v>
      </c>
      <c r="D1509" s="743" t="s">
        <v>3998</v>
      </c>
      <c r="E1509" s="744" t="s">
        <v>2811</v>
      </c>
      <c r="F1509" s="662" t="s">
        <v>2787</v>
      </c>
      <c r="G1509" s="662" t="s">
        <v>2858</v>
      </c>
      <c r="H1509" s="662" t="s">
        <v>577</v>
      </c>
      <c r="I1509" s="662" t="s">
        <v>3049</v>
      </c>
      <c r="J1509" s="662" t="s">
        <v>3050</v>
      </c>
      <c r="K1509" s="662" t="s">
        <v>3051</v>
      </c>
      <c r="L1509" s="663">
        <v>245.43</v>
      </c>
      <c r="M1509" s="663">
        <v>490.86</v>
      </c>
      <c r="N1509" s="662">
        <v>2</v>
      </c>
      <c r="O1509" s="745">
        <v>2</v>
      </c>
      <c r="P1509" s="663">
        <v>490.86</v>
      </c>
      <c r="Q1509" s="678">
        <v>1</v>
      </c>
      <c r="R1509" s="662">
        <v>2</v>
      </c>
      <c r="S1509" s="678">
        <v>1</v>
      </c>
      <c r="T1509" s="745">
        <v>2</v>
      </c>
      <c r="U1509" s="701">
        <v>1</v>
      </c>
    </row>
    <row r="1510" spans="1:21" ht="14.4" customHeight="1" x14ac:dyDescent="0.3">
      <c r="A1510" s="661">
        <v>31</v>
      </c>
      <c r="B1510" s="662" t="s">
        <v>576</v>
      </c>
      <c r="C1510" s="662" t="s">
        <v>2790</v>
      </c>
      <c r="D1510" s="743" t="s">
        <v>3998</v>
      </c>
      <c r="E1510" s="744" t="s">
        <v>2811</v>
      </c>
      <c r="F1510" s="662" t="s">
        <v>2787</v>
      </c>
      <c r="G1510" s="662" t="s">
        <v>2858</v>
      </c>
      <c r="H1510" s="662" t="s">
        <v>577</v>
      </c>
      <c r="I1510" s="662" t="s">
        <v>3354</v>
      </c>
      <c r="J1510" s="662" t="s">
        <v>3355</v>
      </c>
      <c r="K1510" s="662" t="s">
        <v>3356</v>
      </c>
      <c r="L1510" s="663">
        <v>1575</v>
      </c>
      <c r="M1510" s="663">
        <v>9450</v>
      </c>
      <c r="N1510" s="662">
        <v>6</v>
      </c>
      <c r="O1510" s="745">
        <v>6</v>
      </c>
      <c r="P1510" s="663">
        <v>9450</v>
      </c>
      <c r="Q1510" s="678">
        <v>1</v>
      </c>
      <c r="R1510" s="662">
        <v>6</v>
      </c>
      <c r="S1510" s="678">
        <v>1</v>
      </c>
      <c r="T1510" s="745">
        <v>6</v>
      </c>
      <c r="U1510" s="701">
        <v>1</v>
      </c>
    </row>
    <row r="1511" spans="1:21" ht="14.4" customHeight="1" x14ac:dyDescent="0.3">
      <c r="A1511" s="661">
        <v>31</v>
      </c>
      <c r="B1511" s="662" t="s">
        <v>576</v>
      </c>
      <c r="C1511" s="662" t="s">
        <v>2790</v>
      </c>
      <c r="D1511" s="743" t="s">
        <v>3998</v>
      </c>
      <c r="E1511" s="744" t="s">
        <v>2811</v>
      </c>
      <c r="F1511" s="662" t="s">
        <v>2787</v>
      </c>
      <c r="G1511" s="662" t="s">
        <v>2858</v>
      </c>
      <c r="H1511" s="662" t="s">
        <v>577</v>
      </c>
      <c r="I1511" s="662" t="s">
        <v>3052</v>
      </c>
      <c r="J1511" s="662" t="s">
        <v>3053</v>
      </c>
      <c r="K1511" s="662" t="s">
        <v>3054</v>
      </c>
      <c r="L1511" s="663">
        <v>250</v>
      </c>
      <c r="M1511" s="663">
        <v>250</v>
      </c>
      <c r="N1511" s="662">
        <v>1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31</v>
      </c>
      <c r="B1512" s="662" t="s">
        <v>576</v>
      </c>
      <c r="C1512" s="662" t="s">
        <v>2790</v>
      </c>
      <c r="D1512" s="743" t="s">
        <v>3998</v>
      </c>
      <c r="E1512" s="744" t="s">
        <v>2811</v>
      </c>
      <c r="F1512" s="662" t="s">
        <v>2787</v>
      </c>
      <c r="G1512" s="662" t="s">
        <v>2858</v>
      </c>
      <c r="H1512" s="662" t="s">
        <v>577</v>
      </c>
      <c r="I1512" s="662" t="s">
        <v>3966</v>
      </c>
      <c r="J1512" s="662" t="s">
        <v>3967</v>
      </c>
      <c r="K1512" s="662" t="s">
        <v>3968</v>
      </c>
      <c r="L1512" s="663">
        <v>750</v>
      </c>
      <c r="M1512" s="663">
        <v>750</v>
      </c>
      <c r="N1512" s="662">
        <v>1</v>
      </c>
      <c r="O1512" s="745">
        <v>1</v>
      </c>
      <c r="P1512" s="663">
        <v>750</v>
      </c>
      <c r="Q1512" s="678">
        <v>1</v>
      </c>
      <c r="R1512" s="662">
        <v>1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31</v>
      </c>
      <c r="B1513" s="662" t="s">
        <v>576</v>
      </c>
      <c r="C1513" s="662" t="s">
        <v>2790</v>
      </c>
      <c r="D1513" s="743" t="s">
        <v>3998</v>
      </c>
      <c r="E1513" s="744" t="s">
        <v>2811</v>
      </c>
      <c r="F1513" s="662" t="s">
        <v>2787</v>
      </c>
      <c r="G1513" s="662" t="s">
        <v>2858</v>
      </c>
      <c r="H1513" s="662" t="s">
        <v>577</v>
      </c>
      <c r="I1513" s="662" t="s">
        <v>2974</v>
      </c>
      <c r="J1513" s="662" t="s">
        <v>2975</v>
      </c>
      <c r="K1513" s="662" t="s">
        <v>2976</v>
      </c>
      <c r="L1513" s="663">
        <v>750</v>
      </c>
      <c r="M1513" s="663">
        <v>1500</v>
      </c>
      <c r="N1513" s="662">
        <v>2</v>
      </c>
      <c r="O1513" s="745">
        <v>2</v>
      </c>
      <c r="P1513" s="663">
        <v>1500</v>
      </c>
      <c r="Q1513" s="678">
        <v>1</v>
      </c>
      <c r="R1513" s="662">
        <v>2</v>
      </c>
      <c r="S1513" s="678">
        <v>1</v>
      </c>
      <c r="T1513" s="745">
        <v>2</v>
      </c>
      <c r="U1513" s="701">
        <v>1</v>
      </c>
    </row>
    <row r="1514" spans="1:21" ht="14.4" customHeight="1" x14ac:dyDescent="0.3">
      <c r="A1514" s="661">
        <v>31</v>
      </c>
      <c r="B1514" s="662" t="s">
        <v>576</v>
      </c>
      <c r="C1514" s="662" t="s">
        <v>2790</v>
      </c>
      <c r="D1514" s="743" t="s">
        <v>3998</v>
      </c>
      <c r="E1514" s="744" t="s">
        <v>2811</v>
      </c>
      <c r="F1514" s="662" t="s">
        <v>2787</v>
      </c>
      <c r="G1514" s="662" t="s">
        <v>2858</v>
      </c>
      <c r="H1514" s="662" t="s">
        <v>577</v>
      </c>
      <c r="I1514" s="662" t="s">
        <v>3270</v>
      </c>
      <c r="J1514" s="662" t="s">
        <v>2980</v>
      </c>
      <c r="K1514" s="662" t="s">
        <v>3271</v>
      </c>
      <c r="L1514" s="663">
        <v>50.5</v>
      </c>
      <c r="M1514" s="663">
        <v>50.5</v>
      </c>
      <c r="N1514" s="662">
        <v>1</v>
      </c>
      <c r="O1514" s="745">
        <v>1</v>
      </c>
      <c r="P1514" s="663">
        <v>50.5</v>
      </c>
      <c r="Q1514" s="678">
        <v>1</v>
      </c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31</v>
      </c>
      <c r="B1515" s="662" t="s">
        <v>576</v>
      </c>
      <c r="C1515" s="662" t="s">
        <v>2790</v>
      </c>
      <c r="D1515" s="743" t="s">
        <v>3998</v>
      </c>
      <c r="E1515" s="744" t="s">
        <v>2811</v>
      </c>
      <c r="F1515" s="662" t="s">
        <v>2787</v>
      </c>
      <c r="G1515" s="662" t="s">
        <v>2858</v>
      </c>
      <c r="H1515" s="662" t="s">
        <v>577</v>
      </c>
      <c r="I1515" s="662" t="s">
        <v>2923</v>
      </c>
      <c r="J1515" s="662" t="s">
        <v>2924</v>
      </c>
      <c r="K1515" s="662" t="s">
        <v>2925</v>
      </c>
      <c r="L1515" s="663">
        <v>971.25</v>
      </c>
      <c r="M1515" s="663">
        <v>3885</v>
      </c>
      <c r="N1515" s="662">
        <v>4</v>
      </c>
      <c r="O1515" s="745">
        <v>4</v>
      </c>
      <c r="P1515" s="663">
        <v>3885</v>
      </c>
      <c r="Q1515" s="678">
        <v>1</v>
      </c>
      <c r="R1515" s="662">
        <v>4</v>
      </c>
      <c r="S1515" s="678">
        <v>1</v>
      </c>
      <c r="T1515" s="745">
        <v>4</v>
      </c>
      <c r="U1515" s="701">
        <v>1</v>
      </c>
    </row>
    <row r="1516" spans="1:21" ht="14.4" customHeight="1" x14ac:dyDescent="0.3">
      <c r="A1516" s="661">
        <v>31</v>
      </c>
      <c r="B1516" s="662" t="s">
        <v>576</v>
      </c>
      <c r="C1516" s="662" t="s">
        <v>2790</v>
      </c>
      <c r="D1516" s="743" t="s">
        <v>3998</v>
      </c>
      <c r="E1516" s="744" t="s">
        <v>2811</v>
      </c>
      <c r="F1516" s="662" t="s">
        <v>2787</v>
      </c>
      <c r="G1516" s="662" t="s">
        <v>2858</v>
      </c>
      <c r="H1516" s="662" t="s">
        <v>577</v>
      </c>
      <c r="I1516" s="662" t="s">
        <v>3102</v>
      </c>
      <c r="J1516" s="662" t="s">
        <v>3103</v>
      </c>
      <c r="K1516" s="662" t="s">
        <v>3104</v>
      </c>
      <c r="L1516" s="663">
        <v>1000</v>
      </c>
      <c r="M1516" s="663">
        <v>1000</v>
      </c>
      <c r="N1516" s="662">
        <v>1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31</v>
      </c>
      <c r="B1517" s="662" t="s">
        <v>576</v>
      </c>
      <c r="C1517" s="662" t="s">
        <v>2790</v>
      </c>
      <c r="D1517" s="743" t="s">
        <v>3998</v>
      </c>
      <c r="E1517" s="744" t="s">
        <v>2811</v>
      </c>
      <c r="F1517" s="662" t="s">
        <v>2787</v>
      </c>
      <c r="G1517" s="662" t="s">
        <v>2858</v>
      </c>
      <c r="H1517" s="662" t="s">
        <v>577</v>
      </c>
      <c r="I1517" s="662" t="s">
        <v>3105</v>
      </c>
      <c r="J1517" s="662" t="s">
        <v>3106</v>
      </c>
      <c r="K1517" s="662" t="s">
        <v>3107</v>
      </c>
      <c r="L1517" s="663">
        <v>250</v>
      </c>
      <c r="M1517" s="663">
        <v>500</v>
      </c>
      <c r="N1517" s="662">
        <v>2</v>
      </c>
      <c r="O1517" s="745">
        <v>2</v>
      </c>
      <c r="P1517" s="663">
        <v>500</v>
      </c>
      <c r="Q1517" s="678">
        <v>1</v>
      </c>
      <c r="R1517" s="662">
        <v>2</v>
      </c>
      <c r="S1517" s="678">
        <v>1</v>
      </c>
      <c r="T1517" s="745">
        <v>2</v>
      </c>
      <c r="U1517" s="701">
        <v>1</v>
      </c>
    </row>
    <row r="1518" spans="1:21" ht="14.4" customHeight="1" x14ac:dyDescent="0.3">
      <c r="A1518" s="661">
        <v>31</v>
      </c>
      <c r="B1518" s="662" t="s">
        <v>576</v>
      </c>
      <c r="C1518" s="662" t="s">
        <v>2790</v>
      </c>
      <c r="D1518" s="743" t="s">
        <v>3998</v>
      </c>
      <c r="E1518" s="744" t="s">
        <v>2811</v>
      </c>
      <c r="F1518" s="662" t="s">
        <v>2787</v>
      </c>
      <c r="G1518" s="662" t="s">
        <v>2858</v>
      </c>
      <c r="H1518" s="662" t="s">
        <v>577</v>
      </c>
      <c r="I1518" s="662" t="s">
        <v>3362</v>
      </c>
      <c r="J1518" s="662" t="s">
        <v>3363</v>
      </c>
      <c r="K1518" s="662" t="s">
        <v>3364</v>
      </c>
      <c r="L1518" s="663">
        <v>600</v>
      </c>
      <c r="M1518" s="663">
        <v>1200</v>
      </c>
      <c r="N1518" s="662">
        <v>2</v>
      </c>
      <c r="O1518" s="745">
        <v>2</v>
      </c>
      <c r="P1518" s="663">
        <v>1200</v>
      </c>
      <c r="Q1518" s="678">
        <v>1</v>
      </c>
      <c r="R1518" s="662">
        <v>2</v>
      </c>
      <c r="S1518" s="678">
        <v>1</v>
      </c>
      <c r="T1518" s="745">
        <v>2</v>
      </c>
      <c r="U1518" s="701">
        <v>1</v>
      </c>
    </row>
    <row r="1519" spans="1:21" ht="14.4" customHeight="1" x14ac:dyDescent="0.3">
      <c r="A1519" s="661">
        <v>31</v>
      </c>
      <c r="B1519" s="662" t="s">
        <v>576</v>
      </c>
      <c r="C1519" s="662" t="s">
        <v>2790</v>
      </c>
      <c r="D1519" s="743" t="s">
        <v>3998</v>
      </c>
      <c r="E1519" s="744" t="s">
        <v>2811</v>
      </c>
      <c r="F1519" s="662" t="s">
        <v>2787</v>
      </c>
      <c r="G1519" s="662" t="s">
        <v>2858</v>
      </c>
      <c r="H1519" s="662" t="s">
        <v>577</v>
      </c>
      <c r="I1519" s="662" t="s">
        <v>3365</v>
      </c>
      <c r="J1519" s="662" t="s">
        <v>3366</v>
      </c>
      <c r="K1519" s="662" t="s">
        <v>3367</v>
      </c>
      <c r="L1519" s="663">
        <v>750</v>
      </c>
      <c r="M1519" s="663">
        <v>750</v>
      </c>
      <c r="N1519" s="662">
        <v>1</v>
      </c>
      <c r="O1519" s="745">
        <v>1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31</v>
      </c>
      <c r="B1520" s="662" t="s">
        <v>576</v>
      </c>
      <c r="C1520" s="662" t="s">
        <v>2790</v>
      </c>
      <c r="D1520" s="743" t="s">
        <v>3998</v>
      </c>
      <c r="E1520" s="744" t="s">
        <v>2811</v>
      </c>
      <c r="F1520" s="662" t="s">
        <v>2787</v>
      </c>
      <c r="G1520" s="662" t="s">
        <v>2858</v>
      </c>
      <c r="H1520" s="662" t="s">
        <v>577</v>
      </c>
      <c r="I1520" s="662" t="s">
        <v>3593</v>
      </c>
      <c r="J1520" s="662" t="s">
        <v>3594</v>
      </c>
      <c r="K1520" s="662"/>
      <c r="L1520" s="663">
        <v>80.349999999999994</v>
      </c>
      <c r="M1520" s="663">
        <v>80.349999999999994</v>
      </c>
      <c r="N1520" s="662">
        <v>1</v>
      </c>
      <c r="O1520" s="745">
        <v>1</v>
      </c>
      <c r="P1520" s="663">
        <v>80.349999999999994</v>
      </c>
      <c r="Q1520" s="678">
        <v>1</v>
      </c>
      <c r="R1520" s="662">
        <v>1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31</v>
      </c>
      <c r="B1521" s="662" t="s">
        <v>576</v>
      </c>
      <c r="C1521" s="662" t="s">
        <v>2790</v>
      </c>
      <c r="D1521" s="743" t="s">
        <v>3998</v>
      </c>
      <c r="E1521" s="744" t="s">
        <v>2811</v>
      </c>
      <c r="F1521" s="662" t="s">
        <v>2787</v>
      </c>
      <c r="G1521" s="662" t="s">
        <v>2858</v>
      </c>
      <c r="H1521" s="662" t="s">
        <v>577</v>
      </c>
      <c r="I1521" s="662" t="s">
        <v>3177</v>
      </c>
      <c r="J1521" s="662" t="s">
        <v>3178</v>
      </c>
      <c r="K1521" s="662" t="s">
        <v>3179</v>
      </c>
      <c r="L1521" s="663">
        <v>600</v>
      </c>
      <c r="M1521" s="663">
        <v>4800</v>
      </c>
      <c r="N1521" s="662">
        <v>8</v>
      </c>
      <c r="O1521" s="745">
        <v>8</v>
      </c>
      <c r="P1521" s="663">
        <v>2400</v>
      </c>
      <c r="Q1521" s="678">
        <v>0.5</v>
      </c>
      <c r="R1521" s="662">
        <v>4</v>
      </c>
      <c r="S1521" s="678">
        <v>0.5</v>
      </c>
      <c r="T1521" s="745">
        <v>4</v>
      </c>
      <c r="U1521" s="701">
        <v>0.5</v>
      </c>
    </row>
    <row r="1522" spans="1:21" ht="14.4" customHeight="1" x14ac:dyDescent="0.3">
      <c r="A1522" s="661">
        <v>31</v>
      </c>
      <c r="B1522" s="662" t="s">
        <v>576</v>
      </c>
      <c r="C1522" s="662" t="s">
        <v>2790</v>
      </c>
      <c r="D1522" s="743" t="s">
        <v>3998</v>
      </c>
      <c r="E1522" s="744" t="s">
        <v>2811</v>
      </c>
      <c r="F1522" s="662" t="s">
        <v>2787</v>
      </c>
      <c r="G1522" s="662" t="s">
        <v>2858</v>
      </c>
      <c r="H1522" s="662" t="s">
        <v>577</v>
      </c>
      <c r="I1522" s="662" t="s">
        <v>2926</v>
      </c>
      <c r="J1522" s="662" t="s">
        <v>2927</v>
      </c>
      <c r="K1522" s="662" t="s">
        <v>2928</v>
      </c>
      <c r="L1522" s="663">
        <v>349.12</v>
      </c>
      <c r="M1522" s="663">
        <v>349.12</v>
      </c>
      <c r="N1522" s="662">
        <v>1</v>
      </c>
      <c r="O1522" s="745">
        <v>1</v>
      </c>
      <c r="P1522" s="663">
        <v>349.12</v>
      </c>
      <c r="Q1522" s="678">
        <v>1</v>
      </c>
      <c r="R1522" s="662">
        <v>1</v>
      </c>
      <c r="S1522" s="678">
        <v>1</v>
      </c>
      <c r="T1522" s="745">
        <v>1</v>
      </c>
      <c r="U1522" s="701">
        <v>1</v>
      </c>
    </row>
    <row r="1523" spans="1:21" ht="14.4" customHeight="1" x14ac:dyDescent="0.3">
      <c r="A1523" s="661">
        <v>31</v>
      </c>
      <c r="B1523" s="662" t="s">
        <v>576</v>
      </c>
      <c r="C1523" s="662" t="s">
        <v>2790</v>
      </c>
      <c r="D1523" s="743" t="s">
        <v>3998</v>
      </c>
      <c r="E1523" s="744" t="s">
        <v>2811</v>
      </c>
      <c r="F1523" s="662" t="s">
        <v>2787</v>
      </c>
      <c r="G1523" s="662" t="s">
        <v>2858</v>
      </c>
      <c r="H1523" s="662" t="s">
        <v>577</v>
      </c>
      <c r="I1523" s="662" t="s">
        <v>2932</v>
      </c>
      <c r="J1523" s="662" t="s">
        <v>2933</v>
      </c>
      <c r="K1523" s="662" t="s">
        <v>2934</v>
      </c>
      <c r="L1523" s="663">
        <v>350</v>
      </c>
      <c r="M1523" s="663">
        <v>1050</v>
      </c>
      <c r="N1523" s="662">
        <v>3</v>
      </c>
      <c r="O1523" s="745">
        <v>3</v>
      </c>
      <c r="P1523" s="663">
        <v>1050</v>
      </c>
      <c r="Q1523" s="678">
        <v>1</v>
      </c>
      <c r="R1523" s="662">
        <v>3</v>
      </c>
      <c r="S1523" s="678">
        <v>1</v>
      </c>
      <c r="T1523" s="745">
        <v>3</v>
      </c>
      <c r="U1523" s="701">
        <v>1</v>
      </c>
    </row>
    <row r="1524" spans="1:21" ht="14.4" customHeight="1" x14ac:dyDescent="0.3">
      <c r="A1524" s="661">
        <v>31</v>
      </c>
      <c r="B1524" s="662" t="s">
        <v>576</v>
      </c>
      <c r="C1524" s="662" t="s">
        <v>2790</v>
      </c>
      <c r="D1524" s="743" t="s">
        <v>3998</v>
      </c>
      <c r="E1524" s="744" t="s">
        <v>2811</v>
      </c>
      <c r="F1524" s="662" t="s">
        <v>2787</v>
      </c>
      <c r="G1524" s="662" t="s">
        <v>2858</v>
      </c>
      <c r="H1524" s="662" t="s">
        <v>577</v>
      </c>
      <c r="I1524" s="662" t="s">
        <v>2979</v>
      </c>
      <c r="J1524" s="662" t="s">
        <v>2980</v>
      </c>
      <c r="K1524" s="662" t="s">
        <v>2981</v>
      </c>
      <c r="L1524" s="663">
        <v>58.5</v>
      </c>
      <c r="M1524" s="663">
        <v>58.5</v>
      </c>
      <c r="N1524" s="662">
        <v>1</v>
      </c>
      <c r="O1524" s="745">
        <v>1</v>
      </c>
      <c r="P1524" s="663">
        <v>58.5</v>
      </c>
      <c r="Q1524" s="678">
        <v>1</v>
      </c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31</v>
      </c>
      <c r="B1525" s="662" t="s">
        <v>576</v>
      </c>
      <c r="C1525" s="662" t="s">
        <v>2790</v>
      </c>
      <c r="D1525" s="743" t="s">
        <v>3998</v>
      </c>
      <c r="E1525" s="744" t="s">
        <v>2811</v>
      </c>
      <c r="F1525" s="662" t="s">
        <v>2787</v>
      </c>
      <c r="G1525" s="662" t="s">
        <v>2858</v>
      </c>
      <c r="H1525" s="662" t="s">
        <v>577</v>
      </c>
      <c r="I1525" s="662" t="s">
        <v>3969</v>
      </c>
      <c r="J1525" s="662" t="s">
        <v>3970</v>
      </c>
      <c r="K1525" s="662"/>
      <c r="L1525" s="663">
        <v>400</v>
      </c>
      <c r="M1525" s="663">
        <v>400</v>
      </c>
      <c r="N1525" s="662">
        <v>1</v>
      </c>
      <c r="O1525" s="745">
        <v>1</v>
      </c>
      <c r="P1525" s="663">
        <v>400</v>
      </c>
      <c r="Q1525" s="678">
        <v>1</v>
      </c>
      <c r="R1525" s="662">
        <v>1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31</v>
      </c>
      <c r="B1526" s="662" t="s">
        <v>576</v>
      </c>
      <c r="C1526" s="662" t="s">
        <v>2790</v>
      </c>
      <c r="D1526" s="743" t="s">
        <v>3998</v>
      </c>
      <c r="E1526" s="744" t="s">
        <v>2811</v>
      </c>
      <c r="F1526" s="662" t="s">
        <v>2787</v>
      </c>
      <c r="G1526" s="662" t="s">
        <v>2858</v>
      </c>
      <c r="H1526" s="662" t="s">
        <v>577</v>
      </c>
      <c r="I1526" s="662" t="s">
        <v>3040</v>
      </c>
      <c r="J1526" s="662" t="s">
        <v>3041</v>
      </c>
      <c r="K1526" s="662" t="s">
        <v>3042</v>
      </c>
      <c r="L1526" s="663">
        <v>1000</v>
      </c>
      <c r="M1526" s="663">
        <v>1000</v>
      </c>
      <c r="N1526" s="662">
        <v>1</v>
      </c>
      <c r="O1526" s="745">
        <v>1</v>
      </c>
      <c r="P1526" s="663">
        <v>1000</v>
      </c>
      <c r="Q1526" s="678">
        <v>1</v>
      </c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31</v>
      </c>
      <c r="B1527" s="662" t="s">
        <v>576</v>
      </c>
      <c r="C1527" s="662" t="s">
        <v>2790</v>
      </c>
      <c r="D1527" s="743" t="s">
        <v>3998</v>
      </c>
      <c r="E1527" s="744" t="s">
        <v>2811</v>
      </c>
      <c r="F1527" s="662" t="s">
        <v>2787</v>
      </c>
      <c r="G1527" s="662" t="s">
        <v>2858</v>
      </c>
      <c r="H1527" s="662" t="s">
        <v>577</v>
      </c>
      <c r="I1527" s="662" t="s">
        <v>2999</v>
      </c>
      <c r="J1527" s="662" t="s">
        <v>3000</v>
      </c>
      <c r="K1527" s="662" t="s">
        <v>3001</v>
      </c>
      <c r="L1527" s="663">
        <v>1000</v>
      </c>
      <c r="M1527" s="663">
        <v>5000</v>
      </c>
      <c r="N1527" s="662">
        <v>5</v>
      </c>
      <c r="O1527" s="745">
        <v>5</v>
      </c>
      <c r="P1527" s="663">
        <v>5000</v>
      </c>
      <c r="Q1527" s="678">
        <v>1</v>
      </c>
      <c r="R1527" s="662">
        <v>5</v>
      </c>
      <c r="S1527" s="678">
        <v>1</v>
      </c>
      <c r="T1527" s="745">
        <v>5</v>
      </c>
      <c r="U1527" s="701">
        <v>1</v>
      </c>
    </row>
    <row r="1528" spans="1:21" ht="14.4" customHeight="1" x14ac:dyDescent="0.3">
      <c r="A1528" s="661">
        <v>31</v>
      </c>
      <c r="B1528" s="662" t="s">
        <v>576</v>
      </c>
      <c r="C1528" s="662" t="s">
        <v>2790</v>
      </c>
      <c r="D1528" s="743" t="s">
        <v>3998</v>
      </c>
      <c r="E1528" s="744" t="s">
        <v>2811</v>
      </c>
      <c r="F1528" s="662" t="s">
        <v>2787</v>
      </c>
      <c r="G1528" s="662" t="s">
        <v>2858</v>
      </c>
      <c r="H1528" s="662" t="s">
        <v>577</v>
      </c>
      <c r="I1528" s="662" t="s">
        <v>3853</v>
      </c>
      <c r="J1528" s="662" t="s">
        <v>3854</v>
      </c>
      <c r="K1528" s="662" t="s">
        <v>3855</v>
      </c>
      <c r="L1528" s="663">
        <v>588</v>
      </c>
      <c r="M1528" s="663">
        <v>588</v>
      </c>
      <c r="N1528" s="662">
        <v>1</v>
      </c>
      <c r="O1528" s="745">
        <v>1</v>
      </c>
      <c r="P1528" s="663">
        <v>588</v>
      </c>
      <c r="Q1528" s="678">
        <v>1</v>
      </c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31</v>
      </c>
      <c r="B1529" s="662" t="s">
        <v>576</v>
      </c>
      <c r="C1529" s="662" t="s">
        <v>2790</v>
      </c>
      <c r="D1529" s="743" t="s">
        <v>3998</v>
      </c>
      <c r="E1529" s="744" t="s">
        <v>2811</v>
      </c>
      <c r="F1529" s="662" t="s">
        <v>2787</v>
      </c>
      <c r="G1529" s="662" t="s">
        <v>2868</v>
      </c>
      <c r="H1529" s="662" t="s">
        <v>577</v>
      </c>
      <c r="I1529" s="662" t="s">
        <v>2869</v>
      </c>
      <c r="J1529" s="662" t="s">
        <v>2870</v>
      </c>
      <c r="K1529" s="662" t="s">
        <v>2871</v>
      </c>
      <c r="L1529" s="663">
        <v>260</v>
      </c>
      <c r="M1529" s="663">
        <v>3640</v>
      </c>
      <c r="N1529" s="662">
        <v>14</v>
      </c>
      <c r="O1529" s="745">
        <v>7</v>
      </c>
      <c r="P1529" s="663">
        <v>3120</v>
      </c>
      <c r="Q1529" s="678">
        <v>0.8571428571428571</v>
      </c>
      <c r="R1529" s="662">
        <v>12</v>
      </c>
      <c r="S1529" s="678">
        <v>0.8571428571428571</v>
      </c>
      <c r="T1529" s="745">
        <v>6</v>
      </c>
      <c r="U1529" s="701">
        <v>0.8571428571428571</v>
      </c>
    </row>
    <row r="1530" spans="1:21" ht="14.4" customHeight="1" x14ac:dyDescent="0.3">
      <c r="A1530" s="661">
        <v>31</v>
      </c>
      <c r="B1530" s="662" t="s">
        <v>576</v>
      </c>
      <c r="C1530" s="662" t="s">
        <v>2790</v>
      </c>
      <c r="D1530" s="743" t="s">
        <v>3998</v>
      </c>
      <c r="E1530" s="744" t="s">
        <v>2811</v>
      </c>
      <c r="F1530" s="662" t="s">
        <v>2787</v>
      </c>
      <c r="G1530" s="662" t="s">
        <v>2868</v>
      </c>
      <c r="H1530" s="662" t="s">
        <v>577</v>
      </c>
      <c r="I1530" s="662" t="s">
        <v>2872</v>
      </c>
      <c r="J1530" s="662" t="s">
        <v>2873</v>
      </c>
      <c r="K1530" s="662" t="s">
        <v>2874</v>
      </c>
      <c r="L1530" s="663">
        <v>200</v>
      </c>
      <c r="M1530" s="663">
        <v>1600</v>
      </c>
      <c r="N1530" s="662">
        <v>8</v>
      </c>
      <c r="O1530" s="745">
        <v>4</v>
      </c>
      <c r="P1530" s="663">
        <v>1600</v>
      </c>
      <c r="Q1530" s="678">
        <v>1</v>
      </c>
      <c r="R1530" s="662">
        <v>8</v>
      </c>
      <c r="S1530" s="678">
        <v>1</v>
      </c>
      <c r="T1530" s="745">
        <v>4</v>
      </c>
      <c r="U1530" s="701">
        <v>1</v>
      </c>
    </row>
    <row r="1531" spans="1:21" ht="14.4" customHeight="1" x14ac:dyDescent="0.3">
      <c r="A1531" s="661">
        <v>31</v>
      </c>
      <c r="B1531" s="662" t="s">
        <v>576</v>
      </c>
      <c r="C1531" s="662" t="s">
        <v>2790</v>
      </c>
      <c r="D1531" s="743" t="s">
        <v>3998</v>
      </c>
      <c r="E1531" s="744" t="s">
        <v>2811</v>
      </c>
      <c r="F1531" s="662" t="s">
        <v>2787</v>
      </c>
      <c r="G1531" s="662" t="s">
        <v>3055</v>
      </c>
      <c r="H1531" s="662" t="s">
        <v>577</v>
      </c>
      <c r="I1531" s="662" t="s">
        <v>3198</v>
      </c>
      <c r="J1531" s="662" t="s">
        <v>3199</v>
      </c>
      <c r="K1531" s="662" t="s">
        <v>3200</v>
      </c>
      <c r="L1531" s="663">
        <v>0</v>
      </c>
      <c r="M1531" s="663">
        <v>0</v>
      </c>
      <c r="N1531" s="662">
        <v>1</v>
      </c>
      <c r="O1531" s="745">
        <v>1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31</v>
      </c>
      <c r="B1532" s="662" t="s">
        <v>576</v>
      </c>
      <c r="C1532" s="662" t="s">
        <v>2790</v>
      </c>
      <c r="D1532" s="743" t="s">
        <v>3998</v>
      </c>
      <c r="E1532" s="744" t="s">
        <v>2811</v>
      </c>
      <c r="F1532" s="662" t="s">
        <v>2787</v>
      </c>
      <c r="G1532" s="662" t="s">
        <v>3055</v>
      </c>
      <c r="H1532" s="662" t="s">
        <v>577</v>
      </c>
      <c r="I1532" s="662" t="s">
        <v>3971</v>
      </c>
      <c r="J1532" s="662" t="s">
        <v>3972</v>
      </c>
      <c r="K1532" s="662" t="s">
        <v>3973</v>
      </c>
      <c r="L1532" s="663">
        <v>0</v>
      </c>
      <c r="M1532" s="663">
        <v>0</v>
      </c>
      <c r="N1532" s="662">
        <v>1</v>
      </c>
      <c r="O1532" s="745">
        <v>1</v>
      </c>
      <c r="P1532" s="663"/>
      <c r="Q1532" s="678"/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31</v>
      </c>
      <c r="B1533" s="662" t="s">
        <v>576</v>
      </c>
      <c r="C1533" s="662" t="s">
        <v>2790</v>
      </c>
      <c r="D1533" s="743" t="s">
        <v>3998</v>
      </c>
      <c r="E1533" s="744" t="s">
        <v>2811</v>
      </c>
      <c r="F1533" s="662" t="s">
        <v>2787</v>
      </c>
      <c r="G1533" s="662" t="s">
        <v>3393</v>
      </c>
      <c r="H1533" s="662" t="s">
        <v>577</v>
      </c>
      <c r="I1533" s="662" t="s">
        <v>3394</v>
      </c>
      <c r="J1533" s="662" t="s">
        <v>3395</v>
      </c>
      <c r="K1533" s="662" t="s">
        <v>3396</v>
      </c>
      <c r="L1533" s="663">
        <v>553.15</v>
      </c>
      <c r="M1533" s="663">
        <v>12722.45</v>
      </c>
      <c r="N1533" s="662">
        <v>23</v>
      </c>
      <c r="O1533" s="745">
        <v>10</v>
      </c>
      <c r="P1533" s="663">
        <v>9956.7000000000007</v>
      </c>
      <c r="Q1533" s="678">
        <v>0.78260869565217395</v>
      </c>
      <c r="R1533" s="662">
        <v>18</v>
      </c>
      <c r="S1533" s="678">
        <v>0.78260869565217395</v>
      </c>
      <c r="T1533" s="745">
        <v>5</v>
      </c>
      <c r="U1533" s="701">
        <v>0.5</v>
      </c>
    </row>
    <row r="1534" spans="1:21" ht="14.4" customHeight="1" x14ac:dyDescent="0.3">
      <c r="A1534" s="661">
        <v>31</v>
      </c>
      <c r="B1534" s="662" t="s">
        <v>576</v>
      </c>
      <c r="C1534" s="662" t="s">
        <v>2790</v>
      </c>
      <c r="D1534" s="743" t="s">
        <v>3998</v>
      </c>
      <c r="E1534" s="744" t="s">
        <v>2812</v>
      </c>
      <c r="F1534" s="662" t="s">
        <v>2785</v>
      </c>
      <c r="G1534" s="662" t="s">
        <v>2813</v>
      </c>
      <c r="H1534" s="662" t="s">
        <v>1456</v>
      </c>
      <c r="I1534" s="662" t="s">
        <v>1759</v>
      </c>
      <c r="J1534" s="662" t="s">
        <v>1641</v>
      </c>
      <c r="K1534" s="662" t="s">
        <v>2660</v>
      </c>
      <c r="L1534" s="663">
        <v>154.36000000000001</v>
      </c>
      <c r="M1534" s="663">
        <v>154.36000000000001</v>
      </c>
      <c r="N1534" s="662">
        <v>1</v>
      </c>
      <c r="O1534" s="745">
        <v>1</v>
      </c>
      <c r="P1534" s="663">
        <v>154.36000000000001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31</v>
      </c>
      <c r="B1535" s="662" t="s">
        <v>576</v>
      </c>
      <c r="C1535" s="662" t="s">
        <v>2790</v>
      </c>
      <c r="D1535" s="743" t="s">
        <v>3998</v>
      </c>
      <c r="E1535" s="744" t="s">
        <v>2812</v>
      </c>
      <c r="F1535" s="662" t="s">
        <v>2785</v>
      </c>
      <c r="G1535" s="662" t="s">
        <v>2813</v>
      </c>
      <c r="H1535" s="662" t="s">
        <v>1456</v>
      </c>
      <c r="I1535" s="662" t="s">
        <v>1780</v>
      </c>
      <c r="J1535" s="662" t="s">
        <v>2663</v>
      </c>
      <c r="K1535" s="662" t="s">
        <v>2659</v>
      </c>
      <c r="L1535" s="663">
        <v>149.52000000000001</v>
      </c>
      <c r="M1535" s="663">
        <v>448.56000000000006</v>
      </c>
      <c r="N1535" s="662">
        <v>3</v>
      </c>
      <c r="O1535" s="745">
        <v>2.5</v>
      </c>
      <c r="P1535" s="663">
        <v>299.04000000000002</v>
      </c>
      <c r="Q1535" s="678">
        <v>0.66666666666666663</v>
      </c>
      <c r="R1535" s="662">
        <v>2</v>
      </c>
      <c r="S1535" s="678">
        <v>0.66666666666666663</v>
      </c>
      <c r="T1535" s="745">
        <v>1.5</v>
      </c>
      <c r="U1535" s="701">
        <v>0.6</v>
      </c>
    </row>
    <row r="1536" spans="1:21" ht="14.4" customHeight="1" x14ac:dyDescent="0.3">
      <c r="A1536" s="661">
        <v>31</v>
      </c>
      <c r="B1536" s="662" t="s">
        <v>576</v>
      </c>
      <c r="C1536" s="662" t="s">
        <v>2790</v>
      </c>
      <c r="D1536" s="743" t="s">
        <v>3998</v>
      </c>
      <c r="E1536" s="744" t="s">
        <v>2812</v>
      </c>
      <c r="F1536" s="662" t="s">
        <v>2785</v>
      </c>
      <c r="G1536" s="662" t="s">
        <v>2816</v>
      </c>
      <c r="H1536" s="662" t="s">
        <v>577</v>
      </c>
      <c r="I1536" s="662" t="s">
        <v>1699</v>
      </c>
      <c r="J1536" s="662" t="s">
        <v>1700</v>
      </c>
      <c r="K1536" s="662" t="s">
        <v>2670</v>
      </c>
      <c r="L1536" s="663">
        <v>78.33</v>
      </c>
      <c r="M1536" s="663">
        <v>626.64</v>
      </c>
      <c r="N1536" s="662">
        <v>8</v>
      </c>
      <c r="O1536" s="745">
        <v>4.5</v>
      </c>
      <c r="P1536" s="663">
        <v>548.30999999999995</v>
      </c>
      <c r="Q1536" s="678">
        <v>0.87499999999999989</v>
      </c>
      <c r="R1536" s="662">
        <v>7</v>
      </c>
      <c r="S1536" s="678">
        <v>0.875</v>
      </c>
      <c r="T1536" s="745">
        <v>3.5</v>
      </c>
      <c r="U1536" s="701">
        <v>0.77777777777777779</v>
      </c>
    </row>
    <row r="1537" spans="1:21" ht="14.4" customHeight="1" x14ac:dyDescent="0.3">
      <c r="A1537" s="661">
        <v>31</v>
      </c>
      <c r="B1537" s="662" t="s">
        <v>576</v>
      </c>
      <c r="C1537" s="662" t="s">
        <v>2790</v>
      </c>
      <c r="D1537" s="743" t="s">
        <v>3998</v>
      </c>
      <c r="E1537" s="744" t="s">
        <v>2812</v>
      </c>
      <c r="F1537" s="662" t="s">
        <v>2785</v>
      </c>
      <c r="G1537" s="662" t="s">
        <v>3604</v>
      </c>
      <c r="H1537" s="662" t="s">
        <v>577</v>
      </c>
      <c r="I1537" s="662" t="s">
        <v>3974</v>
      </c>
      <c r="J1537" s="662" t="s">
        <v>3975</v>
      </c>
      <c r="K1537" s="662" t="s">
        <v>3296</v>
      </c>
      <c r="L1537" s="663">
        <v>340.97</v>
      </c>
      <c r="M1537" s="663">
        <v>340.97</v>
      </c>
      <c r="N1537" s="662">
        <v>1</v>
      </c>
      <c r="O1537" s="745">
        <v>1</v>
      </c>
      <c r="P1537" s="663">
        <v>340.97</v>
      </c>
      <c r="Q1537" s="678">
        <v>1</v>
      </c>
      <c r="R1537" s="662">
        <v>1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31</v>
      </c>
      <c r="B1538" s="662" t="s">
        <v>576</v>
      </c>
      <c r="C1538" s="662" t="s">
        <v>2790</v>
      </c>
      <c r="D1538" s="743" t="s">
        <v>3998</v>
      </c>
      <c r="E1538" s="744" t="s">
        <v>2812</v>
      </c>
      <c r="F1538" s="662" t="s">
        <v>2785</v>
      </c>
      <c r="G1538" s="662" t="s">
        <v>2990</v>
      </c>
      <c r="H1538" s="662" t="s">
        <v>577</v>
      </c>
      <c r="I1538" s="662" t="s">
        <v>3976</v>
      </c>
      <c r="J1538" s="662" t="s">
        <v>1375</v>
      </c>
      <c r="K1538" s="662" t="s">
        <v>2316</v>
      </c>
      <c r="L1538" s="663">
        <v>0</v>
      </c>
      <c r="M1538" s="663">
        <v>0</v>
      </c>
      <c r="N1538" s="662">
        <v>1</v>
      </c>
      <c r="O1538" s="745">
        <v>1</v>
      </c>
      <c r="P1538" s="663"/>
      <c r="Q1538" s="678"/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31</v>
      </c>
      <c r="B1539" s="662" t="s">
        <v>576</v>
      </c>
      <c r="C1539" s="662" t="s">
        <v>2790</v>
      </c>
      <c r="D1539" s="743" t="s">
        <v>3998</v>
      </c>
      <c r="E1539" s="744" t="s">
        <v>2812</v>
      </c>
      <c r="F1539" s="662" t="s">
        <v>2785</v>
      </c>
      <c r="G1539" s="662" t="s">
        <v>3083</v>
      </c>
      <c r="H1539" s="662" t="s">
        <v>577</v>
      </c>
      <c r="I1539" s="662" t="s">
        <v>3084</v>
      </c>
      <c r="J1539" s="662" t="s">
        <v>3085</v>
      </c>
      <c r="K1539" s="662" t="s">
        <v>3086</v>
      </c>
      <c r="L1539" s="663">
        <v>0</v>
      </c>
      <c r="M1539" s="663">
        <v>0</v>
      </c>
      <c r="N1539" s="662">
        <v>1</v>
      </c>
      <c r="O1539" s="745">
        <v>0.5</v>
      </c>
      <c r="P1539" s="663">
        <v>0</v>
      </c>
      <c r="Q1539" s="678"/>
      <c r="R1539" s="662">
        <v>1</v>
      </c>
      <c r="S1539" s="678">
        <v>1</v>
      </c>
      <c r="T1539" s="745">
        <v>0.5</v>
      </c>
      <c r="U1539" s="701">
        <v>1</v>
      </c>
    </row>
    <row r="1540" spans="1:21" ht="14.4" customHeight="1" x14ac:dyDescent="0.3">
      <c r="A1540" s="661">
        <v>31</v>
      </c>
      <c r="B1540" s="662" t="s">
        <v>576</v>
      </c>
      <c r="C1540" s="662" t="s">
        <v>2790</v>
      </c>
      <c r="D1540" s="743" t="s">
        <v>3998</v>
      </c>
      <c r="E1540" s="744" t="s">
        <v>2812</v>
      </c>
      <c r="F1540" s="662" t="s">
        <v>2785</v>
      </c>
      <c r="G1540" s="662" t="s">
        <v>3004</v>
      </c>
      <c r="H1540" s="662" t="s">
        <v>577</v>
      </c>
      <c r="I1540" s="662" t="s">
        <v>1228</v>
      </c>
      <c r="J1540" s="662" t="s">
        <v>3005</v>
      </c>
      <c r="K1540" s="662" t="s">
        <v>3006</v>
      </c>
      <c r="L1540" s="663">
        <v>0</v>
      </c>
      <c r="M1540" s="663">
        <v>0</v>
      </c>
      <c r="N1540" s="662">
        <v>3</v>
      </c>
      <c r="O1540" s="745">
        <v>2</v>
      </c>
      <c r="P1540" s="663">
        <v>0</v>
      </c>
      <c r="Q1540" s="678"/>
      <c r="R1540" s="662">
        <v>3</v>
      </c>
      <c r="S1540" s="678">
        <v>1</v>
      </c>
      <c r="T1540" s="745">
        <v>2</v>
      </c>
      <c r="U1540" s="701">
        <v>1</v>
      </c>
    </row>
    <row r="1541" spans="1:21" ht="14.4" customHeight="1" x14ac:dyDescent="0.3">
      <c r="A1541" s="661">
        <v>31</v>
      </c>
      <c r="B1541" s="662" t="s">
        <v>576</v>
      </c>
      <c r="C1541" s="662" t="s">
        <v>2790</v>
      </c>
      <c r="D1541" s="743" t="s">
        <v>3998</v>
      </c>
      <c r="E1541" s="744" t="s">
        <v>2812</v>
      </c>
      <c r="F1541" s="662" t="s">
        <v>2785</v>
      </c>
      <c r="G1541" s="662" t="s">
        <v>3807</v>
      </c>
      <c r="H1541" s="662" t="s">
        <v>577</v>
      </c>
      <c r="I1541" s="662" t="s">
        <v>1702</v>
      </c>
      <c r="J1541" s="662" t="s">
        <v>1703</v>
      </c>
      <c r="K1541" s="662" t="s">
        <v>1704</v>
      </c>
      <c r="L1541" s="663">
        <v>111.72</v>
      </c>
      <c r="M1541" s="663">
        <v>111.72</v>
      </c>
      <c r="N1541" s="662">
        <v>1</v>
      </c>
      <c r="O1541" s="745">
        <v>1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31</v>
      </c>
      <c r="B1542" s="662" t="s">
        <v>576</v>
      </c>
      <c r="C1542" s="662" t="s">
        <v>2790</v>
      </c>
      <c r="D1542" s="743" t="s">
        <v>3998</v>
      </c>
      <c r="E1542" s="744" t="s">
        <v>2812</v>
      </c>
      <c r="F1542" s="662" t="s">
        <v>2785</v>
      </c>
      <c r="G1542" s="662" t="s">
        <v>2823</v>
      </c>
      <c r="H1542" s="662" t="s">
        <v>577</v>
      </c>
      <c r="I1542" s="662" t="s">
        <v>1714</v>
      </c>
      <c r="J1542" s="662" t="s">
        <v>1715</v>
      </c>
      <c r="K1542" s="662" t="s">
        <v>1716</v>
      </c>
      <c r="L1542" s="663">
        <v>147.31</v>
      </c>
      <c r="M1542" s="663">
        <v>736.55</v>
      </c>
      <c r="N1542" s="662">
        <v>5</v>
      </c>
      <c r="O1542" s="745">
        <v>4</v>
      </c>
      <c r="P1542" s="663">
        <v>736.55</v>
      </c>
      <c r="Q1542" s="678">
        <v>1</v>
      </c>
      <c r="R1542" s="662">
        <v>5</v>
      </c>
      <c r="S1542" s="678">
        <v>1</v>
      </c>
      <c r="T1542" s="745">
        <v>4</v>
      </c>
      <c r="U1542" s="701">
        <v>1</v>
      </c>
    </row>
    <row r="1543" spans="1:21" ht="14.4" customHeight="1" x14ac:dyDescent="0.3">
      <c r="A1543" s="661">
        <v>31</v>
      </c>
      <c r="B1543" s="662" t="s">
        <v>576</v>
      </c>
      <c r="C1543" s="662" t="s">
        <v>2790</v>
      </c>
      <c r="D1543" s="743" t="s">
        <v>3998</v>
      </c>
      <c r="E1543" s="744" t="s">
        <v>2812</v>
      </c>
      <c r="F1543" s="662" t="s">
        <v>2785</v>
      </c>
      <c r="G1543" s="662" t="s">
        <v>2823</v>
      </c>
      <c r="H1543" s="662" t="s">
        <v>577</v>
      </c>
      <c r="I1543" s="662" t="s">
        <v>3228</v>
      </c>
      <c r="J1543" s="662" t="s">
        <v>3229</v>
      </c>
      <c r="K1543" s="662" t="s">
        <v>3230</v>
      </c>
      <c r="L1543" s="663">
        <v>73.66</v>
      </c>
      <c r="M1543" s="663">
        <v>147.32</v>
      </c>
      <c r="N1543" s="662">
        <v>2</v>
      </c>
      <c r="O1543" s="745">
        <v>1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31</v>
      </c>
      <c r="B1544" s="662" t="s">
        <v>576</v>
      </c>
      <c r="C1544" s="662" t="s">
        <v>2790</v>
      </c>
      <c r="D1544" s="743" t="s">
        <v>3998</v>
      </c>
      <c r="E1544" s="744" t="s">
        <v>2812</v>
      </c>
      <c r="F1544" s="662" t="s">
        <v>2785</v>
      </c>
      <c r="G1544" s="662" t="s">
        <v>2823</v>
      </c>
      <c r="H1544" s="662" t="s">
        <v>577</v>
      </c>
      <c r="I1544" s="662" t="s">
        <v>2826</v>
      </c>
      <c r="J1544" s="662" t="s">
        <v>1715</v>
      </c>
      <c r="K1544" s="662" t="s">
        <v>1716</v>
      </c>
      <c r="L1544" s="663">
        <v>147.31</v>
      </c>
      <c r="M1544" s="663">
        <v>589.24</v>
      </c>
      <c r="N1544" s="662">
        <v>4</v>
      </c>
      <c r="O1544" s="745">
        <v>1</v>
      </c>
      <c r="P1544" s="663">
        <v>589.24</v>
      </c>
      <c r="Q1544" s="678">
        <v>1</v>
      </c>
      <c r="R1544" s="662">
        <v>4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31</v>
      </c>
      <c r="B1545" s="662" t="s">
        <v>576</v>
      </c>
      <c r="C1545" s="662" t="s">
        <v>2790</v>
      </c>
      <c r="D1545" s="743" t="s">
        <v>3998</v>
      </c>
      <c r="E1545" s="744" t="s">
        <v>2812</v>
      </c>
      <c r="F1545" s="662" t="s">
        <v>2785</v>
      </c>
      <c r="G1545" s="662" t="s">
        <v>3977</v>
      </c>
      <c r="H1545" s="662" t="s">
        <v>577</v>
      </c>
      <c r="I1545" s="662" t="s">
        <v>3978</v>
      </c>
      <c r="J1545" s="662" t="s">
        <v>3979</v>
      </c>
      <c r="K1545" s="662" t="s">
        <v>3980</v>
      </c>
      <c r="L1545" s="663">
        <v>115.13</v>
      </c>
      <c r="M1545" s="663">
        <v>115.13</v>
      </c>
      <c r="N1545" s="662">
        <v>1</v>
      </c>
      <c r="O1545" s="745">
        <v>1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31</v>
      </c>
      <c r="B1546" s="662" t="s">
        <v>576</v>
      </c>
      <c r="C1546" s="662" t="s">
        <v>2790</v>
      </c>
      <c r="D1546" s="743" t="s">
        <v>3998</v>
      </c>
      <c r="E1546" s="744" t="s">
        <v>2812</v>
      </c>
      <c r="F1546" s="662" t="s">
        <v>2785</v>
      </c>
      <c r="G1546" s="662" t="s">
        <v>3504</v>
      </c>
      <c r="H1546" s="662" t="s">
        <v>577</v>
      </c>
      <c r="I1546" s="662" t="s">
        <v>1710</v>
      </c>
      <c r="J1546" s="662" t="s">
        <v>1711</v>
      </c>
      <c r="K1546" s="662" t="s">
        <v>1712</v>
      </c>
      <c r="L1546" s="663">
        <v>115.13</v>
      </c>
      <c r="M1546" s="663">
        <v>115.13</v>
      </c>
      <c r="N1546" s="662">
        <v>1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31</v>
      </c>
      <c r="B1547" s="662" t="s">
        <v>576</v>
      </c>
      <c r="C1547" s="662" t="s">
        <v>2790</v>
      </c>
      <c r="D1547" s="743" t="s">
        <v>3998</v>
      </c>
      <c r="E1547" s="744" t="s">
        <v>2812</v>
      </c>
      <c r="F1547" s="662" t="s">
        <v>2785</v>
      </c>
      <c r="G1547" s="662" t="s">
        <v>2831</v>
      </c>
      <c r="H1547" s="662" t="s">
        <v>1456</v>
      </c>
      <c r="I1547" s="662" t="s">
        <v>3024</v>
      </c>
      <c r="J1547" s="662" t="s">
        <v>2833</v>
      </c>
      <c r="K1547" s="662" t="s">
        <v>3025</v>
      </c>
      <c r="L1547" s="663">
        <v>407.55</v>
      </c>
      <c r="M1547" s="663">
        <v>1222.6500000000001</v>
      </c>
      <c r="N1547" s="662">
        <v>3</v>
      </c>
      <c r="O1547" s="745">
        <v>1</v>
      </c>
      <c r="P1547" s="663">
        <v>1222.6500000000001</v>
      </c>
      <c r="Q1547" s="678">
        <v>1</v>
      </c>
      <c r="R1547" s="662">
        <v>3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31</v>
      </c>
      <c r="B1548" s="662" t="s">
        <v>576</v>
      </c>
      <c r="C1548" s="662" t="s">
        <v>2790</v>
      </c>
      <c r="D1548" s="743" t="s">
        <v>3998</v>
      </c>
      <c r="E1548" s="744" t="s">
        <v>2812</v>
      </c>
      <c r="F1548" s="662" t="s">
        <v>2785</v>
      </c>
      <c r="G1548" s="662" t="s">
        <v>2831</v>
      </c>
      <c r="H1548" s="662" t="s">
        <v>1456</v>
      </c>
      <c r="I1548" s="662" t="s">
        <v>2832</v>
      </c>
      <c r="J1548" s="662" t="s">
        <v>2833</v>
      </c>
      <c r="K1548" s="662" t="s">
        <v>2834</v>
      </c>
      <c r="L1548" s="663">
        <v>543.39</v>
      </c>
      <c r="M1548" s="663">
        <v>34233.569999999978</v>
      </c>
      <c r="N1548" s="662">
        <v>63</v>
      </c>
      <c r="O1548" s="745">
        <v>48.5</v>
      </c>
      <c r="P1548" s="663">
        <v>32603.39999999998</v>
      </c>
      <c r="Q1548" s="678">
        <v>0.95238095238095244</v>
      </c>
      <c r="R1548" s="662">
        <v>60</v>
      </c>
      <c r="S1548" s="678">
        <v>0.95238095238095233</v>
      </c>
      <c r="T1548" s="745">
        <v>45.5</v>
      </c>
      <c r="U1548" s="701">
        <v>0.93814432989690721</v>
      </c>
    </row>
    <row r="1549" spans="1:21" ht="14.4" customHeight="1" x14ac:dyDescent="0.3">
      <c r="A1549" s="661">
        <v>31</v>
      </c>
      <c r="B1549" s="662" t="s">
        <v>576</v>
      </c>
      <c r="C1549" s="662" t="s">
        <v>2790</v>
      </c>
      <c r="D1549" s="743" t="s">
        <v>3998</v>
      </c>
      <c r="E1549" s="744" t="s">
        <v>2812</v>
      </c>
      <c r="F1549" s="662" t="s">
        <v>2785</v>
      </c>
      <c r="G1549" s="662" t="s">
        <v>2831</v>
      </c>
      <c r="H1549" s="662" t="s">
        <v>1456</v>
      </c>
      <c r="I1549" s="662" t="s">
        <v>2835</v>
      </c>
      <c r="J1549" s="662" t="s">
        <v>2833</v>
      </c>
      <c r="K1549" s="662" t="s">
        <v>2836</v>
      </c>
      <c r="L1549" s="663">
        <v>815.1</v>
      </c>
      <c r="M1549" s="663">
        <v>17932.2</v>
      </c>
      <c r="N1549" s="662">
        <v>22</v>
      </c>
      <c r="O1549" s="745">
        <v>14.5</v>
      </c>
      <c r="P1549" s="663">
        <v>17117.100000000002</v>
      </c>
      <c r="Q1549" s="678">
        <v>0.95454545454545459</v>
      </c>
      <c r="R1549" s="662">
        <v>21</v>
      </c>
      <c r="S1549" s="678">
        <v>0.95454545454545459</v>
      </c>
      <c r="T1549" s="745">
        <v>13.5</v>
      </c>
      <c r="U1549" s="701">
        <v>0.93103448275862066</v>
      </c>
    </row>
    <row r="1550" spans="1:21" ht="14.4" customHeight="1" x14ac:dyDescent="0.3">
      <c r="A1550" s="661">
        <v>31</v>
      </c>
      <c r="B1550" s="662" t="s">
        <v>576</v>
      </c>
      <c r="C1550" s="662" t="s">
        <v>2790</v>
      </c>
      <c r="D1550" s="743" t="s">
        <v>3998</v>
      </c>
      <c r="E1550" s="744" t="s">
        <v>2812</v>
      </c>
      <c r="F1550" s="662" t="s">
        <v>2785</v>
      </c>
      <c r="G1550" s="662" t="s">
        <v>2831</v>
      </c>
      <c r="H1550" s="662" t="s">
        <v>1456</v>
      </c>
      <c r="I1550" s="662" t="s">
        <v>2837</v>
      </c>
      <c r="J1550" s="662" t="s">
        <v>2833</v>
      </c>
      <c r="K1550" s="662" t="s">
        <v>2838</v>
      </c>
      <c r="L1550" s="663">
        <v>923.74</v>
      </c>
      <c r="M1550" s="663">
        <v>4618.7000000000007</v>
      </c>
      <c r="N1550" s="662">
        <v>5</v>
      </c>
      <c r="O1550" s="745">
        <v>3</v>
      </c>
      <c r="P1550" s="663">
        <v>4618.7000000000007</v>
      </c>
      <c r="Q1550" s="678">
        <v>1</v>
      </c>
      <c r="R1550" s="662">
        <v>5</v>
      </c>
      <c r="S1550" s="678">
        <v>1</v>
      </c>
      <c r="T1550" s="745">
        <v>3</v>
      </c>
      <c r="U1550" s="701">
        <v>1</v>
      </c>
    </row>
    <row r="1551" spans="1:21" ht="14.4" customHeight="1" x14ac:dyDescent="0.3">
      <c r="A1551" s="661">
        <v>31</v>
      </c>
      <c r="B1551" s="662" t="s">
        <v>576</v>
      </c>
      <c r="C1551" s="662" t="s">
        <v>2790</v>
      </c>
      <c r="D1551" s="743" t="s">
        <v>3998</v>
      </c>
      <c r="E1551" s="744" t="s">
        <v>2812</v>
      </c>
      <c r="F1551" s="662" t="s">
        <v>2785</v>
      </c>
      <c r="G1551" s="662" t="s">
        <v>2831</v>
      </c>
      <c r="H1551" s="662" t="s">
        <v>1456</v>
      </c>
      <c r="I1551" s="662" t="s">
        <v>2901</v>
      </c>
      <c r="J1551" s="662" t="s">
        <v>2833</v>
      </c>
      <c r="K1551" s="662" t="s">
        <v>2902</v>
      </c>
      <c r="L1551" s="663">
        <v>1154.68</v>
      </c>
      <c r="M1551" s="663">
        <v>2309.36</v>
      </c>
      <c r="N1551" s="662">
        <v>2</v>
      </c>
      <c r="O1551" s="745">
        <v>2</v>
      </c>
      <c r="P1551" s="663">
        <v>2309.36</v>
      </c>
      <c r="Q1551" s="678">
        <v>1</v>
      </c>
      <c r="R1551" s="662">
        <v>2</v>
      </c>
      <c r="S1551" s="678">
        <v>1</v>
      </c>
      <c r="T1551" s="745">
        <v>2</v>
      </c>
      <c r="U1551" s="701">
        <v>1</v>
      </c>
    </row>
    <row r="1552" spans="1:21" ht="14.4" customHeight="1" x14ac:dyDescent="0.3">
      <c r="A1552" s="661">
        <v>31</v>
      </c>
      <c r="B1552" s="662" t="s">
        <v>576</v>
      </c>
      <c r="C1552" s="662" t="s">
        <v>2790</v>
      </c>
      <c r="D1552" s="743" t="s">
        <v>3998</v>
      </c>
      <c r="E1552" s="744" t="s">
        <v>2812</v>
      </c>
      <c r="F1552" s="662" t="s">
        <v>2785</v>
      </c>
      <c r="G1552" s="662" t="s">
        <v>2839</v>
      </c>
      <c r="H1552" s="662" t="s">
        <v>1456</v>
      </c>
      <c r="I1552" s="662" t="s">
        <v>1470</v>
      </c>
      <c r="J1552" s="662" t="s">
        <v>607</v>
      </c>
      <c r="K1552" s="662" t="s">
        <v>608</v>
      </c>
      <c r="L1552" s="663">
        <v>48.42</v>
      </c>
      <c r="M1552" s="663">
        <v>193.68</v>
      </c>
      <c r="N1552" s="662">
        <v>4</v>
      </c>
      <c r="O1552" s="745">
        <v>3.5</v>
      </c>
      <c r="P1552" s="663">
        <v>145.26</v>
      </c>
      <c r="Q1552" s="678">
        <v>0.74999999999999989</v>
      </c>
      <c r="R1552" s="662">
        <v>3</v>
      </c>
      <c r="S1552" s="678">
        <v>0.75</v>
      </c>
      <c r="T1552" s="745">
        <v>2.5</v>
      </c>
      <c r="U1552" s="701">
        <v>0.7142857142857143</v>
      </c>
    </row>
    <row r="1553" spans="1:21" ht="14.4" customHeight="1" x14ac:dyDescent="0.3">
      <c r="A1553" s="661">
        <v>31</v>
      </c>
      <c r="B1553" s="662" t="s">
        <v>576</v>
      </c>
      <c r="C1553" s="662" t="s">
        <v>2790</v>
      </c>
      <c r="D1553" s="743" t="s">
        <v>3998</v>
      </c>
      <c r="E1553" s="744" t="s">
        <v>2812</v>
      </c>
      <c r="F1553" s="662" t="s">
        <v>2785</v>
      </c>
      <c r="G1553" s="662" t="s">
        <v>3029</v>
      </c>
      <c r="H1553" s="662" t="s">
        <v>577</v>
      </c>
      <c r="I1553" s="662" t="s">
        <v>3112</v>
      </c>
      <c r="J1553" s="662" t="s">
        <v>3113</v>
      </c>
      <c r="K1553" s="662" t="s">
        <v>738</v>
      </c>
      <c r="L1553" s="663">
        <v>93.71</v>
      </c>
      <c r="M1553" s="663">
        <v>93.71</v>
      </c>
      <c r="N1553" s="662">
        <v>1</v>
      </c>
      <c r="O1553" s="745">
        <v>0.5</v>
      </c>
      <c r="P1553" s="663">
        <v>93.71</v>
      </c>
      <c r="Q1553" s="678">
        <v>1</v>
      </c>
      <c r="R1553" s="662">
        <v>1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31</v>
      </c>
      <c r="B1554" s="662" t="s">
        <v>576</v>
      </c>
      <c r="C1554" s="662" t="s">
        <v>2790</v>
      </c>
      <c r="D1554" s="743" t="s">
        <v>3998</v>
      </c>
      <c r="E1554" s="744" t="s">
        <v>2812</v>
      </c>
      <c r="F1554" s="662" t="s">
        <v>2785</v>
      </c>
      <c r="G1554" s="662" t="s">
        <v>2842</v>
      </c>
      <c r="H1554" s="662" t="s">
        <v>577</v>
      </c>
      <c r="I1554" s="662" t="s">
        <v>763</v>
      </c>
      <c r="J1554" s="662" t="s">
        <v>2843</v>
      </c>
      <c r="K1554" s="662" t="s">
        <v>2844</v>
      </c>
      <c r="L1554" s="663">
        <v>0</v>
      </c>
      <c r="M1554" s="663">
        <v>0</v>
      </c>
      <c r="N1554" s="662">
        <v>5</v>
      </c>
      <c r="O1554" s="745">
        <v>4.5</v>
      </c>
      <c r="P1554" s="663">
        <v>0</v>
      </c>
      <c r="Q1554" s="678"/>
      <c r="R1554" s="662">
        <v>5</v>
      </c>
      <c r="S1554" s="678">
        <v>1</v>
      </c>
      <c r="T1554" s="745">
        <v>4.5</v>
      </c>
      <c r="U1554" s="701">
        <v>1</v>
      </c>
    </row>
    <row r="1555" spans="1:21" ht="14.4" customHeight="1" x14ac:dyDescent="0.3">
      <c r="A1555" s="661">
        <v>31</v>
      </c>
      <c r="B1555" s="662" t="s">
        <v>576</v>
      </c>
      <c r="C1555" s="662" t="s">
        <v>2790</v>
      </c>
      <c r="D1555" s="743" t="s">
        <v>3998</v>
      </c>
      <c r="E1555" s="744" t="s">
        <v>2812</v>
      </c>
      <c r="F1555" s="662" t="s">
        <v>2785</v>
      </c>
      <c r="G1555" s="662" t="s">
        <v>2845</v>
      </c>
      <c r="H1555" s="662" t="s">
        <v>577</v>
      </c>
      <c r="I1555" s="662" t="s">
        <v>1691</v>
      </c>
      <c r="J1555" s="662" t="s">
        <v>1692</v>
      </c>
      <c r="K1555" s="662" t="s">
        <v>2846</v>
      </c>
      <c r="L1555" s="663">
        <v>186.27</v>
      </c>
      <c r="M1555" s="663">
        <v>372.54</v>
      </c>
      <c r="N1555" s="662">
        <v>2</v>
      </c>
      <c r="O1555" s="745">
        <v>2</v>
      </c>
      <c r="P1555" s="663">
        <v>372.54</v>
      </c>
      <c r="Q1555" s="678">
        <v>1</v>
      </c>
      <c r="R1555" s="662">
        <v>2</v>
      </c>
      <c r="S1555" s="678">
        <v>1</v>
      </c>
      <c r="T1555" s="745">
        <v>2</v>
      </c>
      <c r="U1555" s="701">
        <v>1</v>
      </c>
    </row>
    <row r="1556" spans="1:21" ht="14.4" customHeight="1" x14ac:dyDescent="0.3">
      <c r="A1556" s="661">
        <v>31</v>
      </c>
      <c r="B1556" s="662" t="s">
        <v>576</v>
      </c>
      <c r="C1556" s="662" t="s">
        <v>2790</v>
      </c>
      <c r="D1556" s="743" t="s">
        <v>3998</v>
      </c>
      <c r="E1556" s="744" t="s">
        <v>2812</v>
      </c>
      <c r="F1556" s="662" t="s">
        <v>2785</v>
      </c>
      <c r="G1556" s="662" t="s">
        <v>2847</v>
      </c>
      <c r="H1556" s="662" t="s">
        <v>1456</v>
      </c>
      <c r="I1556" s="662" t="s">
        <v>3782</v>
      </c>
      <c r="J1556" s="662" t="s">
        <v>3783</v>
      </c>
      <c r="K1556" s="662" t="s">
        <v>3612</v>
      </c>
      <c r="L1556" s="663">
        <v>31.32</v>
      </c>
      <c r="M1556" s="663">
        <v>31.32</v>
      </c>
      <c r="N1556" s="662">
        <v>1</v>
      </c>
      <c r="O1556" s="745">
        <v>1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31</v>
      </c>
      <c r="B1557" s="662" t="s">
        <v>576</v>
      </c>
      <c r="C1557" s="662" t="s">
        <v>2790</v>
      </c>
      <c r="D1557" s="743" t="s">
        <v>3998</v>
      </c>
      <c r="E1557" s="744" t="s">
        <v>2812</v>
      </c>
      <c r="F1557" s="662" t="s">
        <v>2785</v>
      </c>
      <c r="G1557" s="662" t="s">
        <v>2847</v>
      </c>
      <c r="H1557" s="662" t="s">
        <v>1456</v>
      </c>
      <c r="I1557" s="662" t="s">
        <v>1486</v>
      </c>
      <c r="J1557" s="662" t="s">
        <v>1487</v>
      </c>
      <c r="K1557" s="662" t="s">
        <v>1488</v>
      </c>
      <c r="L1557" s="663">
        <v>31.32</v>
      </c>
      <c r="M1557" s="663">
        <v>93.960000000000008</v>
      </c>
      <c r="N1557" s="662">
        <v>3</v>
      </c>
      <c r="O1557" s="745">
        <v>3</v>
      </c>
      <c r="P1557" s="663">
        <v>93.960000000000008</v>
      </c>
      <c r="Q1557" s="678">
        <v>1</v>
      </c>
      <c r="R1557" s="662">
        <v>3</v>
      </c>
      <c r="S1557" s="678">
        <v>1</v>
      </c>
      <c r="T1557" s="745">
        <v>3</v>
      </c>
      <c r="U1557" s="701">
        <v>1</v>
      </c>
    </row>
    <row r="1558" spans="1:21" ht="14.4" customHeight="1" x14ac:dyDescent="0.3">
      <c r="A1558" s="661">
        <v>31</v>
      </c>
      <c r="B1558" s="662" t="s">
        <v>576</v>
      </c>
      <c r="C1558" s="662" t="s">
        <v>2790</v>
      </c>
      <c r="D1558" s="743" t="s">
        <v>3998</v>
      </c>
      <c r="E1558" s="744" t="s">
        <v>2812</v>
      </c>
      <c r="F1558" s="662" t="s">
        <v>2785</v>
      </c>
      <c r="G1558" s="662" t="s">
        <v>2847</v>
      </c>
      <c r="H1558" s="662" t="s">
        <v>1456</v>
      </c>
      <c r="I1558" s="662" t="s">
        <v>1521</v>
      </c>
      <c r="J1558" s="662" t="s">
        <v>1522</v>
      </c>
      <c r="K1558" s="662" t="s">
        <v>2714</v>
      </c>
      <c r="L1558" s="663">
        <v>31.32</v>
      </c>
      <c r="M1558" s="663">
        <v>31.32</v>
      </c>
      <c r="N1558" s="662">
        <v>1</v>
      </c>
      <c r="O1558" s="745">
        <v>1</v>
      </c>
      <c r="P1558" s="663">
        <v>31.32</v>
      </c>
      <c r="Q1558" s="678">
        <v>1</v>
      </c>
      <c r="R1558" s="662">
        <v>1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31</v>
      </c>
      <c r="B1559" s="662" t="s">
        <v>576</v>
      </c>
      <c r="C1559" s="662" t="s">
        <v>2790</v>
      </c>
      <c r="D1559" s="743" t="s">
        <v>3998</v>
      </c>
      <c r="E1559" s="744" t="s">
        <v>2812</v>
      </c>
      <c r="F1559" s="662" t="s">
        <v>2785</v>
      </c>
      <c r="G1559" s="662" t="s">
        <v>2913</v>
      </c>
      <c r="H1559" s="662" t="s">
        <v>577</v>
      </c>
      <c r="I1559" s="662" t="s">
        <v>3120</v>
      </c>
      <c r="J1559" s="662" t="s">
        <v>3077</v>
      </c>
      <c r="K1559" s="662" t="s">
        <v>1081</v>
      </c>
      <c r="L1559" s="663">
        <v>50.14</v>
      </c>
      <c r="M1559" s="663">
        <v>401.11999999999995</v>
      </c>
      <c r="N1559" s="662">
        <v>8</v>
      </c>
      <c r="O1559" s="745">
        <v>7.5</v>
      </c>
      <c r="P1559" s="663">
        <v>401.11999999999995</v>
      </c>
      <c r="Q1559" s="678">
        <v>1</v>
      </c>
      <c r="R1559" s="662">
        <v>8</v>
      </c>
      <c r="S1559" s="678">
        <v>1</v>
      </c>
      <c r="T1559" s="745">
        <v>7.5</v>
      </c>
      <c r="U1559" s="701">
        <v>1</v>
      </c>
    </row>
    <row r="1560" spans="1:21" ht="14.4" customHeight="1" x14ac:dyDescent="0.3">
      <c r="A1560" s="661">
        <v>31</v>
      </c>
      <c r="B1560" s="662" t="s">
        <v>576</v>
      </c>
      <c r="C1560" s="662" t="s">
        <v>2790</v>
      </c>
      <c r="D1560" s="743" t="s">
        <v>3998</v>
      </c>
      <c r="E1560" s="744" t="s">
        <v>2812</v>
      </c>
      <c r="F1560" s="662" t="s">
        <v>2785</v>
      </c>
      <c r="G1560" s="662" t="s">
        <v>2913</v>
      </c>
      <c r="H1560" s="662" t="s">
        <v>577</v>
      </c>
      <c r="I1560" s="662" t="s">
        <v>3174</v>
      </c>
      <c r="J1560" s="662" t="s">
        <v>3077</v>
      </c>
      <c r="K1560" s="662" t="s">
        <v>943</v>
      </c>
      <c r="L1560" s="663">
        <v>75.22</v>
      </c>
      <c r="M1560" s="663">
        <v>376.1</v>
      </c>
      <c r="N1560" s="662">
        <v>5</v>
      </c>
      <c r="O1560" s="745">
        <v>4.5</v>
      </c>
      <c r="P1560" s="663">
        <v>300.88</v>
      </c>
      <c r="Q1560" s="678">
        <v>0.79999999999999993</v>
      </c>
      <c r="R1560" s="662">
        <v>4</v>
      </c>
      <c r="S1560" s="678">
        <v>0.8</v>
      </c>
      <c r="T1560" s="745">
        <v>3.5</v>
      </c>
      <c r="U1560" s="701">
        <v>0.77777777777777779</v>
      </c>
    </row>
    <row r="1561" spans="1:21" ht="14.4" customHeight="1" x14ac:dyDescent="0.3">
      <c r="A1561" s="661">
        <v>31</v>
      </c>
      <c r="B1561" s="662" t="s">
        <v>576</v>
      </c>
      <c r="C1561" s="662" t="s">
        <v>2790</v>
      </c>
      <c r="D1561" s="743" t="s">
        <v>3998</v>
      </c>
      <c r="E1561" s="744" t="s">
        <v>2812</v>
      </c>
      <c r="F1561" s="662" t="s">
        <v>2785</v>
      </c>
      <c r="G1561" s="662" t="s">
        <v>2913</v>
      </c>
      <c r="H1561" s="662" t="s">
        <v>577</v>
      </c>
      <c r="I1561" s="662" t="s">
        <v>3981</v>
      </c>
      <c r="J1561" s="662" t="s">
        <v>3096</v>
      </c>
      <c r="K1561" s="662" t="s">
        <v>3982</v>
      </c>
      <c r="L1561" s="663">
        <v>136.93</v>
      </c>
      <c r="M1561" s="663">
        <v>136.93</v>
      </c>
      <c r="N1561" s="662">
        <v>1</v>
      </c>
      <c r="O1561" s="745">
        <v>0.5</v>
      </c>
      <c r="P1561" s="663">
        <v>136.93</v>
      </c>
      <c r="Q1561" s="678">
        <v>1</v>
      </c>
      <c r="R1561" s="662">
        <v>1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31</v>
      </c>
      <c r="B1562" s="662" t="s">
        <v>576</v>
      </c>
      <c r="C1562" s="662" t="s">
        <v>2790</v>
      </c>
      <c r="D1562" s="743" t="s">
        <v>3998</v>
      </c>
      <c r="E1562" s="744" t="s">
        <v>2812</v>
      </c>
      <c r="F1562" s="662" t="s">
        <v>2785</v>
      </c>
      <c r="G1562" s="662" t="s">
        <v>2913</v>
      </c>
      <c r="H1562" s="662" t="s">
        <v>577</v>
      </c>
      <c r="I1562" s="662" t="s">
        <v>3759</v>
      </c>
      <c r="J1562" s="662" t="s">
        <v>3077</v>
      </c>
      <c r="K1562" s="662" t="s">
        <v>2968</v>
      </c>
      <c r="L1562" s="663">
        <v>125.36</v>
      </c>
      <c r="M1562" s="663">
        <v>125.36</v>
      </c>
      <c r="N1562" s="662">
        <v>1</v>
      </c>
      <c r="O1562" s="745">
        <v>0.5</v>
      </c>
      <c r="P1562" s="663">
        <v>125.36</v>
      </c>
      <c r="Q1562" s="678">
        <v>1</v>
      </c>
      <c r="R1562" s="662">
        <v>1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31</v>
      </c>
      <c r="B1563" s="662" t="s">
        <v>576</v>
      </c>
      <c r="C1563" s="662" t="s">
        <v>2790</v>
      </c>
      <c r="D1563" s="743" t="s">
        <v>3998</v>
      </c>
      <c r="E1563" s="744" t="s">
        <v>2812</v>
      </c>
      <c r="F1563" s="662" t="s">
        <v>2785</v>
      </c>
      <c r="G1563" s="662" t="s">
        <v>3983</v>
      </c>
      <c r="H1563" s="662" t="s">
        <v>577</v>
      </c>
      <c r="I1563" s="662" t="s">
        <v>1170</v>
      </c>
      <c r="J1563" s="662" t="s">
        <v>3984</v>
      </c>
      <c r="K1563" s="662" t="s">
        <v>3985</v>
      </c>
      <c r="L1563" s="663">
        <v>52.47</v>
      </c>
      <c r="M1563" s="663">
        <v>52.47</v>
      </c>
      <c r="N1563" s="662">
        <v>1</v>
      </c>
      <c r="O1563" s="745">
        <v>1</v>
      </c>
      <c r="P1563" s="663">
        <v>52.47</v>
      </c>
      <c r="Q1563" s="678">
        <v>1</v>
      </c>
      <c r="R1563" s="662">
        <v>1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31</v>
      </c>
      <c r="B1564" s="662" t="s">
        <v>576</v>
      </c>
      <c r="C1564" s="662" t="s">
        <v>2790</v>
      </c>
      <c r="D1564" s="743" t="s">
        <v>3998</v>
      </c>
      <c r="E1564" s="744" t="s">
        <v>2812</v>
      </c>
      <c r="F1564" s="662" t="s">
        <v>2787</v>
      </c>
      <c r="G1564" s="662" t="s">
        <v>2850</v>
      </c>
      <c r="H1564" s="662" t="s">
        <v>577</v>
      </c>
      <c r="I1564" s="662" t="s">
        <v>3986</v>
      </c>
      <c r="J1564" s="662" t="s">
        <v>2918</v>
      </c>
      <c r="K1564" s="662" t="s">
        <v>3987</v>
      </c>
      <c r="L1564" s="663">
        <v>28.91</v>
      </c>
      <c r="M1564" s="663">
        <v>28.91</v>
      </c>
      <c r="N1564" s="662">
        <v>1</v>
      </c>
      <c r="O1564" s="745">
        <v>1</v>
      </c>
      <c r="P1564" s="663">
        <v>28.91</v>
      </c>
      <c r="Q1564" s="678">
        <v>1</v>
      </c>
      <c r="R1564" s="662">
        <v>1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31</v>
      </c>
      <c r="B1565" s="662" t="s">
        <v>576</v>
      </c>
      <c r="C1565" s="662" t="s">
        <v>2790</v>
      </c>
      <c r="D1565" s="743" t="s">
        <v>3998</v>
      </c>
      <c r="E1565" s="744" t="s">
        <v>2812</v>
      </c>
      <c r="F1565" s="662" t="s">
        <v>2787</v>
      </c>
      <c r="G1565" s="662" t="s">
        <v>2850</v>
      </c>
      <c r="H1565" s="662" t="s">
        <v>577</v>
      </c>
      <c r="I1565" s="662" t="s">
        <v>2917</v>
      </c>
      <c r="J1565" s="662" t="s">
        <v>2918</v>
      </c>
      <c r="K1565" s="662" t="s">
        <v>2919</v>
      </c>
      <c r="L1565" s="663">
        <v>30</v>
      </c>
      <c r="M1565" s="663">
        <v>60</v>
      </c>
      <c r="N1565" s="662">
        <v>2</v>
      </c>
      <c r="O1565" s="745">
        <v>1</v>
      </c>
      <c r="P1565" s="663">
        <v>60</v>
      </c>
      <c r="Q1565" s="678">
        <v>1</v>
      </c>
      <c r="R1565" s="662">
        <v>2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31</v>
      </c>
      <c r="B1566" s="662" t="s">
        <v>576</v>
      </c>
      <c r="C1566" s="662" t="s">
        <v>2790</v>
      </c>
      <c r="D1566" s="743" t="s">
        <v>3998</v>
      </c>
      <c r="E1566" s="744" t="s">
        <v>2812</v>
      </c>
      <c r="F1566" s="662" t="s">
        <v>2787</v>
      </c>
      <c r="G1566" s="662" t="s">
        <v>2850</v>
      </c>
      <c r="H1566" s="662" t="s">
        <v>577</v>
      </c>
      <c r="I1566" s="662" t="s">
        <v>2917</v>
      </c>
      <c r="J1566" s="662" t="s">
        <v>2918</v>
      </c>
      <c r="K1566" s="662" t="s">
        <v>2919</v>
      </c>
      <c r="L1566" s="663">
        <v>35.75</v>
      </c>
      <c r="M1566" s="663">
        <v>143</v>
      </c>
      <c r="N1566" s="662">
        <v>4</v>
      </c>
      <c r="O1566" s="745">
        <v>4</v>
      </c>
      <c r="P1566" s="663">
        <v>143</v>
      </c>
      <c r="Q1566" s="678">
        <v>1</v>
      </c>
      <c r="R1566" s="662">
        <v>4</v>
      </c>
      <c r="S1566" s="678">
        <v>1</v>
      </c>
      <c r="T1566" s="745">
        <v>4</v>
      </c>
      <c r="U1566" s="701">
        <v>1</v>
      </c>
    </row>
    <row r="1567" spans="1:21" ht="14.4" customHeight="1" x14ac:dyDescent="0.3">
      <c r="A1567" s="661">
        <v>31</v>
      </c>
      <c r="B1567" s="662" t="s">
        <v>576</v>
      </c>
      <c r="C1567" s="662" t="s">
        <v>2790</v>
      </c>
      <c r="D1567" s="743" t="s">
        <v>3998</v>
      </c>
      <c r="E1567" s="744" t="s">
        <v>2812</v>
      </c>
      <c r="F1567" s="662" t="s">
        <v>2787</v>
      </c>
      <c r="G1567" s="662" t="s">
        <v>2850</v>
      </c>
      <c r="H1567" s="662" t="s">
        <v>577</v>
      </c>
      <c r="I1567" s="662" t="s">
        <v>3256</v>
      </c>
      <c r="J1567" s="662" t="s">
        <v>2918</v>
      </c>
      <c r="K1567" s="662" t="s">
        <v>3257</v>
      </c>
      <c r="L1567" s="663">
        <v>47.57</v>
      </c>
      <c r="M1567" s="663">
        <v>95.14</v>
      </c>
      <c r="N1567" s="662">
        <v>2</v>
      </c>
      <c r="O1567" s="745">
        <v>2</v>
      </c>
      <c r="P1567" s="663">
        <v>95.14</v>
      </c>
      <c r="Q1567" s="678">
        <v>1</v>
      </c>
      <c r="R1567" s="662">
        <v>2</v>
      </c>
      <c r="S1567" s="678">
        <v>1</v>
      </c>
      <c r="T1567" s="745">
        <v>2</v>
      </c>
      <c r="U1567" s="701">
        <v>1</v>
      </c>
    </row>
    <row r="1568" spans="1:21" ht="14.4" customHeight="1" x14ac:dyDescent="0.3">
      <c r="A1568" s="661">
        <v>31</v>
      </c>
      <c r="B1568" s="662" t="s">
        <v>576</v>
      </c>
      <c r="C1568" s="662" t="s">
        <v>2790</v>
      </c>
      <c r="D1568" s="743" t="s">
        <v>3998</v>
      </c>
      <c r="E1568" s="744" t="s">
        <v>2812</v>
      </c>
      <c r="F1568" s="662" t="s">
        <v>2787</v>
      </c>
      <c r="G1568" s="662" t="s">
        <v>2850</v>
      </c>
      <c r="H1568" s="662" t="s">
        <v>577</v>
      </c>
      <c r="I1568" s="662" t="s">
        <v>3258</v>
      </c>
      <c r="J1568" s="662" t="s">
        <v>2852</v>
      </c>
      <c r="K1568" s="662" t="s">
        <v>3259</v>
      </c>
      <c r="L1568" s="663">
        <v>30.99</v>
      </c>
      <c r="M1568" s="663">
        <v>123.96</v>
      </c>
      <c r="N1568" s="662">
        <v>4</v>
      </c>
      <c r="O1568" s="745">
        <v>4</v>
      </c>
      <c r="P1568" s="663">
        <v>123.96</v>
      </c>
      <c r="Q1568" s="678">
        <v>1</v>
      </c>
      <c r="R1568" s="662">
        <v>4</v>
      </c>
      <c r="S1568" s="678">
        <v>1</v>
      </c>
      <c r="T1568" s="745">
        <v>4</v>
      </c>
      <c r="U1568" s="701">
        <v>1</v>
      </c>
    </row>
    <row r="1569" spans="1:21" ht="14.4" customHeight="1" x14ac:dyDescent="0.3">
      <c r="A1569" s="661">
        <v>31</v>
      </c>
      <c r="B1569" s="662" t="s">
        <v>576</v>
      </c>
      <c r="C1569" s="662" t="s">
        <v>2790</v>
      </c>
      <c r="D1569" s="743" t="s">
        <v>3998</v>
      </c>
      <c r="E1569" s="744" t="s">
        <v>2812</v>
      </c>
      <c r="F1569" s="662" t="s">
        <v>2787</v>
      </c>
      <c r="G1569" s="662" t="s">
        <v>2850</v>
      </c>
      <c r="H1569" s="662" t="s">
        <v>577</v>
      </c>
      <c r="I1569" s="662" t="s">
        <v>3260</v>
      </c>
      <c r="J1569" s="662" t="s">
        <v>2852</v>
      </c>
      <c r="K1569" s="662" t="s">
        <v>3261</v>
      </c>
      <c r="L1569" s="663">
        <v>24.77</v>
      </c>
      <c r="M1569" s="663">
        <v>272.47000000000003</v>
      </c>
      <c r="N1569" s="662">
        <v>11</v>
      </c>
      <c r="O1569" s="745">
        <v>11</v>
      </c>
      <c r="P1569" s="663">
        <v>272.47000000000003</v>
      </c>
      <c r="Q1569" s="678">
        <v>1</v>
      </c>
      <c r="R1569" s="662">
        <v>11</v>
      </c>
      <c r="S1569" s="678">
        <v>1</v>
      </c>
      <c r="T1569" s="745">
        <v>11</v>
      </c>
      <c r="U1569" s="701">
        <v>1</v>
      </c>
    </row>
    <row r="1570" spans="1:21" ht="14.4" customHeight="1" x14ac:dyDescent="0.3">
      <c r="A1570" s="661">
        <v>31</v>
      </c>
      <c r="B1570" s="662" t="s">
        <v>576</v>
      </c>
      <c r="C1570" s="662" t="s">
        <v>2790</v>
      </c>
      <c r="D1570" s="743" t="s">
        <v>3998</v>
      </c>
      <c r="E1570" s="744" t="s">
        <v>2812</v>
      </c>
      <c r="F1570" s="662" t="s">
        <v>2787</v>
      </c>
      <c r="G1570" s="662" t="s">
        <v>2850</v>
      </c>
      <c r="H1570" s="662" t="s">
        <v>577</v>
      </c>
      <c r="I1570" s="662" t="s">
        <v>3262</v>
      </c>
      <c r="J1570" s="662" t="s">
        <v>2852</v>
      </c>
      <c r="K1570" s="662" t="s">
        <v>3263</v>
      </c>
      <c r="L1570" s="663">
        <v>38.24</v>
      </c>
      <c r="M1570" s="663">
        <v>38.24</v>
      </c>
      <c r="N1570" s="662">
        <v>1</v>
      </c>
      <c r="O1570" s="745">
        <v>1</v>
      </c>
      <c r="P1570" s="663">
        <v>38.24</v>
      </c>
      <c r="Q1570" s="678">
        <v>1</v>
      </c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31</v>
      </c>
      <c r="B1571" s="662" t="s">
        <v>576</v>
      </c>
      <c r="C1571" s="662" t="s">
        <v>2790</v>
      </c>
      <c r="D1571" s="743" t="s">
        <v>3998</v>
      </c>
      <c r="E1571" s="744" t="s">
        <v>2812</v>
      </c>
      <c r="F1571" s="662" t="s">
        <v>2787</v>
      </c>
      <c r="G1571" s="662" t="s">
        <v>2854</v>
      </c>
      <c r="H1571" s="662" t="s">
        <v>577</v>
      </c>
      <c r="I1571" s="662" t="s">
        <v>2855</v>
      </c>
      <c r="J1571" s="662" t="s">
        <v>2856</v>
      </c>
      <c r="K1571" s="662" t="s">
        <v>2857</v>
      </c>
      <c r="L1571" s="663">
        <v>410</v>
      </c>
      <c r="M1571" s="663">
        <v>820</v>
      </c>
      <c r="N1571" s="662">
        <v>2</v>
      </c>
      <c r="O1571" s="745">
        <v>1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31</v>
      </c>
      <c r="B1572" s="662" t="s">
        <v>576</v>
      </c>
      <c r="C1572" s="662" t="s">
        <v>2790</v>
      </c>
      <c r="D1572" s="743" t="s">
        <v>3998</v>
      </c>
      <c r="E1572" s="744" t="s">
        <v>2812</v>
      </c>
      <c r="F1572" s="662" t="s">
        <v>2787</v>
      </c>
      <c r="G1572" s="662" t="s">
        <v>2854</v>
      </c>
      <c r="H1572" s="662" t="s">
        <v>577</v>
      </c>
      <c r="I1572" s="662" t="s">
        <v>3719</v>
      </c>
      <c r="J1572" s="662" t="s">
        <v>3411</v>
      </c>
      <c r="K1572" s="662" t="s">
        <v>3720</v>
      </c>
      <c r="L1572" s="663">
        <v>566</v>
      </c>
      <c r="M1572" s="663">
        <v>1132</v>
      </c>
      <c r="N1572" s="662">
        <v>2</v>
      </c>
      <c r="O1572" s="745">
        <v>1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31</v>
      </c>
      <c r="B1573" s="662" t="s">
        <v>576</v>
      </c>
      <c r="C1573" s="662" t="s">
        <v>2790</v>
      </c>
      <c r="D1573" s="743" t="s">
        <v>3998</v>
      </c>
      <c r="E1573" s="744" t="s">
        <v>2812</v>
      </c>
      <c r="F1573" s="662" t="s">
        <v>2787</v>
      </c>
      <c r="G1573" s="662" t="s">
        <v>2854</v>
      </c>
      <c r="H1573" s="662" t="s">
        <v>577</v>
      </c>
      <c r="I1573" s="662" t="s">
        <v>3988</v>
      </c>
      <c r="J1573" s="662" t="s">
        <v>2856</v>
      </c>
      <c r="K1573" s="662" t="s">
        <v>3989</v>
      </c>
      <c r="L1573" s="663">
        <v>410</v>
      </c>
      <c r="M1573" s="663">
        <v>410</v>
      </c>
      <c r="N1573" s="662">
        <v>1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31</v>
      </c>
      <c r="B1574" s="662" t="s">
        <v>576</v>
      </c>
      <c r="C1574" s="662" t="s">
        <v>2790</v>
      </c>
      <c r="D1574" s="743" t="s">
        <v>3998</v>
      </c>
      <c r="E1574" s="744" t="s">
        <v>2812</v>
      </c>
      <c r="F1574" s="662" t="s">
        <v>2787</v>
      </c>
      <c r="G1574" s="662" t="s">
        <v>2858</v>
      </c>
      <c r="H1574" s="662" t="s">
        <v>577</v>
      </c>
      <c r="I1574" s="662" t="s">
        <v>2920</v>
      </c>
      <c r="J1574" s="662" t="s">
        <v>2921</v>
      </c>
      <c r="K1574" s="662" t="s">
        <v>2922</v>
      </c>
      <c r="L1574" s="663">
        <v>3000</v>
      </c>
      <c r="M1574" s="663">
        <v>6000</v>
      </c>
      <c r="N1574" s="662">
        <v>2</v>
      </c>
      <c r="O1574" s="745">
        <v>2</v>
      </c>
      <c r="P1574" s="663">
        <v>6000</v>
      </c>
      <c r="Q1574" s="678">
        <v>1</v>
      </c>
      <c r="R1574" s="662">
        <v>2</v>
      </c>
      <c r="S1574" s="678">
        <v>1</v>
      </c>
      <c r="T1574" s="745">
        <v>2</v>
      </c>
      <c r="U1574" s="701">
        <v>1</v>
      </c>
    </row>
    <row r="1575" spans="1:21" ht="14.4" customHeight="1" x14ac:dyDescent="0.3">
      <c r="A1575" s="661">
        <v>31</v>
      </c>
      <c r="B1575" s="662" t="s">
        <v>576</v>
      </c>
      <c r="C1575" s="662" t="s">
        <v>2790</v>
      </c>
      <c r="D1575" s="743" t="s">
        <v>3998</v>
      </c>
      <c r="E1575" s="744" t="s">
        <v>2812</v>
      </c>
      <c r="F1575" s="662" t="s">
        <v>2787</v>
      </c>
      <c r="G1575" s="662" t="s">
        <v>2858</v>
      </c>
      <c r="H1575" s="662" t="s">
        <v>577</v>
      </c>
      <c r="I1575" s="662" t="s">
        <v>2862</v>
      </c>
      <c r="J1575" s="662" t="s">
        <v>2863</v>
      </c>
      <c r="K1575" s="662" t="s">
        <v>2864</v>
      </c>
      <c r="L1575" s="663">
        <v>492.18</v>
      </c>
      <c r="M1575" s="663">
        <v>492.18</v>
      </c>
      <c r="N1575" s="662">
        <v>1</v>
      </c>
      <c r="O1575" s="745">
        <v>1</v>
      </c>
      <c r="P1575" s="663">
        <v>492.18</v>
      </c>
      <c r="Q1575" s="678">
        <v>1</v>
      </c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31</v>
      </c>
      <c r="B1576" s="662" t="s">
        <v>576</v>
      </c>
      <c r="C1576" s="662" t="s">
        <v>2790</v>
      </c>
      <c r="D1576" s="743" t="s">
        <v>3998</v>
      </c>
      <c r="E1576" s="744" t="s">
        <v>2812</v>
      </c>
      <c r="F1576" s="662" t="s">
        <v>2787</v>
      </c>
      <c r="G1576" s="662" t="s">
        <v>2858</v>
      </c>
      <c r="H1576" s="662" t="s">
        <v>577</v>
      </c>
      <c r="I1576" s="662" t="s">
        <v>2865</v>
      </c>
      <c r="J1576" s="662" t="s">
        <v>2866</v>
      </c>
      <c r="K1576" s="662" t="s">
        <v>2867</v>
      </c>
      <c r="L1576" s="663">
        <v>347.81</v>
      </c>
      <c r="M1576" s="663">
        <v>695.62</v>
      </c>
      <c r="N1576" s="662">
        <v>2</v>
      </c>
      <c r="O1576" s="745">
        <v>2</v>
      </c>
      <c r="P1576" s="663">
        <v>695.62</v>
      </c>
      <c r="Q1576" s="678">
        <v>1</v>
      </c>
      <c r="R1576" s="662">
        <v>2</v>
      </c>
      <c r="S1576" s="678">
        <v>1</v>
      </c>
      <c r="T1576" s="745">
        <v>2</v>
      </c>
      <c r="U1576" s="701">
        <v>1</v>
      </c>
    </row>
    <row r="1577" spans="1:21" ht="14.4" customHeight="1" x14ac:dyDescent="0.3">
      <c r="A1577" s="661">
        <v>31</v>
      </c>
      <c r="B1577" s="662" t="s">
        <v>576</v>
      </c>
      <c r="C1577" s="662" t="s">
        <v>2790</v>
      </c>
      <c r="D1577" s="743" t="s">
        <v>3998</v>
      </c>
      <c r="E1577" s="744" t="s">
        <v>2812</v>
      </c>
      <c r="F1577" s="662" t="s">
        <v>2787</v>
      </c>
      <c r="G1577" s="662" t="s">
        <v>2858</v>
      </c>
      <c r="H1577" s="662" t="s">
        <v>577</v>
      </c>
      <c r="I1577" s="662" t="s">
        <v>3079</v>
      </c>
      <c r="J1577" s="662" t="s">
        <v>3080</v>
      </c>
      <c r="K1577" s="662" t="s">
        <v>3081</v>
      </c>
      <c r="L1577" s="663">
        <v>320.25</v>
      </c>
      <c r="M1577" s="663">
        <v>320.25</v>
      </c>
      <c r="N1577" s="662">
        <v>1</v>
      </c>
      <c r="O1577" s="745">
        <v>1</v>
      </c>
      <c r="P1577" s="663">
        <v>320.25</v>
      </c>
      <c r="Q1577" s="678">
        <v>1</v>
      </c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31</v>
      </c>
      <c r="B1578" s="662" t="s">
        <v>576</v>
      </c>
      <c r="C1578" s="662" t="s">
        <v>2790</v>
      </c>
      <c r="D1578" s="743" t="s">
        <v>3998</v>
      </c>
      <c r="E1578" s="744" t="s">
        <v>2812</v>
      </c>
      <c r="F1578" s="662" t="s">
        <v>2787</v>
      </c>
      <c r="G1578" s="662" t="s">
        <v>2858</v>
      </c>
      <c r="H1578" s="662" t="s">
        <v>577</v>
      </c>
      <c r="I1578" s="662" t="s">
        <v>3049</v>
      </c>
      <c r="J1578" s="662" t="s">
        <v>3050</v>
      </c>
      <c r="K1578" s="662" t="s">
        <v>3051</v>
      </c>
      <c r="L1578" s="663">
        <v>245.43</v>
      </c>
      <c r="M1578" s="663">
        <v>490.86</v>
      </c>
      <c r="N1578" s="662">
        <v>2</v>
      </c>
      <c r="O1578" s="745">
        <v>2</v>
      </c>
      <c r="P1578" s="663">
        <v>490.86</v>
      </c>
      <c r="Q1578" s="678">
        <v>1</v>
      </c>
      <c r="R1578" s="662">
        <v>2</v>
      </c>
      <c r="S1578" s="678">
        <v>1</v>
      </c>
      <c r="T1578" s="745">
        <v>2</v>
      </c>
      <c r="U1578" s="701">
        <v>1</v>
      </c>
    </row>
    <row r="1579" spans="1:21" ht="14.4" customHeight="1" x14ac:dyDescent="0.3">
      <c r="A1579" s="661">
        <v>31</v>
      </c>
      <c r="B1579" s="662" t="s">
        <v>576</v>
      </c>
      <c r="C1579" s="662" t="s">
        <v>2790</v>
      </c>
      <c r="D1579" s="743" t="s">
        <v>3998</v>
      </c>
      <c r="E1579" s="744" t="s">
        <v>2812</v>
      </c>
      <c r="F1579" s="662" t="s">
        <v>2787</v>
      </c>
      <c r="G1579" s="662" t="s">
        <v>2858</v>
      </c>
      <c r="H1579" s="662" t="s">
        <v>577</v>
      </c>
      <c r="I1579" s="662" t="s">
        <v>2974</v>
      </c>
      <c r="J1579" s="662" t="s">
        <v>2975</v>
      </c>
      <c r="K1579" s="662" t="s">
        <v>2976</v>
      </c>
      <c r="L1579" s="663">
        <v>750</v>
      </c>
      <c r="M1579" s="663">
        <v>3000</v>
      </c>
      <c r="N1579" s="662">
        <v>4</v>
      </c>
      <c r="O1579" s="745">
        <v>4</v>
      </c>
      <c r="P1579" s="663">
        <v>3000</v>
      </c>
      <c r="Q1579" s="678">
        <v>1</v>
      </c>
      <c r="R1579" s="662">
        <v>4</v>
      </c>
      <c r="S1579" s="678">
        <v>1</v>
      </c>
      <c r="T1579" s="745">
        <v>4</v>
      </c>
      <c r="U1579" s="701">
        <v>1</v>
      </c>
    </row>
    <row r="1580" spans="1:21" ht="14.4" customHeight="1" x14ac:dyDescent="0.3">
      <c r="A1580" s="661">
        <v>31</v>
      </c>
      <c r="B1580" s="662" t="s">
        <v>576</v>
      </c>
      <c r="C1580" s="662" t="s">
        <v>2790</v>
      </c>
      <c r="D1580" s="743" t="s">
        <v>3998</v>
      </c>
      <c r="E1580" s="744" t="s">
        <v>2812</v>
      </c>
      <c r="F1580" s="662" t="s">
        <v>2787</v>
      </c>
      <c r="G1580" s="662" t="s">
        <v>2858</v>
      </c>
      <c r="H1580" s="662" t="s">
        <v>577</v>
      </c>
      <c r="I1580" s="662" t="s">
        <v>3270</v>
      </c>
      <c r="J1580" s="662" t="s">
        <v>2980</v>
      </c>
      <c r="K1580" s="662" t="s">
        <v>3271</v>
      </c>
      <c r="L1580" s="663">
        <v>50.5</v>
      </c>
      <c r="M1580" s="663">
        <v>50.5</v>
      </c>
      <c r="N1580" s="662">
        <v>1</v>
      </c>
      <c r="O1580" s="745">
        <v>1</v>
      </c>
      <c r="P1580" s="663">
        <v>50.5</v>
      </c>
      <c r="Q1580" s="678">
        <v>1</v>
      </c>
      <c r="R1580" s="662">
        <v>1</v>
      </c>
      <c r="S1580" s="678">
        <v>1</v>
      </c>
      <c r="T1580" s="745">
        <v>1</v>
      </c>
      <c r="U1580" s="701">
        <v>1</v>
      </c>
    </row>
    <row r="1581" spans="1:21" ht="14.4" customHeight="1" x14ac:dyDescent="0.3">
      <c r="A1581" s="661">
        <v>31</v>
      </c>
      <c r="B1581" s="662" t="s">
        <v>576</v>
      </c>
      <c r="C1581" s="662" t="s">
        <v>2790</v>
      </c>
      <c r="D1581" s="743" t="s">
        <v>3998</v>
      </c>
      <c r="E1581" s="744" t="s">
        <v>2812</v>
      </c>
      <c r="F1581" s="662" t="s">
        <v>2787</v>
      </c>
      <c r="G1581" s="662" t="s">
        <v>2858</v>
      </c>
      <c r="H1581" s="662" t="s">
        <v>577</v>
      </c>
      <c r="I1581" s="662" t="s">
        <v>3038</v>
      </c>
      <c r="J1581" s="662" t="s">
        <v>2980</v>
      </c>
      <c r="K1581" s="662" t="s">
        <v>3039</v>
      </c>
      <c r="L1581" s="663">
        <v>58.5</v>
      </c>
      <c r="M1581" s="663">
        <v>117</v>
      </c>
      <c r="N1581" s="662">
        <v>2</v>
      </c>
      <c r="O1581" s="745">
        <v>2</v>
      </c>
      <c r="P1581" s="663">
        <v>117</v>
      </c>
      <c r="Q1581" s="678">
        <v>1</v>
      </c>
      <c r="R1581" s="662">
        <v>2</v>
      </c>
      <c r="S1581" s="678">
        <v>1</v>
      </c>
      <c r="T1581" s="745">
        <v>2</v>
      </c>
      <c r="U1581" s="701">
        <v>1</v>
      </c>
    </row>
    <row r="1582" spans="1:21" ht="14.4" customHeight="1" x14ac:dyDescent="0.3">
      <c r="A1582" s="661">
        <v>31</v>
      </c>
      <c r="B1582" s="662" t="s">
        <v>576</v>
      </c>
      <c r="C1582" s="662" t="s">
        <v>2790</v>
      </c>
      <c r="D1582" s="743" t="s">
        <v>3998</v>
      </c>
      <c r="E1582" s="744" t="s">
        <v>2812</v>
      </c>
      <c r="F1582" s="662" t="s">
        <v>2787</v>
      </c>
      <c r="G1582" s="662" t="s">
        <v>2858</v>
      </c>
      <c r="H1582" s="662" t="s">
        <v>577</v>
      </c>
      <c r="I1582" s="662" t="s">
        <v>2923</v>
      </c>
      <c r="J1582" s="662" t="s">
        <v>2924</v>
      </c>
      <c r="K1582" s="662" t="s">
        <v>2925</v>
      </c>
      <c r="L1582" s="663">
        <v>971.25</v>
      </c>
      <c r="M1582" s="663">
        <v>2913.75</v>
      </c>
      <c r="N1582" s="662">
        <v>3</v>
      </c>
      <c r="O1582" s="745">
        <v>3</v>
      </c>
      <c r="P1582" s="663">
        <v>2913.75</v>
      </c>
      <c r="Q1582" s="678">
        <v>1</v>
      </c>
      <c r="R1582" s="662">
        <v>3</v>
      </c>
      <c r="S1582" s="678">
        <v>1</v>
      </c>
      <c r="T1582" s="745">
        <v>3</v>
      </c>
      <c r="U1582" s="701">
        <v>1</v>
      </c>
    </row>
    <row r="1583" spans="1:21" ht="14.4" customHeight="1" x14ac:dyDescent="0.3">
      <c r="A1583" s="661">
        <v>31</v>
      </c>
      <c r="B1583" s="662" t="s">
        <v>576</v>
      </c>
      <c r="C1583" s="662" t="s">
        <v>2790</v>
      </c>
      <c r="D1583" s="743" t="s">
        <v>3998</v>
      </c>
      <c r="E1583" s="744" t="s">
        <v>2812</v>
      </c>
      <c r="F1583" s="662" t="s">
        <v>2787</v>
      </c>
      <c r="G1583" s="662" t="s">
        <v>2858</v>
      </c>
      <c r="H1583" s="662" t="s">
        <v>577</v>
      </c>
      <c r="I1583" s="662" t="s">
        <v>2996</v>
      </c>
      <c r="J1583" s="662" t="s">
        <v>2997</v>
      </c>
      <c r="K1583" s="662" t="s">
        <v>2998</v>
      </c>
      <c r="L1583" s="663">
        <v>2010.55</v>
      </c>
      <c r="M1583" s="663">
        <v>2010.55</v>
      </c>
      <c r="N1583" s="662">
        <v>1</v>
      </c>
      <c r="O1583" s="745">
        <v>1</v>
      </c>
      <c r="P1583" s="663">
        <v>2010.55</v>
      </c>
      <c r="Q1583" s="678">
        <v>1</v>
      </c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31</v>
      </c>
      <c r="B1584" s="662" t="s">
        <v>576</v>
      </c>
      <c r="C1584" s="662" t="s">
        <v>2790</v>
      </c>
      <c r="D1584" s="743" t="s">
        <v>3998</v>
      </c>
      <c r="E1584" s="744" t="s">
        <v>2812</v>
      </c>
      <c r="F1584" s="662" t="s">
        <v>2787</v>
      </c>
      <c r="G1584" s="662" t="s">
        <v>2858</v>
      </c>
      <c r="H1584" s="662" t="s">
        <v>577</v>
      </c>
      <c r="I1584" s="662" t="s">
        <v>3417</v>
      </c>
      <c r="J1584" s="662" t="s">
        <v>2997</v>
      </c>
      <c r="K1584" s="662" t="s">
        <v>3418</v>
      </c>
      <c r="L1584" s="663">
        <v>818.72</v>
      </c>
      <c r="M1584" s="663">
        <v>2456.16</v>
      </c>
      <c r="N1584" s="662">
        <v>3</v>
      </c>
      <c r="O1584" s="745">
        <v>3</v>
      </c>
      <c r="P1584" s="663">
        <v>2456.16</v>
      </c>
      <c r="Q1584" s="678">
        <v>1</v>
      </c>
      <c r="R1584" s="662">
        <v>3</v>
      </c>
      <c r="S1584" s="678">
        <v>1</v>
      </c>
      <c r="T1584" s="745">
        <v>3</v>
      </c>
      <c r="U1584" s="701">
        <v>1</v>
      </c>
    </row>
    <row r="1585" spans="1:21" ht="14.4" customHeight="1" x14ac:dyDescent="0.3">
      <c r="A1585" s="661">
        <v>31</v>
      </c>
      <c r="B1585" s="662" t="s">
        <v>576</v>
      </c>
      <c r="C1585" s="662" t="s">
        <v>2790</v>
      </c>
      <c r="D1585" s="743" t="s">
        <v>3998</v>
      </c>
      <c r="E1585" s="744" t="s">
        <v>2812</v>
      </c>
      <c r="F1585" s="662" t="s">
        <v>2787</v>
      </c>
      <c r="G1585" s="662" t="s">
        <v>2858</v>
      </c>
      <c r="H1585" s="662" t="s">
        <v>577</v>
      </c>
      <c r="I1585" s="662" t="s">
        <v>3102</v>
      </c>
      <c r="J1585" s="662" t="s">
        <v>3103</v>
      </c>
      <c r="K1585" s="662" t="s">
        <v>3104</v>
      </c>
      <c r="L1585" s="663">
        <v>1000</v>
      </c>
      <c r="M1585" s="663">
        <v>2000</v>
      </c>
      <c r="N1585" s="662">
        <v>2</v>
      </c>
      <c r="O1585" s="745">
        <v>2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31</v>
      </c>
      <c r="B1586" s="662" t="s">
        <v>576</v>
      </c>
      <c r="C1586" s="662" t="s">
        <v>2790</v>
      </c>
      <c r="D1586" s="743" t="s">
        <v>3998</v>
      </c>
      <c r="E1586" s="744" t="s">
        <v>2812</v>
      </c>
      <c r="F1586" s="662" t="s">
        <v>2787</v>
      </c>
      <c r="G1586" s="662" t="s">
        <v>2858</v>
      </c>
      <c r="H1586" s="662" t="s">
        <v>577</v>
      </c>
      <c r="I1586" s="662" t="s">
        <v>3105</v>
      </c>
      <c r="J1586" s="662" t="s">
        <v>3106</v>
      </c>
      <c r="K1586" s="662" t="s">
        <v>3107</v>
      </c>
      <c r="L1586" s="663">
        <v>250</v>
      </c>
      <c r="M1586" s="663">
        <v>1000</v>
      </c>
      <c r="N1586" s="662">
        <v>4</v>
      </c>
      <c r="O1586" s="745">
        <v>4</v>
      </c>
      <c r="P1586" s="663">
        <v>1000</v>
      </c>
      <c r="Q1586" s="678">
        <v>1</v>
      </c>
      <c r="R1586" s="662">
        <v>4</v>
      </c>
      <c r="S1586" s="678">
        <v>1</v>
      </c>
      <c r="T1586" s="745">
        <v>4</v>
      </c>
      <c r="U1586" s="701">
        <v>1</v>
      </c>
    </row>
    <row r="1587" spans="1:21" ht="14.4" customHeight="1" x14ac:dyDescent="0.3">
      <c r="A1587" s="661">
        <v>31</v>
      </c>
      <c r="B1587" s="662" t="s">
        <v>576</v>
      </c>
      <c r="C1587" s="662" t="s">
        <v>2790</v>
      </c>
      <c r="D1587" s="743" t="s">
        <v>3998</v>
      </c>
      <c r="E1587" s="744" t="s">
        <v>2812</v>
      </c>
      <c r="F1587" s="662" t="s">
        <v>2787</v>
      </c>
      <c r="G1587" s="662" t="s">
        <v>2858</v>
      </c>
      <c r="H1587" s="662" t="s">
        <v>577</v>
      </c>
      <c r="I1587" s="662" t="s">
        <v>3362</v>
      </c>
      <c r="J1587" s="662" t="s">
        <v>3363</v>
      </c>
      <c r="K1587" s="662" t="s">
        <v>3364</v>
      </c>
      <c r="L1587" s="663">
        <v>600</v>
      </c>
      <c r="M1587" s="663">
        <v>1200</v>
      </c>
      <c r="N1587" s="662">
        <v>2</v>
      </c>
      <c r="O1587" s="745">
        <v>2</v>
      </c>
      <c r="P1587" s="663">
        <v>1200</v>
      </c>
      <c r="Q1587" s="678">
        <v>1</v>
      </c>
      <c r="R1587" s="662">
        <v>2</v>
      </c>
      <c r="S1587" s="678">
        <v>1</v>
      </c>
      <c r="T1587" s="745">
        <v>2</v>
      </c>
      <c r="U1587" s="701">
        <v>1</v>
      </c>
    </row>
    <row r="1588" spans="1:21" ht="14.4" customHeight="1" x14ac:dyDescent="0.3">
      <c r="A1588" s="661">
        <v>31</v>
      </c>
      <c r="B1588" s="662" t="s">
        <v>576</v>
      </c>
      <c r="C1588" s="662" t="s">
        <v>2790</v>
      </c>
      <c r="D1588" s="743" t="s">
        <v>3998</v>
      </c>
      <c r="E1588" s="744" t="s">
        <v>2812</v>
      </c>
      <c r="F1588" s="662" t="s">
        <v>2787</v>
      </c>
      <c r="G1588" s="662" t="s">
        <v>2858</v>
      </c>
      <c r="H1588" s="662" t="s">
        <v>577</v>
      </c>
      <c r="I1588" s="662" t="s">
        <v>3365</v>
      </c>
      <c r="J1588" s="662" t="s">
        <v>3366</v>
      </c>
      <c r="K1588" s="662" t="s">
        <v>3367</v>
      </c>
      <c r="L1588" s="663">
        <v>750</v>
      </c>
      <c r="M1588" s="663">
        <v>1500</v>
      </c>
      <c r="N1588" s="662">
        <v>2</v>
      </c>
      <c r="O1588" s="745">
        <v>2</v>
      </c>
      <c r="P1588" s="663">
        <v>1500</v>
      </c>
      <c r="Q1588" s="678">
        <v>1</v>
      </c>
      <c r="R1588" s="662">
        <v>2</v>
      </c>
      <c r="S1588" s="678">
        <v>1</v>
      </c>
      <c r="T1588" s="745">
        <v>2</v>
      </c>
      <c r="U1588" s="701">
        <v>1</v>
      </c>
    </row>
    <row r="1589" spans="1:21" ht="14.4" customHeight="1" x14ac:dyDescent="0.3">
      <c r="A1589" s="661">
        <v>31</v>
      </c>
      <c r="B1589" s="662" t="s">
        <v>576</v>
      </c>
      <c r="C1589" s="662" t="s">
        <v>2790</v>
      </c>
      <c r="D1589" s="743" t="s">
        <v>3998</v>
      </c>
      <c r="E1589" s="744" t="s">
        <v>2812</v>
      </c>
      <c r="F1589" s="662" t="s">
        <v>2787</v>
      </c>
      <c r="G1589" s="662" t="s">
        <v>2858</v>
      </c>
      <c r="H1589" s="662" t="s">
        <v>577</v>
      </c>
      <c r="I1589" s="662" t="s">
        <v>3177</v>
      </c>
      <c r="J1589" s="662" t="s">
        <v>3178</v>
      </c>
      <c r="K1589" s="662" t="s">
        <v>3179</v>
      </c>
      <c r="L1589" s="663">
        <v>600</v>
      </c>
      <c r="M1589" s="663">
        <v>2400</v>
      </c>
      <c r="N1589" s="662">
        <v>4</v>
      </c>
      <c r="O1589" s="745">
        <v>4</v>
      </c>
      <c r="P1589" s="663">
        <v>2400</v>
      </c>
      <c r="Q1589" s="678">
        <v>1</v>
      </c>
      <c r="R1589" s="662">
        <v>4</v>
      </c>
      <c r="S1589" s="678">
        <v>1</v>
      </c>
      <c r="T1589" s="745">
        <v>4</v>
      </c>
      <c r="U1589" s="701">
        <v>1</v>
      </c>
    </row>
    <row r="1590" spans="1:21" ht="14.4" customHeight="1" x14ac:dyDescent="0.3">
      <c r="A1590" s="661">
        <v>31</v>
      </c>
      <c r="B1590" s="662" t="s">
        <v>576</v>
      </c>
      <c r="C1590" s="662" t="s">
        <v>2790</v>
      </c>
      <c r="D1590" s="743" t="s">
        <v>3998</v>
      </c>
      <c r="E1590" s="744" t="s">
        <v>2812</v>
      </c>
      <c r="F1590" s="662" t="s">
        <v>2787</v>
      </c>
      <c r="G1590" s="662" t="s">
        <v>2858</v>
      </c>
      <c r="H1590" s="662" t="s">
        <v>577</v>
      </c>
      <c r="I1590" s="662" t="s">
        <v>2926</v>
      </c>
      <c r="J1590" s="662" t="s">
        <v>2927</v>
      </c>
      <c r="K1590" s="662" t="s">
        <v>2928</v>
      </c>
      <c r="L1590" s="663">
        <v>349.12</v>
      </c>
      <c r="M1590" s="663">
        <v>698.24</v>
      </c>
      <c r="N1590" s="662">
        <v>2</v>
      </c>
      <c r="O1590" s="745">
        <v>2</v>
      </c>
      <c r="P1590" s="663">
        <v>698.24</v>
      </c>
      <c r="Q1590" s="678">
        <v>1</v>
      </c>
      <c r="R1590" s="662">
        <v>2</v>
      </c>
      <c r="S1590" s="678">
        <v>1</v>
      </c>
      <c r="T1590" s="745">
        <v>2</v>
      </c>
      <c r="U1590" s="701">
        <v>1</v>
      </c>
    </row>
    <row r="1591" spans="1:21" ht="14.4" customHeight="1" x14ac:dyDescent="0.3">
      <c r="A1591" s="661">
        <v>31</v>
      </c>
      <c r="B1591" s="662" t="s">
        <v>576</v>
      </c>
      <c r="C1591" s="662" t="s">
        <v>2790</v>
      </c>
      <c r="D1591" s="743" t="s">
        <v>3998</v>
      </c>
      <c r="E1591" s="744" t="s">
        <v>2812</v>
      </c>
      <c r="F1591" s="662" t="s">
        <v>2787</v>
      </c>
      <c r="G1591" s="662" t="s">
        <v>2858</v>
      </c>
      <c r="H1591" s="662" t="s">
        <v>577</v>
      </c>
      <c r="I1591" s="662" t="s">
        <v>2932</v>
      </c>
      <c r="J1591" s="662" t="s">
        <v>2933</v>
      </c>
      <c r="K1591" s="662" t="s">
        <v>2934</v>
      </c>
      <c r="L1591" s="663">
        <v>350</v>
      </c>
      <c r="M1591" s="663">
        <v>3850</v>
      </c>
      <c r="N1591" s="662">
        <v>11</v>
      </c>
      <c r="O1591" s="745">
        <v>11</v>
      </c>
      <c r="P1591" s="663">
        <v>3850</v>
      </c>
      <c r="Q1591" s="678">
        <v>1</v>
      </c>
      <c r="R1591" s="662">
        <v>11</v>
      </c>
      <c r="S1591" s="678">
        <v>1</v>
      </c>
      <c r="T1591" s="745">
        <v>11</v>
      </c>
      <c r="U1591" s="701">
        <v>1</v>
      </c>
    </row>
    <row r="1592" spans="1:21" ht="14.4" customHeight="1" x14ac:dyDescent="0.3">
      <c r="A1592" s="661">
        <v>31</v>
      </c>
      <c r="B1592" s="662" t="s">
        <v>576</v>
      </c>
      <c r="C1592" s="662" t="s">
        <v>2790</v>
      </c>
      <c r="D1592" s="743" t="s">
        <v>3998</v>
      </c>
      <c r="E1592" s="744" t="s">
        <v>2812</v>
      </c>
      <c r="F1592" s="662" t="s">
        <v>2787</v>
      </c>
      <c r="G1592" s="662" t="s">
        <v>2858</v>
      </c>
      <c r="H1592" s="662" t="s">
        <v>577</v>
      </c>
      <c r="I1592" s="662" t="s">
        <v>2979</v>
      </c>
      <c r="J1592" s="662" t="s">
        <v>2980</v>
      </c>
      <c r="K1592" s="662" t="s">
        <v>2981</v>
      </c>
      <c r="L1592" s="663">
        <v>58.5</v>
      </c>
      <c r="M1592" s="663">
        <v>292.5</v>
      </c>
      <c r="N1592" s="662">
        <v>5</v>
      </c>
      <c r="O1592" s="745">
        <v>5</v>
      </c>
      <c r="P1592" s="663">
        <v>292.5</v>
      </c>
      <c r="Q1592" s="678">
        <v>1</v>
      </c>
      <c r="R1592" s="662">
        <v>5</v>
      </c>
      <c r="S1592" s="678">
        <v>1</v>
      </c>
      <c r="T1592" s="745">
        <v>5</v>
      </c>
      <c r="U1592" s="701">
        <v>1</v>
      </c>
    </row>
    <row r="1593" spans="1:21" ht="14.4" customHeight="1" x14ac:dyDescent="0.3">
      <c r="A1593" s="661">
        <v>31</v>
      </c>
      <c r="B1593" s="662" t="s">
        <v>576</v>
      </c>
      <c r="C1593" s="662" t="s">
        <v>2790</v>
      </c>
      <c r="D1593" s="743" t="s">
        <v>3998</v>
      </c>
      <c r="E1593" s="744" t="s">
        <v>2812</v>
      </c>
      <c r="F1593" s="662" t="s">
        <v>2787</v>
      </c>
      <c r="G1593" s="662" t="s">
        <v>2858</v>
      </c>
      <c r="H1593" s="662" t="s">
        <v>577</v>
      </c>
      <c r="I1593" s="662" t="s">
        <v>3990</v>
      </c>
      <c r="J1593" s="662" t="s">
        <v>3991</v>
      </c>
      <c r="K1593" s="662" t="s">
        <v>3992</v>
      </c>
      <c r="L1593" s="663">
        <v>250</v>
      </c>
      <c r="M1593" s="663">
        <v>250</v>
      </c>
      <c r="N1593" s="662">
        <v>1</v>
      </c>
      <c r="O1593" s="745">
        <v>1</v>
      </c>
      <c r="P1593" s="663">
        <v>250</v>
      </c>
      <c r="Q1593" s="678">
        <v>1</v>
      </c>
      <c r="R1593" s="662">
        <v>1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31</v>
      </c>
      <c r="B1594" s="662" t="s">
        <v>576</v>
      </c>
      <c r="C1594" s="662" t="s">
        <v>2790</v>
      </c>
      <c r="D1594" s="743" t="s">
        <v>3998</v>
      </c>
      <c r="E1594" s="744" t="s">
        <v>2812</v>
      </c>
      <c r="F1594" s="662" t="s">
        <v>2787</v>
      </c>
      <c r="G1594" s="662" t="s">
        <v>2858</v>
      </c>
      <c r="H1594" s="662" t="s">
        <v>577</v>
      </c>
      <c r="I1594" s="662" t="s">
        <v>2999</v>
      </c>
      <c r="J1594" s="662" t="s">
        <v>3000</v>
      </c>
      <c r="K1594" s="662" t="s">
        <v>3001</v>
      </c>
      <c r="L1594" s="663">
        <v>1000</v>
      </c>
      <c r="M1594" s="663">
        <v>4000</v>
      </c>
      <c r="N1594" s="662">
        <v>4</v>
      </c>
      <c r="O1594" s="745">
        <v>4</v>
      </c>
      <c r="P1594" s="663">
        <v>4000</v>
      </c>
      <c r="Q1594" s="678">
        <v>1</v>
      </c>
      <c r="R1594" s="662">
        <v>4</v>
      </c>
      <c r="S1594" s="678">
        <v>1</v>
      </c>
      <c r="T1594" s="745">
        <v>4</v>
      </c>
      <c r="U1594" s="701">
        <v>1</v>
      </c>
    </row>
    <row r="1595" spans="1:21" ht="14.4" customHeight="1" x14ac:dyDescent="0.3">
      <c r="A1595" s="661">
        <v>31</v>
      </c>
      <c r="B1595" s="662" t="s">
        <v>576</v>
      </c>
      <c r="C1595" s="662" t="s">
        <v>2790</v>
      </c>
      <c r="D1595" s="743" t="s">
        <v>3998</v>
      </c>
      <c r="E1595" s="744" t="s">
        <v>2812</v>
      </c>
      <c r="F1595" s="662" t="s">
        <v>2787</v>
      </c>
      <c r="G1595" s="662" t="s">
        <v>2858</v>
      </c>
      <c r="H1595" s="662" t="s">
        <v>577</v>
      </c>
      <c r="I1595" s="662" t="s">
        <v>3993</v>
      </c>
      <c r="J1595" s="662" t="s">
        <v>3994</v>
      </c>
      <c r="K1595" s="662" t="s">
        <v>3995</v>
      </c>
      <c r="L1595" s="663">
        <v>98</v>
      </c>
      <c r="M1595" s="663">
        <v>98</v>
      </c>
      <c r="N1595" s="662">
        <v>1</v>
      </c>
      <c r="O1595" s="745">
        <v>1</v>
      </c>
      <c r="P1595" s="663">
        <v>98</v>
      </c>
      <c r="Q1595" s="678">
        <v>1</v>
      </c>
      <c r="R1595" s="662">
        <v>1</v>
      </c>
      <c r="S1595" s="678">
        <v>1</v>
      </c>
      <c r="T1595" s="745">
        <v>1</v>
      </c>
      <c r="U1595" s="701">
        <v>1</v>
      </c>
    </row>
    <row r="1596" spans="1:21" ht="14.4" customHeight="1" x14ac:dyDescent="0.3">
      <c r="A1596" s="661">
        <v>31</v>
      </c>
      <c r="B1596" s="662" t="s">
        <v>576</v>
      </c>
      <c r="C1596" s="662" t="s">
        <v>2790</v>
      </c>
      <c r="D1596" s="743" t="s">
        <v>3998</v>
      </c>
      <c r="E1596" s="744" t="s">
        <v>2812</v>
      </c>
      <c r="F1596" s="662" t="s">
        <v>2787</v>
      </c>
      <c r="G1596" s="662" t="s">
        <v>2868</v>
      </c>
      <c r="H1596" s="662" t="s">
        <v>577</v>
      </c>
      <c r="I1596" s="662" t="s">
        <v>2869</v>
      </c>
      <c r="J1596" s="662" t="s">
        <v>2870</v>
      </c>
      <c r="K1596" s="662" t="s">
        <v>2871</v>
      </c>
      <c r="L1596" s="663">
        <v>260</v>
      </c>
      <c r="M1596" s="663">
        <v>2600</v>
      </c>
      <c r="N1596" s="662">
        <v>10</v>
      </c>
      <c r="O1596" s="745">
        <v>5</v>
      </c>
      <c r="P1596" s="663">
        <v>2600</v>
      </c>
      <c r="Q1596" s="678">
        <v>1</v>
      </c>
      <c r="R1596" s="662">
        <v>10</v>
      </c>
      <c r="S1596" s="678">
        <v>1</v>
      </c>
      <c r="T1596" s="745">
        <v>5</v>
      </c>
      <c r="U1596" s="701">
        <v>1</v>
      </c>
    </row>
    <row r="1597" spans="1:21" ht="14.4" customHeight="1" x14ac:dyDescent="0.3">
      <c r="A1597" s="661">
        <v>31</v>
      </c>
      <c r="B1597" s="662" t="s">
        <v>576</v>
      </c>
      <c r="C1597" s="662" t="s">
        <v>2790</v>
      </c>
      <c r="D1597" s="743" t="s">
        <v>3998</v>
      </c>
      <c r="E1597" s="744" t="s">
        <v>2812</v>
      </c>
      <c r="F1597" s="662" t="s">
        <v>2787</v>
      </c>
      <c r="G1597" s="662" t="s">
        <v>2868</v>
      </c>
      <c r="H1597" s="662" t="s">
        <v>577</v>
      </c>
      <c r="I1597" s="662" t="s">
        <v>2872</v>
      </c>
      <c r="J1597" s="662" t="s">
        <v>2873</v>
      </c>
      <c r="K1597" s="662" t="s">
        <v>2874</v>
      </c>
      <c r="L1597" s="663">
        <v>200</v>
      </c>
      <c r="M1597" s="663">
        <v>2400</v>
      </c>
      <c r="N1597" s="662">
        <v>12</v>
      </c>
      <c r="O1597" s="745">
        <v>6</v>
      </c>
      <c r="P1597" s="663">
        <v>2400</v>
      </c>
      <c r="Q1597" s="678">
        <v>1</v>
      </c>
      <c r="R1597" s="662">
        <v>12</v>
      </c>
      <c r="S1597" s="678">
        <v>1</v>
      </c>
      <c r="T1597" s="745">
        <v>6</v>
      </c>
      <c r="U1597" s="701">
        <v>1</v>
      </c>
    </row>
    <row r="1598" spans="1:21" ht="14.4" customHeight="1" x14ac:dyDescent="0.3">
      <c r="A1598" s="661">
        <v>31</v>
      </c>
      <c r="B1598" s="662" t="s">
        <v>576</v>
      </c>
      <c r="C1598" s="662" t="s">
        <v>2792</v>
      </c>
      <c r="D1598" s="743" t="s">
        <v>3999</v>
      </c>
      <c r="E1598" s="744" t="s">
        <v>2798</v>
      </c>
      <c r="F1598" s="662" t="s">
        <v>2787</v>
      </c>
      <c r="G1598" s="662" t="s">
        <v>2858</v>
      </c>
      <c r="H1598" s="662" t="s">
        <v>577</v>
      </c>
      <c r="I1598" s="662" t="s">
        <v>2862</v>
      </c>
      <c r="J1598" s="662" t="s">
        <v>2863</v>
      </c>
      <c r="K1598" s="662" t="s">
        <v>2864</v>
      </c>
      <c r="L1598" s="663">
        <v>492.18</v>
      </c>
      <c r="M1598" s="663">
        <v>492.18</v>
      </c>
      <c r="N1598" s="662">
        <v>1</v>
      </c>
      <c r="O1598" s="745">
        <v>1</v>
      </c>
      <c r="P1598" s="663">
        <v>492.18</v>
      </c>
      <c r="Q1598" s="678">
        <v>1</v>
      </c>
      <c r="R1598" s="662">
        <v>1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31</v>
      </c>
      <c r="B1599" s="662" t="s">
        <v>576</v>
      </c>
      <c r="C1599" s="662" t="s">
        <v>2792</v>
      </c>
      <c r="D1599" s="743" t="s">
        <v>3999</v>
      </c>
      <c r="E1599" s="744" t="s">
        <v>2799</v>
      </c>
      <c r="F1599" s="662" t="s">
        <v>2785</v>
      </c>
      <c r="G1599" s="662" t="s">
        <v>2949</v>
      </c>
      <c r="H1599" s="662" t="s">
        <v>577</v>
      </c>
      <c r="I1599" s="662" t="s">
        <v>655</v>
      </c>
      <c r="J1599" s="662" t="s">
        <v>656</v>
      </c>
      <c r="K1599" s="662" t="s">
        <v>3996</v>
      </c>
      <c r="L1599" s="663">
        <v>0</v>
      </c>
      <c r="M1599" s="663">
        <v>0</v>
      </c>
      <c r="N1599" s="662">
        <v>1</v>
      </c>
      <c r="O1599" s="745">
        <v>0.5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31</v>
      </c>
      <c r="B1600" s="662" t="s">
        <v>576</v>
      </c>
      <c r="C1600" s="662" t="s">
        <v>2792</v>
      </c>
      <c r="D1600" s="743" t="s">
        <v>3999</v>
      </c>
      <c r="E1600" s="744" t="s">
        <v>2799</v>
      </c>
      <c r="F1600" s="662" t="s">
        <v>2785</v>
      </c>
      <c r="G1600" s="662" t="s">
        <v>2845</v>
      </c>
      <c r="H1600" s="662" t="s">
        <v>577</v>
      </c>
      <c r="I1600" s="662" t="s">
        <v>1691</v>
      </c>
      <c r="J1600" s="662" t="s">
        <v>1692</v>
      </c>
      <c r="K1600" s="662" t="s">
        <v>2846</v>
      </c>
      <c r="L1600" s="663">
        <v>186.27</v>
      </c>
      <c r="M1600" s="663">
        <v>186.27</v>
      </c>
      <c r="N1600" s="662">
        <v>1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31</v>
      </c>
      <c r="B1601" s="662" t="s">
        <v>576</v>
      </c>
      <c r="C1601" s="662" t="s">
        <v>2792</v>
      </c>
      <c r="D1601" s="743" t="s">
        <v>3999</v>
      </c>
      <c r="E1601" s="744" t="s">
        <v>2799</v>
      </c>
      <c r="F1601" s="662" t="s">
        <v>2787</v>
      </c>
      <c r="G1601" s="662" t="s">
        <v>2850</v>
      </c>
      <c r="H1601" s="662" t="s">
        <v>577</v>
      </c>
      <c r="I1601" s="662" t="s">
        <v>2917</v>
      </c>
      <c r="J1601" s="662" t="s">
        <v>2918</v>
      </c>
      <c r="K1601" s="662" t="s">
        <v>2919</v>
      </c>
      <c r="L1601" s="663">
        <v>35.75</v>
      </c>
      <c r="M1601" s="663">
        <v>143</v>
      </c>
      <c r="N1601" s="662">
        <v>4</v>
      </c>
      <c r="O1601" s="745">
        <v>2</v>
      </c>
      <c r="P1601" s="663">
        <v>143</v>
      </c>
      <c r="Q1601" s="678">
        <v>1</v>
      </c>
      <c r="R1601" s="662">
        <v>4</v>
      </c>
      <c r="S1601" s="678">
        <v>1</v>
      </c>
      <c r="T1601" s="745">
        <v>2</v>
      </c>
      <c r="U1601" s="701">
        <v>1</v>
      </c>
    </row>
    <row r="1602" spans="1:21" ht="14.4" customHeight="1" x14ac:dyDescent="0.3">
      <c r="A1602" s="661">
        <v>31</v>
      </c>
      <c r="B1602" s="662" t="s">
        <v>576</v>
      </c>
      <c r="C1602" s="662" t="s">
        <v>2792</v>
      </c>
      <c r="D1602" s="743" t="s">
        <v>3999</v>
      </c>
      <c r="E1602" s="744" t="s">
        <v>2799</v>
      </c>
      <c r="F1602" s="662" t="s">
        <v>2787</v>
      </c>
      <c r="G1602" s="662" t="s">
        <v>2858</v>
      </c>
      <c r="H1602" s="662" t="s">
        <v>577</v>
      </c>
      <c r="I1602" s="662" t="s">
        <v>2862</v>
      </c>
      <c r="J1602" s="662" t="s">
        <v>2863</v>
      </c>
      <c r="K1602" s="662" t="s">
        <v>2864</v>
      </c>
      <c r="L1602" s="663">
        <v>492.18</v>
      </c>
      <c r="M1602" s="663">
        <v>492.18</v>
      </c>
      <c r="N1602" s="662">
        <v>1</v>
      </c>
      <c r="O1602" s="745">
        <v>1</v>
      </c>
      <c r="P1602" s="663">
        <v>492.18</v>
      </c>
      <c r="Q1602" s="678">
        <v>1</v>
      </c>
      <c r="R1602" s="662">
        <v>1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31</v>
      </c>
      <c r="B1603" s="662" t="s">
        <v>576</v>
      </c>
      <c r="C1603" s="662" t="s">
        <v>2792</v>
      </c>
      <c r="D1603" s="743" t="s">
        <v>3999</v>
      </c>
      <c r="E1603" s="744" t="s">
        <v>2799</v>
      </c>
      <c r="F1603" s="662" t="s">
        <v>2787</v>
      </c>
      <c r="G1603" s="662" t="s">
        <v>2858</v>
      </c>
      <c r="H1603" s="662" t="s">
        <v>577</v>
      </c>
      <c r="I1603" s="662" t="s">
        <v>1802</v>
      </c>
      <c r="J1603" s="662" t="s">
        <v>2977</v>
      </c>
      <c r="K1603" s="662" t="s">
        <v>2978</v>
      </c>
      <c r="L1603" s="663">
        <v>2202.1999999999998</v>
      </c>
      <c r="M1603" s="663">
        <v>2202.1999999999998</v>
      </c>
      <c r="N1603" s="662">
        <v>1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31</v>
      </c>
      <c r="B1604" s="662" t="s">
        <v>576</v>
      </c>
      <c r="C1604" s="662" t="s">
        <v>2792</v>
      </c>
      <c r="D1604" s="743" t="s">
        <v>3999</v>
      </c>
      <c r="E1604" s="744" t="s">
        <v>2799</v>
      </c>
      <c r="F1604" s="662" t="s">
        <v>2787</v>
      </c>
      <c r="G1604" s="662" t="s">
        <v>2858</v>
      </c>
      <c r="H1604" s="662" t="s">
        <v>577</v>
      </c>
      <c r="I1604" s="662" t="s">
        <v>2929</v>
      </c>
      <c r="J1604" s="662" t="s">
        <v>2930</v>
      </c>
      <c r="K1604" s="662" t="s">
        <v>2931</v>
      </c>
      <c r="L1604" s="663">
        <v>1978.94</v>
      </c>
      <c r="M1604" s="663">
        <v>1978.94</v>
      </c>
      <c r="N1604" s="662">
        <v>1</v>
      </c>
      <c r="O1604" s="745">
        <v>1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31</v>
      </c>
      <c r="B1605" s="662" t="s">
        <v>576</v>
      </c>
      <c r="C1605" s="662" t="s">
        <v>2792</v>
      </c>
      <c r="D1605" s="743" t="s">
        <v>3999</v>
      </c>
      <c r="E1605" s="744" t="s">
        <v>2799</v>
      </c>
      <c r="F1605" s="662" t="s">
        <v>2787</v>
      </c>
      <c r="G1605" s="662" t="s">
        <v>2868</v>
      </c>
      <c r="H1605" s="662" t="s">
        <v>577</v>
      </c>
      <c r="I1605" s="662" t="s">
        <v>2872</v>
      </c>
      <c r="J1605" s="662" t="s">
        <v>2873</v>
      </c>
      <c r="K1605" s="662" t="s">
        <v>2874</v>
      </c>
      <c r="L1605" s="663">
        <v>200</v>
      </c>
      <c r="M1605" s="663">
        <v>400</v>
      </c>
      <c r="N1605" s="662">
        <v>2</v>
      </c>
      <c r="O1605" s="745">
        <v>1</v>
      </c>
      <c r="P1605" s="663">
        <v>400</v>
      </c>
      <c r="Q1605" s="678">
        <v>1</v>
      </c>
      <c r="R1605" s="662">
        <v>2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31</v>
      </c>
      <c r="B1606" s="662" t="s">
        <v>576</v>
      </c>
      <c r="C1606" s="662" t="s">
        <v>2792</v>
      </c>
      <c r="D1606" s="743" t="s">
        <v>3999</v>
      </c>
      <c r="E1606" s="744" t="s">
        <v>2800</v>
      </c>
      <c r="F1606" s="662" t="s">
        <v>2787</v>
      </c>
      <c r="G1606" s="662" t="s">
        <v>2858</v>
      </c>
      <c r="H1606" s="662" t="s">
        <v>577</v>
      </c>
      <c r="I1606" s="662" t="s">
        <v>2862</v>
      </c>
      <c r="J1606" s="662" t="s">
        <v>2863</v>
      </c>
      <c r="K1606" s="662" t="s">
        <v>2864</v>
      </c>
      <c r="L1606" s="663">
        <v>492.18</v>
      </c>
      <c r="M1606" s="663">
        <v>984.36</v>
      </c>
      <c r="N1606" s="662">
        <v>2</v>
      </c>
      <c r="O1606" s="745">
        <v>2</v>
      </c>
      <c r="P1606" s="663">
        <v>984.36</v>
      </c>
      <c r="Q1606" s="678">
        <v>1</v>
      </c>
      <c r="R1606" s="662">
        <v>2</v>
      </c>
      <c r="S1606" s="678">
        <v>1</v>
      </c>
      <c r="T1606" s="745">
        <v>2</v>
      </c>
      <c r="U1606" s="701">
        <v>1</v>
      </c>
    </row>
    <row r="1607" spans="1:21" ht="14.4" customHeight="1" x14ac:dyDescent="0.3">
      <c r="A1607" s="661">
        <v>31</v>
      </c>
      <c r="B1607" s="662" t="s">
        <v>576</v>
      </c>
      <c r="C1607" s="662" t="s">
        <v>2792</v>
      </c>
      <c r="D1607" s="743" t="s">
        <v>3999</v>
      </c>
      <c r="E1607" s="744" t="s">
        <v>2800</v>
      </c>
      <c r="F1607" s="662" t="s">
        <v>2787</v>
      </c>
      <c r="G1607" s="662" t="s">
        <v>2858</v>
      </c>
      <c r="H1607" s="662" t="s">
        <v>577</v>
      </c>
      <c r="I1607" s="662" t="s">
        <v>2923</v>
      </c>
      <c r="J1607" s="662" t="s">
        <v>2924</v>
      </c>
      <c r="K1607" s="662" t="s">
        <v>2925</v>
      </c>
      <c r="L1607" s="663">
        <v>971.25</v>
      </c>
      <c r="M1607" s="663">
        <v>971.25</v>
      </c>
      <c r="N1607" s="662">
        <v>1</v>
      </c>
      <c r="O1607" s="745">
        <v>1</v>
      </c>
      <c r="P1607" s="663">
        <v>971.25</v>
      </c>
      <c r="Q1607" s="678">
        <v>1</v>
      </c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31</v>
      </c>
      <c r="B1608" s="662" t="s">
        <v>576</v>
      </c>
      <c r="C1608" s="662" t="s">
        <v>2792</v>
      </c>
      <c r="D1608" s="743" t="s">
        <v>3999</v>
      </c>
      <c r="E1608" s="744" t="s">
        <v>2800</v>
      </c>
      <c r="F1608" s="662" t="s">
        <v>2787</v>
      </c>
      <c r="G1608" s="662" t="s">
        <v>2858</v>
      </c>
      <c r="H1608" s="662" t="s">
        <v>577</v>
      </c>
      <c r="I1608" s="662" t="s">
        <v>2929</v>
      </c>
      <c r="J1608" s="662" t="s">
        <v>2930</v>
      </c>
      <c r="K1608" s="662" t="s">
        <v>2931</v>
      </c>
      <c r="L1608" s="663">
        <v>1978.94</v>
      </c>
      <c r="M1608" s="663">
        <v>1978.94</v>
      </c>
      <c r="N1608" s="662">
        <v>1</v>
      </c>
      <c r="O1608" s="745">
        <v>1</v>
      </c>
      <c r="P1608" s="663">
        <v>1978.94</v>
      </c>
      <c r="Q1608" s="678">
        <v>1</v>
      </c>
      <c r="R1608" s="662">
        <v>1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31</v>
      </c>
      <c r="B1609" s="662" t="s">
        <v>576</v>
      </c>
      <c r="C1609" s="662" t="s">
        <v>2792</v>
      </c>
      <c r="D1609" s="743" t="s">
        <v>3999</v>
      </c>
      <c r="E1609" s="744" t="s">
        <v>2801</v>
      </c>
      <c r="F1609" s="662" t="s">
        <v>2787</v>
      </c>
      <c r="G1609" s="662" t="s">
        <v>2858</v>
      </c>
      <c r="H1609" s="662" t="s">
        <v>577</v>
      </c>
      <c r="I1609" s="662" t="s">
        <v>2862</v>
      </c>
      <c r="J1609" s="662" t="s">
        <v>2863</v>
      </c>
      <c r="K1609" s="662" t="s">
        <v>2864</v>
      </c>
      <c r="L1609" s="663">
        <v>492.18</v>
      </c>
      <c r="M1609" s="663">
        <v>492.18</v>
      </c>
      <c r="N1609" s="662">
        <v>1</v>
      </c>
      <c r="O1609" s="745">
        <v>1</v>
      </c>
      <c r="P1609" s="663">
        <v>492.18</v>
      </c>
      <c r="Q1609" s="678">
        <v>1</v>
      </c>
      <c r="R1609" s="662">
        <v>1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31</v>
      </c>
      <c r="B1610" s="662" t="s">
        <v>576</v>
      </c>
      <c r="C1610" s="662" t="s">
        <v>2792</v>
      </c>
      <c r="D1610" s="743" t="s">
        <v>3999</v>
      </c>
      <c r="E1610" s="744" t="s">
        <v>2802</v>
      </c>
      <c r="F1610" s="662" t="s">
        <v>2787</v>
      </c>
      <c r="G1610" s="662" t="s">
        <v>2858</v>
      </c>
      <c r="H1610" s="662" t="s">
        <v>577</v>
      </c>
      <c r="I1610" s="662" t="s">
        <v>2862</v>
      </c>
      <c r="J1610" s="662" t="s">
        <v>2863</v>
      </c>
      <c r="K1610" s="662" t="s">
        <v>2864</v>
      </c>
      <c r="L1610" s="663">
        <v>492.18</v>
      </c>
      <c r="M1610" s="663">
        <v>984.36</v>
      </c>
      <c r="N1610" s="662">
        <v>2</v>
      </c>
      <c r="O1610" s="745">
        <v>2</v>
      </c>
      <c r="P1610" s="663">
        <v>984.36</v>
      </c>
      <c r="Q1610" s="678">
        <v>1</v>
      </c>
      <c r="R1610" s="662">
        <v>2</v>
      </c>
      <c r="S1610" s="678">
        <v>1</v>
      </c>
      <c r="T1610" s="745">
        <v>2</v>
      </c>
      <c r="U1610" s="701">
        <v>1</v>
      </c>
    </row>
    <row r="1611" spans="1:21" ht="14.4" customHeight="1" x14ac:dyDescent="0.3">
      <c r="A1611" s="661">
        <v>31</v>
      </c>
      <c r="B1611" s="662" t="s">
        <v>576</v>
      </c>
      <c r="C1611" s="662" t="s">
        <v>2792</v>
      </c>
      <c r="D1611" s="743" t="s">
        <v>3999</v>
      </c>
      <c r="E1611" s="744" t="s">
        <v>2803</v>
      </c>
      <c r="F1611" s="662" t="s">
        <v>2787</v>
      </c>
      <c r="G1611" s="662" t="s">
        <v>2858</v>
      </c>
      <c r="H1611" s="662" t="s">
        <v>577</v>
      </c>
      <c r="I1611" s="662" t="s">
        <v>2862</v>
      </c>
      <c r="J1611" s="662" t="s">
        <v>2863</v>
      </c>
      <c r="K1611" s="662" t="s">
        <v>2864</v>
      </c>
      <c r="L1611" s="663">
        <v>492.18</v>
      </c>
      <c r="M1611" s="663">
        <v>492.18</v>
      </c>
      <c r="N1611" s="662">
        <v>1</v>
      </c>
      <c r="O1611" s="745">
        <v>1</v>
      </c>
      <c r="P1611" s="663">
        <v>492.18</v>
      </c>
      <c r="Q1611" s="678">
        <v>1</v>
      </c>
      <c r="R1611" s="662">
        <v>1</v>
      </c>
      <c r="S1611" s="678">
        <v>1</v>
      </c>
      <c r="T1611" s="745">
        <v>1</v>
      </c>
      <c r="U1611" s="701">
        <v>1</v>
      </c>
    </row>
    <row r="1612" spans="1:21" ht="14.4" customHeight="1" x14ac:dyDescent="0.3">
      <c r="A1612" s="661">
        <v>31</v>
      </c>
      <c r="B1612" s="662" t="s">
        <v>576</v>
      </c>
      <c r="C1612" s="662" t="s">
        <v>2792</v>
      </c>
      <c r="D1612" s="743" t="s">
        <v>3999</v>
      </c>
      <c r="E1612" s="744" t="s">
        <v>2804</v>
      </c>
      <c r="F1612" s="662" t="s">
        <v>2787</v>
      </c>
      <c r="G1612" s="662" t="s">
        <v>2850</v>
      </c>
      <c r="H1612" s="662" t="s">
        <v>577</v>
      </c>
      <c r="I1612" s="662" t="s">
        <v>2917</v>
      </c>
      <c r="J1612" s="662" t="s">
        <v>2918</v>
      </c>
      <c r="K1612" s="662" t="s">
        <v>2919</v>
      </c>
      <c r="L1612" s="663">
        <v>35.75</v>
      </c>
      <c r="M1612" s="663">
        <v>143</v>
      </c>
      <c r="N1612" s="662">
        <v>4</v>
      </c>
      <c r="O1612" s="745">
        <v>2</v>
      </c>
      <c r="P1612" s="663">
        <v>143</v>
      </c>
      <c r="Q1612" s="678">
        <v>1</v>
      </c>
      <c r="R1612" s="662">
        <v>4</v>
      </c>
      <c r="S1612" s="678">
        <v>1</v>
      </c>
      <c r="T1612" s="745">
        <v>2</v>
      </c>
      <c r="U1612" s="701">
        <v>1</v>
      </c>
    </row>
    <row r="1613" spans="1:21" ht="14.4" customHeight="1" x14ac:dyDescent="0.3">
      <c r="A1613" s="661">
        <v>31</v>
      </c>
      <c r="B1613" s="662" t="s">
        <v>576</v>
      </c>
      <c r="C1613" s="662" t="s">
        <v>2792</v>
      </c>
      <c r="D1613" s="743" t="s">
        <v>3999</v>
      </c>
      <c r="E1613" s="744" t="s">
        <v>2805</v>
      </c>
      <c r="F1613" s="662" t="s">
        <v>2787</v>
      </c>
      <c r="G1613" s="662" t="s">
        <v>2858</v>
      </c>
      <c r="H1613" s="662" t="s">
        <v>577</v>
      </c>
      <c r="I1613" s="662" t="s">
        <v>2862</v>
      </c>
      <c r="J1613" s="662" t="s">
        <v>2863</v>
      </c>
      <c r="K1613" s="662" t="s">
        <v>2864</v>
      </c>
      <c r="L1613" s="663">
        <v>492.18</v>
      </c>
      <c r="M1613" s="663">
        <v>492.18</v>
      </c>
      <c r="N1613" s="662">
        <v>1</v>
      </c>
      <c r="O1613" s="745">
        <v>1</v>
      </c>
      <c r="P1613" s="663">
        <v>492.18</v>
      </c>
      <c r="Q1613" s="678">
        <v>1</v>
      </c>
      <c r="R1613" s="662">
        <v>1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31</v>
      </c>
      <c r="B1614" s="662" t="s">
        <v>576</v>
      </c>
      <c r="C1614" s="662" t="s">
        <v>2792</v>
      </c>
      <c r="D1614" s="743" t="s">
        <v>3999</v>
      </c>
      <c r="E1614" s="744" t="s">
        <v>2805</v>
      </c>
      <c r="F1614" s="662" t="s">
        <v>2787</v>
      </c>
      <c r="G1614" s="662" t="s">
        <v>2858</v>
      </c>
      <c r="H1614" s="662" t="s">
        <v>577</v>
      </c>
      <c r="I1614" s="662" t="s">
        <v>2923</v>
      </c>
      <c r="J1614" s="662" t="s">
        <v>2924</v>
      </c>
      <c r="K1614" s="662" t="s">
        <v>2925</v>
      </c>
      <c r="L1614" s="663">
        <v>971.25</v>
      </c>
      <c r="M1614" s="663">
        <v>971.25</v>
      </c>
      <c r="N1614" s="662">
        <v>1</v>
      </c>
      <c r="O1614" s="745">
        <v>1</v>
      </c>
      <c r="P1614" s="663">
        <v>971.25</v>
      </c>
      <c r="Q1614" s="678">
        <v>1</v>
      </c>
      <c r="R1614" s="662">
        <v>1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31</v>
      </c>
      <c r="B1615" s="662" t="s">
        <v>576</v>
      </c>
      <c r="C1615" s="662" t="s">
        <v>2792</v>
      </c>
      <c r="D1615" s="743" t="s">
        <v>3999</v>
      </c>
      <c r="E1615" s="744" t="s">
        <v>2805</v>
      </c>
      <c r="F1615" s="662" t="s">
        <v>2787</v>
      </c>
      <c r="G1615" s="662" t="s">
        <v>2858</v>
      </c>
      <c r="H1615" s="662" t="s">
        <v>577</v>
      </c>
      <c r="I1615" s="662" t="s">
        <v>2935</v>
      </c>
      <c r="J1615" s="662" t="s">
        <v>2936</v>
      </c>
      <c r="K1615" s="662" t="s">
        <v>2937</v>
      </c>
      <c r="L1615" s="663">
        <v>855</v>
      </c>
      <c r="M1615" s="663">
        <v>855</v>
      </c>
      <c r="N1615" s="662">
        <v>1</v>
      </c>
      <c r="O1615" s="745">
        <v>1</v>
      </c>
      <c r="P1615" s="663">
        <v>855</v>
      </c>
      <c r="Q1615" s="678">
        <v>1</v>
      </c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31</v>
      </c>
      <c r="B1616" s="662" t="s">
        <v>576</v>
      </c>
      <c r="C1616" s="662" t="s">
        <v>2792</v>
      </c>
      <c r="D1616" s="743" t="s">
        <v>3999</v>
      </c>
      <c r="E1616" s="744" t="s">
        <v>2806</v>
      </c>
      <c r="F1616" s="662" t="s">
        <v>2787</v>
      </c>
      <c r="G1616" s="662" t="s">
        <v>2858</v>
      </c>
      <c r="H1616" s="662" t="s">
        <v>577</v>
      </c>
      <c r="I1616" s="662" t="s">
        <v>2923</v>
      </c>
      <c r="J1616" s="662" t="s">
        <v>2924</v>
      </c>
      <c r="K1616" s="662" t="s">
        <v>2925</v>
      </c>
      <c r="L1616" s="663">
        <v>971.25</v>
      </c>
      <c r="M1616" s="663">
        <v>971.25</v>
      </c>
      <c r="N1616" s="662">
        <v>1</v>
      </c>
      <c r="O1616" s="745">
        <v>1</v>
      </c>
      <c r="P1616" s="663">
        <v>971.25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31</v>
      </c>
      <c r="B1617" s="662" t="s">
        <v>576</v>
      </c>
      <c r="C1617" s="662" t="s">
        <v>2792</v>
      </c>
      <c r="D1617" s="743" t="s">
        <v>3999</v>
      </c>
      <c r="E1617" s="744" t="s">
        <v>2807</v>
      </c>
      <c r="F1617" s="662" t="s">
        <v>2787</v>
      </c>
      <c r="G1617" s="662" t="s">
        <v>2858</v>
      </c>
      <c r="H1617" s="662" t="s">
        <v>577</v>
      </c>
      <c r="I1617" s="662" t="s">
        <v>2862</v>
      </c>
      <c r="J1617" s="662" t="s">
        <v>2863</v>
      </c>
      <c r="K1617" s="662" t="s">
        <v>2864</v>
      </c>
      <c r="L1617" s="663">
        <v>492.18</v>
      </c>
      <c r="M1617" s="663">
        <v>984.36</v>
      </c>
      <c r="N1617" s="662">
        <v>2</v>
      </c>
      <c r="O1617" s="745">
        <v>2</v>
      </c>
      <c r="P1617" s="663">
        <v>984.36</v>
      </c>
      <c r="Q1617" s="678">
        <v>1</v>
      </c>
      <c r="R1617" s="662">
        <v>2</v>
      </c>
      <c r="S1617" s="678">
        <v>1</v>
      </c>
      <c r="T1617" s="745">
        <v>2</v>
      </c>
      <c r="U1617" s="701">
        <v>1</v>
      </c>
    </row>
    <row r="1618" spans="1:21" ht="14.4" customHeight="1" x14ac:dyDescent="0.3">
      <c r="A1618" s="661">
        <v>31</v>
      </c>
      <c r="B1618" s="662" t="s">
        <v>576</v>
      </c>
      <c r="C1618" s="662" t="s">
        <v>2792</v>
      </c>
      <c r="D1618" s="743" t="s">
        <v>3999</v>
      </c>
      <c r="E1618" s="744" t="s">
        <v>2807</v>
      </c>
      <c r="F1618" s="662" t="s">
        <v>2787</v>
      </c>
      <c r="G1618" s="662" t="s">
        <v>2858</v>
      </c>
      <c r="H1618" s="662" t="s">
        <v>577</v>
      </c>
      <c r="I1618" s="662" t="s">
        <v>3270</v>
      </c>
      <c r="J1618" s="662" t="s">
        <v>2980</v>
      </c>
      <c r="K1618" s="662" t="s">
        <v>3271</v>
      </c>
      <c r="L1618" s="663">
        <v>50.5</v>
      </c>
      <c r="M1618" s="663">
        <v>50.5</v>
      </c>
      <c r="N1618" s="662">
        <v>1</v>
      </c>
      <c r="O1618" s="745">
        <v>1</v>
      </c>
      <c r="P1618" s="663">
        <v>50.5</v>
      </c>
      <c r="Q1618" s="678">
        <v>1</v>
      </c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31</v>
      </c>
      <c r="B1619" s="662" t="s">
        <v>576</v>
      </c>
      <c r="C1619" s="662" t="s">
        <v>2792</v>
      </c>
      <c r="D1619" s="743" t="s">
        <v>3999</v>
      </c>
      <c r="E1619" s="744" t="s">
        <v>2807</v>
      </c>
      <c r="F1619" s="662" t="s">
        <v>2787</v>
      </c>
      <c r="G1619" s="662" t="s">
        <v>2858</v>
      </c>
      <c r="H1619" s="662" t="s">
        <v>577</v>
      </c>
      <c r="I1619" s="662" t="s">
        <v>2923</v>
      </c>
      <c r="J1619" s="662" t="s">
        <v>2924</v>
      </c>
      <c r="K1619" s="662" t="s">
        <v>2925</v>
      </c>
      <c r="L1619" s="663">
        <v>971.25</v>
      </c>
      <c r="M1619" s="663">
        <v>1942.5</v>
      </c>
      <c r="N1619" s="662">
        <v>2</v>
      </c>
      <c r="O1619" s="745">
        <v>2</v>
      </c>
      <c r="P1619" s="663">
        <v>1942.5</v>
      </c>
      <c r="Q1619" s="678">
        <v>1</v>
      </c>
      <c r="R1619" s="662">
        <v>2</v>
      </c>
      <c r="S1619" s="678">
        <v>1</v>
      </c>
      <c r="T1619" s="745">
        <v>2</v>
      </c>
      <c r="U1619" s="701">
        <v>1</v>
      </c>
    </row>
    <row r="1620" spans="1:21" ht="14.4" customHeight="1" x14ac:dyDescent="0.3">
      <c r="A1620" s="661">
        <v>31</v>
      </c>
      <c r="B1620" s="662" t="s">
        <v>576</v>
      </c>
      <c r="C1620" s="662" t="s">
        <v>2792</v>
      </c>
      <c r="D1620" s="743" t="s">
        <v>3999</v>
      </c>
      <c r="E1620" s="744" t="s">
        <v>2807</v>
      </c>
      <c r="F1620" s="662" t="s">
        <v>2787</v>
      </c>
      <c r="G1620" s="662" t="s">
        <v>2858</v>
      </c>
      <c r="H1620" s="662" t="s">
        <v>577</v>
      </c>
      <c r="I1620" s="662" t="s">
        <v>2935</v>
      </c>
      <c r="J1620" s="662" t="s">
        <v>2936</v>
      </c>
      <c r="K1620" s="662" t="s">
        <v>2937</v>
      </c>
      <c r="L1620" s="663">
        <v>855</v>
      </c>
      <c r="M1620" s="663">
        <v>1710</v>
      </c>
      <c r="N1620" s="662">
        <v>2</v>
      </c>
      <c r="O1620" s="745">
        <v>2</v>
      </c>
      <c r="P1620" s="663">
        <v>1710</v>
      </c>
      <c r="Q1620" s="678">
        <v>1</v>
      </c>
      <c r="R1620" s="662">
        <v>2</v>
      </c>
      <c r="S1620" s="678">
        <v>1</v>
      </c>
      <c r="T1620" s="745">
        <v>2</v>
      </c>
      <c r="U1620" s="701">
        <v>1</v>
      </c>
    </row>
    <row r="1621" spans="1:21" ht="14.4" customHeight="1" x14ac:dyDescent="0.3">
      <c r="A1621" s="661">
        <v>31</v>
      </c>
      <c r="B1621" s="662" t="s">
        <v>576</v>
      </c>
      <c r="C1621" s="662" t="s">
        <v>2792</v>
      </c>
      <c r="D1621" s="743" t="s">
        <v>3999</v>
      </c>
      <c r="E1621" s="744" t="s">
        <v>2807</v>
      </c>
      <c r="F1621" s="662" t="s">
        <v>2787</v>
      </c>
      <c r="G1621" s="662" t="s">
        <v>2858</v>
      </c>
      <c r="H1621" s="662" t="s">
        <v>577</v>
      </c>
      <c r="I1621" s="662" t="s">
        <v>2999</v>
      </c>
      <c r="J1621" s="662" t="s">
        <v>3000</v>
      </c>
      <c r="K1621" s="662" t="s">
        <v>3001</v>
      </c>
      <c r="L1621" s="663">
        <v>1000</v>
      </c>
      <c r="M1621" s="663">
        <v>1000</v>
      </c>
      <c r="N1621" s="662">
        <v>1</v>
      </c>
      <c r="O1621" s="745">
        <v>1</v>
      </c>
      <c r="P1621" s="663">
        <v>1000</v>
      </c>
      <c r="Q1621" s="678">
        <v>1</v>
      </c>
      <c r="R1621" s="662">
        <v>1</v>
      </c>
      <c r="S1621" s="678">
        <v>1</v>
      </c>
      <c r="T1621" s="745">
        <v>1</v>
      </c>
      <c r="U1621" s="701">
        <v>1</v>
      </c>
    </row>
    <row r="1622" spans="1:21" ht="14.4" customHeight="1" x14ac:dyDescent="0.3">
      <c r="A1622" s="661">
        <v>31</v>
      </c>
      <c r="B1622" s="662" t="s">
        <v>576</v>
      </c>
      <c r="C1622" s="662" t="s">
        <v>2792</v>
      </c>
      <c r="D1622" s="743" t="s">
        <v>3999</v>
      </c>
      <c r="E1622" s="744" t="s">
        <v>2807</v>
      </c>
      <c r="F1622" s="662" t="s">
        <v>2787</v>
      </c>
      <c r="G1622" s="662" t="s">
        <v>2868</v>
      </c>
      <c r="H1622" s="662" t="s">
        <v>577</v>
      </c>
      <c r="I1622" s="662" t="s">
        <v>2872</v>
      </c>
      <c r="J1622" s="662" t="s">
        <v>2873</v>
      </c>
      <c r="K1622" s="662" t="s">
        <v>2874</v>
      </c>
      <c r="L1622" s="663">
        <v>200</v>
      </c>
      <c r="M1622" s="663">
        <v>400</v>
      </c>
      <c r="N1622" s="662">
        <v>2</v>
      </c>
      <c r="O1622" s="745">
        <v>1</v>
      </c>
      <c r="P1622" s="663">
        <v>400</v>
      </c>
      <c r="Q1622" s="678">
        <v>1</v>
      </c>
      <c r="R1622" s="662">
        <v>2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31</v>
      </c>
      <c r="B1623" s="662" t="s">
        <v>576</v>
      </c>
      <c r="C1623" s="662" t="s">
        <v>2792</v>
      </c>
      <c r="D1623" s="743" t="s">
        <v>3999</v>
      </c>
      <c r="E1623" s="744" t="s">
        <v>2808</v>
      </c>
      <c r="F1623" s="662" t="s">
        <v>2787</v>
      </c>
      <c r="G1623" s="662" t="s">
        <v>2858</v>
      </c>
      <c r="H1623" s="662" t="s">
        <v>577</v>
      </c>
      <c r="I1623" s="662" t="s">
        <v>2859</v>
      </c>
      <c r="J1623" s="662" t="s">
        <v>2860</v>
      </c>
      <c r="K1623" s="662" t="s">
        <v>2861</v>
      </c>
      <c r="L1623" s="663">
        <v>199.5</v>
      </c>
      <c r="M1623" s="663">
        <v>199.5</v>
      </c>
      <c r="N1623" s="662">
        <v>1</v>
      </c>
      <c r="O1623" s="745">
        <v>1</v>
      </c>
      <c r="P1623" s="663">
        <v>199.5</v>
      </c>
      <c r="Q1623" s="678">
        <v>1</v>
      </c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31</v>
      </c>
      <c r="B1624" s="662" t="s">
        <v>576</v>
      </c>
      <c r="C1624" s="662" t="s">
        <v>2792</v>
      </c>
      <c r="D1624" s="743" t="s">
        <v>3999</v>
      </c>
      <c r="E1624" s="744" t="s">
        <v>2810</v>
      </c>
      <c r="F1624" s="662" t="s">
        <v>2787</v>
      </c>
      <c r="G1624" s="662" t="s">
        <v>2858</v>
      </c>
      <c r="H1624" s="662" t="s">
        <v>577</v>
      </c>
      <c r="I1624" s="662" t="s">
        <v>2862</v>
      </c>
      <c r="J1624" s="662" t="s">
        <v>2863</v>
      </c>
      <c r="K1624" s="662" t="s">
        <v>2864</v>
      </c>
      <c r="L1624" s="663">
        <v>492.18</v>
      </c>
      <c r="M1624" s="663">
        <v>492.18</v>
      </c>
      <c r="N1624" s="662">
        <v>1</v>
      </c>
      <c r="O1624" s="745">
        <v>1</v>
      </c>
      <c r="P1624" s="663">
        <v>492.18</v>
      </c>
      <c r="Q1624" s="678">
        <v>1</v>
      </c>
      <c r="R1624" s="662">
        <v>1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31</v>
      </c>
      <c r="B1625" s="662" t="s">
        <v>576</v>
      </c>
      <c r="C1625" s="662" t="s">
        <v>2792</v>
      </c>
      <c r="D1625" s="743" t="s">
        <v>3999</v>
      </c>
      <c r="E1625" s="744" t="s">
        <v>2810</v>
      </c>
      <c r="F1625" s="662" t="s">
        <v>2787</v>
      </c>
      <c r="G1625" s="662" t="s">
        <v>2858</v>
      </c>
      <c r="H1625" s="662" t="s">
        <v>577</v>
      </c>
      <c r="I1625" s="662" t="s">
        <v>2923</v>
      </c>
      <c r="J1625" s="662" t="s">
        <v>2924</v>
      </c>
      <c r="K1625" s="662" t="s">
        <v>2925</v>
      </c>
      <c r="L1625" s="663">
        <v>971.25</v>
      </c>
      <c r="M1625" s="663">
        <v>971.25</v>
      </c>
      <c r="N1625" s="662">
        <v>1</v>
      </c>
      <c r="O1625" s="745">
        <v>1</v>
      </c>
      <c r="P1625" s="663">
        <v>971.25</v>
      </c>
      <c r="Q1625" s="678">
        <v>1</v>
      </c>
      <c r="R1625" s="662">
        <v>1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31</v>
      </c>
      <c r="B1626" s="662" t="s">
        <v>576</v>
      </c>
      <c r="C1626" s="662" t="s">
        <v>2792</v>
      </c>
      <c r="D1626" s="743" t="s">
        <v>3999</v>
      </c>
      <c r="E1626" s="744" t="s">
        <v>2812</v>
      </c>
      <c r="F1626" s="662" t="s">
        <v>2787</v>
      </c>
      <c r="G1626" s="662" t="s">
        <v>2850</v>
      </c>
      <c r="H1626" s="662" t="s">
        <v>577</v>
      </c>
      <c r="I1626" s="662" t="s">
        <v>2917</v>
      </c>
      <c r="J1626" s="662" t="s">
        <v>2918</v>
      </c>
      <c r="K1626" s="662" t="s">
        <v>2919</v>
      </c>
      <c r="L1626" s="663">
        <v>35.75</v>
      </c>
      <c r="M1626" s="663">
        <v>143</v>
      </c>
      <c r="N1626" s="662">
        <v>4</v>
      </c>
      <c r="O1626" s="745">
        <v>2</v>
      </c>
      <c r="P1626" s="663">
        <v>143</v>
      </c>
      <c r="Q1626" s="678">
        <v>1</v>
      </c>
      <c r="R1626" s="662">
        <v>4</v>
      </c>
      <c r="S1626" s="678">
        <v>1</v>
      </c>
      <c r="T1626" s="745">
        <v>2</v>
      </c>
      <c r="U1626" s="701">
        <v>1</v>
      </c>
    </row>
    <row r="1627" spans="1:21" ht="14.4" customHeight="1" x14ac:dyDescent="0.3">
      <c r="A1627" s="661">
        <v>31</v>
      </c>
      <c r="B1627" s="662" t="s">
        <v>576</v>
      </c>
      <c r="C1627" s="662" t="s">
        <v>2792</v>
      </c>
      <c r="D1627" s="743" t="s">
        <v>3999</v>
      </c>
      <c r="E1627" s="744" t="s">
        <v>2812</v>
      </c>
      <c r="F1627" s="662" t="s">
        <v>2787</v>
      </c>
      <c r="G1627" s="662" t="s">
        <v>2858</v>
      </c>
      <c r="H1627" s="662" t="s">
        <v>577</v>
      </c>
      <c r="I1627" s="662" t="s">
        <v>2862</v>
      </c>
      <c r="J1627" s="662" t="s">
        <v>2863</v>
      </c>
      <c r="K1627" s="662" t="s">
        <v>2864</v>
      </c>
      <c r="L1627" s="663">
        <v>492.18</v>
      </c>
      <c r="M1627" s="663">
        <v>492.18</v>
      </c>
      <c r="N1627" s="662">
        <v>1</v>
      </c>
      <c r="O1627" s="745">
        <v>1</v>
      </c>
      <c r="P1627" s="663">
        <v>492.18</v>
      </c>
      <c r="Q1627" s="678">
        <v>1</v>
      </c>
      <c r="R1627" s="662">
        <v>1</v>
      </c>
      <c r="S1627" s="678">
        <v>1</v>
      </c>
      <c r="T1627" s="745">
        <v>1</v>
      </c>
      <c r="U1627" s="701">
        <v>1</v>
      </c>
    </row>
    <row r="1628" spans="1:21" ht="14.4" customHeight="1" x14ac:dyDescent="0.3">
      <c r="A1628" s="661">
        <v>31</v>
      </c>
      <c r="B1628" s="662" t="s">
        <v>576</v>
      </c>
      <c r="C1628" s="662" t="s">
        <v>2792</v>
      </c>
      <c r="D1628" s="743" t="s">
        <v>3999</v>
      </c>
      <c r="E1628" s="744" t="s">
        <v>2812</v>
      </c>
      <c r="F1628" s="662" t="s">
        <v>2787</v>
      </c>
      <c r="G1628" s="662" t="s">
        <v>2858</v>
      </c>
      <c r="H1628" s="662" t="s">
        <v>577</v>
      </c>
      <c r="I1628" s="662" t="s">
        <v>2923</v>
      </c>
      <c r="J1628" s="662" t="s">
        <v>2924</v>
      </c>
      <c r="K1628" s="662" t="s">
        <v>2925</v>
      </c>
      <c r="L1628" s="663">
        <v>971.25</v>
      </c>
      <c r="M1628" s="663">
        <v>1942.5</v>
      </c>
      <c r="N1628" s="662">
        <v>2</v>
      </c>
      <c r="O1628" s="745">
        <v>2</v>
      </c>
      <c r="P1628" s="663">
        <v>971.25</v>
      </c>
      <c r="Q1628" s="678">
        <v>0.5</v>
      </c>
      <c r="R1628" s="662">
        <v>1</v>
      </c>
      <c r="S1628" s="678">
        <v>0.5</v>
      </c>
      <c r="T1628" s="745">
        <v>1</v>
      </c>
      <c r="U1628" s="701">
        <v>0.5</v>
      </c>
    </row>
    <row r="1629" spans="1:21" ht="14.4" customHeight="1" x14ac:dyDescent="0.3">
      <c r="A1629" s="661">
        <v>31</v>
      </c>
      <c r="B1629" s="662" t="s">
        <v>576</v>
      </c>
      <c r="C1629" s="662" t="s">
        <v>2792</v>
      </c>
      <c r="D1629" s="743" t="s">
        <v>3999</v>
      </c>
      <c r="E1629" s="744" t="s">
        <v>2812</v>
      </c>
      <c r="F1629" s="662" t="s">
        <v>2787</v>
      </c>
      <c r="G1629" s="662" t="s">
        <v>2858</v>
      </c>
      <c r="H1629" s="662" t="s">
        <v>577</v>
      </c>
      <c r="I1629" s="662" t="s">
        <v>3180</v>
      </c>
      <c r="J1629" s="662" t="s">
        <v>3181</v>
      </c>
      <c r="K1629" s="662" t="s">
        <v>3182</v>
      </c>
      <c r="L1629" s="663">
        <v>2126.25</v>
      </c>
      <c r="M1629" s="663">
        <v>2126.25</v>
      </c>
      <c r="N1629" s="662">
        <v>1</v>
      </c>
      <c r="O1629" s="745">
        <v>1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thickBot="1" x14ac:dyDescent="0.35">
      <c r="A1630" s="667">
        <v>31</v>
      </c>
      <c r="B1630" s="668" t="s">
        <v>576</v>
      </c>
      <c r="C1630" s="668" t="s">
        <v>2792</v>
      </c>
      <c r="D1630" s="746" t="s">
        <v>3999</v>
      </c>
      <c r="E1630" s="747" t="s">
        <v>2812</v>
      </c>
      <c r="F1630" s="668" t="s">
        <v>2787</v>
      </c>
      <c r="G1630" s="668" t="s">
        <v>2868</v>
      </c>
      <c r="H1630" s="668" t="s">
        <v>577</v>
      </c>
      <c r="I1630" s="668" t="s">
        <v>2872</v>
      </c>
      <c r="J1630" s="668" t="s">
        <v>2873</v>
      </c>
      <c r="K1630" s="668" t="s">
        <v>2874</v>
      </c>
      <c r="L1630" s="669">
        <v>200</v>
      </c>
      <c r="M1630" s="669">
        <v>400</v>
      </c>
      <c r="N1630" s="668">
        <v>2</v>
      </c>
      <c r="O1630" s="748">
        <v>1</v>
      </c>
      <c r="P1630" s="669">
        <v>400</v>
      </c>
      <c r="Q1630" s="679">
        <v>1</v>
      </c>
      <c r="R1630" s="668">
        <v>2</v>
      </c>
      <c r="S1630" s="679">
        <v>1</v>
      </c>
      <c r="T1630" s="748">
        <v>1</v>
      </c>
      <c r="U1630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4001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2803</v>
      </c>
      <c r="B5" s="229">
        <v>2697.59</v>
      </c>
      <c r="C5" s="742">
        <v>2.5371910643817441E-2</v>
      </c>
      <c r="D5" s="229">
        <v>103624.32000000001</v>
      </c>
      <c r="E5" s="742">
        <v>0.97462808935618261</v>
      </c>
      <c r="F5" s="750">
        <v>106321.91</v>
      </c>
    </row>
    <row r="6" spans="1:6" ht="14.4" customHeight="1" x14ac:dyDescent="0.3">
      <c r="A6" s="688" t="s">
        <v>2808</v>
      </c>
      <c r="B6" s="665">
        <v>1250.76</v>
      </c>
      <c r="C6" s="678">
        <v>1.8928759574213392E-2</v>
      </c>
      <c r="D6" s="665">
        <v>64826.469999999987</v>
      </c>
      <c r="E6" s="678">
        <v>0.98107124042578664</v>
      </c>
      <c r="F6" s="666">
        <v>66077.229999999981</v>
      </c>
    </row>
    <row r="7" spans="1:6" ht="14.4" customHeight="1" x14ac:dyDescent="0.3">
      <c r="A7" s="688" t="s">
        <v>2798</v>
      </c>
      <c r="B7" s="665">
        <v>1034.94</v>
      </c>
      <c r="C7" s="678">
        <v>3.0256661529070299E-2</v>
      </c>
      <c r="D7" s="665">
        <v>33170.42</v>
      </c>
      <c r="E7" s="678">
        <v>0.96974333847092964</v>
      </c>
      <c r="F7" s="666">
        <v>34205.360000000001</v>
      </c>
    </row>
    <row r="8" spans="1:6" ht="14.4" customHeight="1" x14ac:dyDescent="0.3">
      <c r="A8" s="688" t="s">
        <v>2810</v>
      </c>
      <c r="B8" s="665">
        <v>1031.6100000000001</v>
      </c>
      <c r="C8" s="678">
        <v>2.4369386809712984E-2</v>
      </c>
      <c r="D8" s="665">
        <v>41300.6</v>
      </c>
      <c r="E8" s="678">
        <v>0.97563061319028699</v>
      </c>
      <c r="F8" s="666">
        <v>42332.21</v>
      </c>
    </row>
    <row r="9" spans="1:6" ht="14.4" customHeight="1" x14ac:dyDescent="0.3">
      <c r="A9" s="688" t="s">
        <v>2805</v>
      </c>
      <c r="B9" s="665">
        <v>783.00000000000011</v>
      </c>
      <c r="C9" s="678">
        <v>7.371952573206878E-3</v>
      </c>
      <c r="D9" s="665">
        <v>105430.38000000002</v>
      </c>
      <c r="E9" s="678">
        <v>0.99262804742679311</v>
      </c>
      <c r="F9" s="666">
        <v>106213.38000000002</v>
      </c>
    </row>
    <row r="10" spans="1:6" ht="14.4" customHeight="1" x14ac:dyDescent="0.3">
      <c r="A10" s="688" t="s">
        <v>2802</v>
      </c>
      <c r="B10" s="665">
        <v>761.93999999999994</v>
      </c>
      <c r="C10" s="678">
        <v>5.9074664393431037E-3</v>
      </c>
      <c r="D10" s="665">
        <v>128217.20999999998</v>
      </c>
      <c r="E10" s="678">
        <v>0.99409253356065685</v>
      </c>
      <c r="F10" s="666">
        <v>128979.14999999998</v>
      </c>
    </row>
    <row r="11" spans="1:6" ht="14.4" customHeight="1" x14ac:dyDescent="0.3">
      <c r="A11" s="688" t="s">
        <v>2801</v>
      </c>
      <c r="B11" s="665">
        <v>753.2399999999999</v>
      </c>
      <c r="C11" s="678">
        <v>7.0277571402540609E-3</v>
      </c>
      <c r="D11" s="665">
        <v>106427.47</v>
      </c>
      <c r="E11" s="678">
        <v>0.99297224285974584</v>
      </c>
      <c r="F11" s="666">
        <v>107180.71</v>
      </c>
    </row>
    <row r="12" spans="1:6" ht="14.4" customHeight="1" x14ac:dyDescent="0.3">
      <c r="A12" s="688" t="s">
        <v>2804</v>
      </c>
      <c r="B12" s="665">
        <v>550.91</v>
      </c>
      <c r="C12" s="678">
        <v>7.7951634075155117E-3</v>
      </c>
      <c r="D12" s="665">
        <v>70122.39999999998</v>
      </c>
      <c r="E12" s="678">
        <v>0.99220483659248448</v>
      </c>
      <c r="F12" s="666">
        <v>70673.309999999983</v>
      </c>
    </row>
    <row r="13" spans="1:6" ht="14.4" customHeight="1" x14ac:dyDescent="0.3">
      <c r="A13" s="688" t="s">
        <v>2799</v>
      </c>
      <c r="B13" s="665">
        <v>495.28</v>
      </c>
      <c r="C13" s="678">
        <v>6.4694677253527566E-3</v>
      </c>
      <c r="D13" s="665">
        <v>76061.249999999985</v>
      </c>
      <c r="E13" s="678">
        <v>0.99353053227464727</v>
      </c>
      <c r="F13" s="666">
        <v>76556.529999999984</v>
      </c>
    </row>
    <row r="14" spans="1:6" ht="14.4" customHeight="1" x14ac:dyDescent="0.3">
      <c r="A14" s="688" t="s">
        <v>2800</v>
      </c>
      <c r="B14" s="665">
        <v>393.58000000000004</v>
      </c>
      <c r="C14" s="678">
        <v>3.0772687820472288E-3</v>
      </c>
      <c r="D14" s="665">
        <v>127505.54999999996</v>
      </c>
      <c r="E14" s="678">
        <v>0.99692273121795272</v>
      </c>
      <c r="F14" s="666">
        <v>127899.12999999996</v>
      </c>
    </row>
    <row r="15" spans="1:6" ht="14.4" customHeight="1" x14ac:dyDescent="0.3">
      <c r="A15" s="688" t="s">
        <v>2806</v>
      </c>
      <c r="B15" s="665">
        <v>291.76</v>
      </c>
      <c r="C15" s="678">
        <v>2.5663475972509055E-3</v>
      </c>
      <c r="D15" s="665">
        <v>113395.09999999998</v>
      </c>
      <c r="E15" s="678">
        <v>0.99743365240274917</v>
      </c>
      <c r="F15" s="666">
        <v>113686.85999999997</v>
      </c>
    </row>
    <row r="16" spans="1:6" ht="14.4" customHeight="1" x14ac:dyDescent="0.3">
      <c r="A16" s="688" t="s">
        <v>2807</v>
      </c>
      <c r="B16" s="665">
        <v>88.59</v>
      </c>
      <c r="C16" s="678">
        <v>9.3526516599135565E-4</v>
      </c>
      <c r="D16" s="665">
        <v>94633.210000000021</v>
      </c>
      <c r="E16" s="678">
        <v>0.99906473483400871</v>
      </c>
      <c r="F16" s="666">
        <v>94721.800000000017</v>
      </c>
    </row>
    <row r="17" spans="1:6" ht="14.4" customHeight="1" x14ac:dyDescent="0.3">
      <c r="A17" s="688" t="s">
        <v>2812</v>
      </c>
      <c r="B17" s="665">
        <v>31.32</v>
      </c>
      <c r="C17" s="678">
        <v>2.1750927435378145E-4</v>
      </c>
      <c r="D17" s="665">
        <v>143962.54</v>
      </c>
      <c r="E17" s="678">
        <v>0.99978249072564618</v>
      </c>
      <c r="F17" s="666">
        <v>143993.86000000002</v>
      </c>
    </row>
    <row r="18" spans="1:6" ht="14.4" customHeight="1" x14ac:dyDescent="0.3">
      <c r="A18" s="688" t="s">
        <v>2809</v>
      </c>
      <c r="B18" s="665">
        <v>0</v>
      </c>
      <c r="C18" s="678">
        <v>0</v>
      </c>
      <c r="D18" s="665">
        <v>48500.69999999999</v>
      </c>
      <c r="E18" s="678">
        <v>1</v>
      </c>
      <c r="F18" s="666">
        <v>48500.69999999999</v>
      </c>
    </row>
    <row r="19" spans="1:6" ht="14.4" customHeight="1" x14ac:dyDescent="0.3">
      <c r="A19" s="688" t="s">
        <v>2797</v>
      </c>
      <c r="B19" s="665"/>
      <c r="C19" s="678">
        <v>0</v>
      </c>
      <c r="D19" s="665">
        <v>8353.7200000000012</v>
      </c>
      <c r="E19" s="678">
        <v>1</v>
      </c>
      <c r="F19" s="666">
        <v>8353.7200000000012</v>
      </c>
    </row>
    <row r="20" spans="1:6" ht="14.4" customHeight="1" thickBot="1" x14ac:dyDescent="0.35">
      <c r="A20" s="689" t="s">
        <v>2811</v>
      </c>
      <c r="B20" s="680"/>
      <c r="C20" s="681">
        <v>0</v>
      </c>
      <c r="D20" s="680">
        <v>29097.809999999998</v>
      </c>
      <c r="E20" s="681">
        <v>1</v>
      </c>
      <c r="F20" s="682">
        <v>29097.809999999998</v>
      </c>
    </row>
    <row r="21" spans="1:6" ht="14.4" customHeight="1" thickBot="1" x14ac:dyDescent="0.35">
      <c r="A21" s="683" t="s">
        <v>3</v>
      </c>
      <c r="B21" s="684">
        <v>10164.52</v>
      </c>
      <c r="C21" s="685">
        <v>7.7901358917536745E-3</v>
      </c>
      <c r="D21" s="684">
        <v>1294629.1499999999</v>
      </c>
      <c r="E21" s="685">
        <v>0.99220986410824619</v>
      </c>
      <c r="F21" s="686">
        <v>1304793.6700000002</v>
      </c>
    </row>
    <row r="22" spans="1:6" ht="14.4" customHeight="1" thickBot="1" x14ac:dyDescent="0.35"/>
    <row r="23" spans="1:6" ht="14.4" customHeight="1" x14ac:dyDescent="0.3">
      <c r="A23" s="751" t="s">
        <v>2609</v>
      </c>
      <c r="B23" s="229">
        <v>2309.36</v>
      </c>
      <c r="C23" s="742">
        <v>1.8533601269186035E-3</v>
      </c>
      <c r="D23" s="229">
        <v>1243730.1800000009</v>
      </c>
      <c r="E23" s="742">
        <v>0.99814663987308128</v>
      </c>
      <c r="F23" s="750">
        <v>1246039.540000001</v>
      </c>
    </row>
    <row r="24" spans="1:6" ht="14.4" customHeight="1" x14ac:dyDescent="0.3">
      <c r="A24" s="688" t="s">
        <v>2592</v>
      </c>
      <c r="B24" s="665">
        <v>1847.9000000000003</v>
      </c>
      <c r="C24" s="678">
        <v>0.53153269764565447</v>
      </c>
      <c r="D24" s="665">
        <v>1628.6500000000003</v>
      </c>
      <c r="E24" s="678">
        <v>0.46846730235434553</v>
      </c>
      <c r="F24" s="666">
        <v>3476.5500000000006</v>
      </c>
    </row>
    <row r="25" spans="1:6" ht="14.4" customHeight="1" x14ac:dyDescent="0.3">
      <c r="A25" s="688" t="s">
        <v>2546</v>
      </c>
      <c r="B25" s="665">
        <v>1357.5600000000004</v>
      </c>
      <c r="C25" s="678">
        <v>0.14764528415159098</v>
      </c>
      <c r="D25" s="665">
        <v>7837.1800000000039</v>
      </c>
      <c r="E25" s="678">
        <v>0.85235471584840894</v>
      </c>
      <c r="F25" s="666">
        <v>9194.7400000000052</v>
      </c>
    </row>
    <row r="26" spans="1:6" ht="14.4" customHeight="1" x14ac:dyDescent="0.3">
      <c r="A26" s="688" t="s">
        <v>2541</v>
      </c>
      <c r="B26" s="665">
        <v>1308.6299999999999</v>
      </c>
      <c r="C26" s="678">
        <v>0.65121197493941374</v>
      </c>
      <c r="D26" s="665">
        <v>700.9</v>
      </c>
      <c r="E26" s="678">
        <v>0.34878802506058632</v>
      </c>
      <c r="F26" s="666">
        <v>2009.5299999999997</v>
      </c>
    </row>
    <row r="27" spans="1:6" ht="14.4" customHeight="1" x14ac:dyDescent="0.3">
      <c r="A27" s="688" t="s">
        <v>2535</v>
      </c>
      <c r="B27" s="665">
        <v>974.48</v>
      </c>
      <c r="C27" s="678">
        <v>0.33724632464907672</v>
      </c>
      <c r="D27" s="665">
        <v>1915.0399999999997</v>
      </c>
      <c r="E27" s="678">
        <v>0.66275367535092333</v>
      </c>
      <c r="F27" s="666">
        <v>2889.5199999999995</v>
      </c>
    </row>
    <row r="28" spans="1:6" ht="14.4" customHeight="1" x14ac:dyDescent="0.3">
      <c r="A28" s="688" t="s">
        <v>2550</v>
      </c>
      <c r="B28" s="665">
        <v>688.14</v>
      </c>
      <c r="C28" s="678">
        <v>4.6669094593522302E-2</v>
      </c>
      <c r="D28" s="665">
        <v>14056.950000000004</v>
      </c>
      <c r="E28" s="678">
        <v>0.95333090540647769</v>
      </c>
      <c r="F28" s="666">
        <v>14745.090000000004</v>
      </c>
    </row>
    <row r="29" spans="1:6" ht="14.4" customHeight="1" x14ac:dyDescent="0.3">
      <c r="A29" s="688" t="s">
        <v>2552</v>
      </c>
      <c r="B29" s="665">
        <v>503.02</v>
      </c>
      <c r="C29" s="678">
        <v>1</v>
      </c>
      <c r="D29" s="665"/>
      <c r="E29" s="678">
        <v>0</v>
      </c>
      <c r="F29" s="666">
        <v>503.02</v>
      </c>
    </row>
    <row r="30" spans="1:6" ht="14.4" customHeight="1" x14ac:dyDescent="0.3">
      <c r="A30" s="688" t="s">
        <v>4002</v>
      </c>
      <c r="B30" s="665">
        <v>392.57000000000005</v>
      </c>
      <c r="C30" s="678">
        <v>1</v>
      </c>
      <c r="D30" s="665"/>
      <c r="E30" s="678">
        <v>0</v>
      </c>
      <c r="F30" s="666">
        <v>392.57000000000005</v>
      </c>
    </row>
    <row r="31" spans="1:6" ht="14.4" customHeight="1" x14ac:dyDescent="0.3">
      <c r="A31" s="688" t="s">
        <v>2576</v>
      </c>
      <c r="B31" s="665">
        <v>212.59</v>
      </c>
      <c r="C31" s="678">
        <v>0.26210408216104253</v>
      </c>
      <c r="D31" s="665">
        <v>598.5</v>
      </c>
      <c r="E31" s="678">
        <v>0.73789591783895747</v>
      </c>
      <c r="F31" s="666">
        <v>811.09</v>
      </c>
    </row>
    <row r="32" spans="1:6" ht="14.4" customHeight="1" x14ac:dyDescent="0.3">
      <c r="A32" s="688" t="s">
        <v>2559</v>
      </c>
      <c r="B32" s="665">
        <v>160.88999999999999</v>
      </c>
      <c r="C32" s="678">
        <v>0.18182331867958004</v>
      </c>
      <c r="D32" s="665">
        <v>723.98</v>
      </c>
      <c r="E32" s="678">
        <v>0.81817668132041999</v>
      </c>
      <c r="F32" s="666">
        <v>884.87</v>
      </c>
    </row>
    <row r="33" spans="1:6" ht="14.4" customHeight="1" x14ac:dyDescent="0.3">
      <c r="A33" s="688" t="s">
        <v>2607</v>
      </c>
      <c r="B33" s="665">
        <v>106.08</v>
      </c>
      <c r="C33" s="678">
        <v>0.13300066450181169</v>
      </c>
      <c r="D33" s="665">
        <v>691.51</v>
      </c>
      <c r="E33" s="678">
        <v>0.8669993354981882</v>
      </c>
      <c r="F33" s="666">
        <v>797.59</v>
      </c>
    </row>
    <row r="34" spans="1:6" ht="14.4" customHeight="1" x14ac:dyDescent="0.3">
      <c r="A34" s="688" t="s">
        <v>2553</v>
      </c>
      <c r="B34" s="665">
        <v>105.32</v>
      </c>
      <c r="C34" s="678">
        <v>0.1666350230998038</v>
      </c>
      <c r="D34" s="665">
        <v>526.72</v>
      </c>
      <c r="E34" s="678">
        <v>0.83336497690019629</v>
      </c>
      <c r="F34" s="666">
        <v>632.04</v>
      </c>
    </row>
    <row r="35" spans="1:6" ht="14.4" customHeight="1" x14ac:dyDescent="0.3">
      <c r="A35" s="688" t="s">
        <v>2588</v>
      </c>
      <c r="B35" s="665">
        <v>96.84</v>
      </c>
      <c r="C35" s="678">
        <v>3.2258064516129017E-2</v>
      </c>
      <c r="D35" s="665">
        <v>2905.2000000000012</v>
      </c>
      <c r="E35" s="678">
        <v>0.96774193548387089</v>
      </c>
      <c r="F35" s="666">
        <v>3002.0400000000013</v>
      </c>
    </row>
    <row r="36" spans="1:6" ht="14.4" customHeight="1" x14ac:dyDescent="0.3">
      <c r="A36" s="688" t="s">
        <v>2591</v>
      </c>
      <c r="B36" s="665">
        <v>59.419999999999995</v>
      </c>
      <c r="C36" s="678">
        <v>0.61232481450948062</v>
      </c>
      <c r="D36" s="665">
        <v>37.619999999999997</v>
      </c>
      <c r="E36" s="678">
        <v>0.38767518549051938</v>
      </c>
      <c r="F36" s="666">
        <v>97.039999999999992</v>
      </c>
    </row>
    <row r="37" spans="1:6" ht="14.4" customHeight="1" x14ac:dyDescent="0.3">
      <c r="A37" s="688" t="s">
        <v>4003</v>
      </c>
      <c r="B37" s="665">
        <v>24.14</v>
      </c>
      <c r="C37" s="678">
        <v>0.51735962280325765</v>
      </c>
      <c r="D37" s="665">
        <v>22.52</v>
      </c>
      <c r="E37" s="678">
        <v>0.48264037719674241</v>
      </c>
      <c r="F37" s="666">
        <v>46.66</v>
      </c>
    </row>
    <row r="38" spans="1:6" ht="14.4" customHeight="1" x14ac:dyDescent="0.3">
      <c r="A38" s="688" t="s">
        <v>2554</v>
      </c>
      <c r="B38" s="665">
        <v>17.579999999999998</v>
      </c>
      <c r="C38" s="678">
        <v>1</v>
      </c>
      <c r="D38" s="665"/>
      <c r="E38" s="678">
        <v>0</v>
      </c>
      <c r="F38" s="666">
        <v>17.579999999999998</v>
      </c>
    </row>
    <row r="39" spans="1:6" ht="14.4" customHeight="1" x14ac:dyDescent="0.3">
      <c r="A39" s="688" t="s">
        <v>2542</v>
      </c>
      <c r="B39" s="665"/>
      <c r="C39" s="678">
        <v>0</v>
      </c>
      <c r="D39" s="665">
        <v>383.67</v>
      </c>
      <c r="E39" s="678">
        <v>1</v>
      </c>
      <c r="F39" s="666">
        <v>383.67</v>
      </c>
    </row>
    <row r="40" spans="1:6" ht="14.4" customHeight="1" x14ac:dyDescent="0.3">
      <c r="A40" s="688" t="s">
        <v>2562</v>
      </c>
      <c r="B40" s="665"/>
      <c r="C40" s="678">
        <v>0</v>
      </c>
      <c r="D40" s="665">
        <v>207.45</v>
      </c>
      <c r="E40" s="678">
        <v>1</v>
      </c>
      <c r="F40" s="666">
        <v>207.45</v>
      </c>
    </row>
    <row r="41" spans="1:6" ht="14.4" customHeight="1" x14ac:dyDescent="0.3">
      <c r="A41" s="688" t="s">
        <v>4004</v>
      </c>
      <c r="B41" s="665"/>
      <c r="C41" s="678">
        <v>0</v>
      </c>
      <c r="D41" s="665">
        <v>348.21999999999997</v>
      </c>
      <c r="E41" s="678">
        <v>1</v>
      </c>
      <c r="F41" s="666">
        <v>348.21999999999997</v>
      </c>
    </row>
    <row r="42" spans="1:6" ht="14.4" customHeight="1" x14ac:dyDescent="0.3">
      <c r="A42" s="688" t="s">
        <v>2583</v>
      </c>
      <c r="B42" s="665"/>
      <c r="C42" s="678">
        <v>0</v>
      </c>
      <c r="D42" s="665">
        <v>126.35000000000001</v>
      </c>
      <c r="E42" s="678">
        <v>1</v>
      </c>
      <c r="F42" s="666">
        <v>126.35000000000001</v>
      </c>
    </row>
    <row r="43" spans="1:6" ht="14.4" customHeight="1" x14ac:dyDescent="0.3">
      <c r="A43" s="688" t="s">
        <v>4005</v>
      </c>
      <c r="B43" s="665"/>
      <c r="C43" s="678">
        <v>0</v>
      </c>
      <c r="D43" s="665">
        <v>37.89</v>
      </c>
      <c r="E43" s="678">
        <v>1</v>
      </c>
      <c r="F43" s="666">
        <v>37.89</v>
      </c>
    </row>
    <row r="44" spans="1:6" ht="14.4" customHeight="1" x14ac:dyDescent="0.3">
      <c r="A44" s="688" t="s">
        <v>2558</v>
      </c>
      <c r="B44" s="665">
        <v>0</v>
      </c>
      <c r="C44" s="678"/>
      <c r="D44" s="665"/>
      <c r="E44" s="678"/>
      <c r="F44" s="666">
        <v>0</v>
      </c>
    </row>
    <row r="45" spans="1:6" ht="14.4" customHeight="1" x14ac:dyDescent="0.3">
      <c r="A45" s="688" t="s">
        <v>4006</v>
      </c>
      <c r="B45" s="665">
        <v>0</v>
      </c>
      <c r="C45" s="678"/>
      <c r="D45" s="665"/>
      <c r="E45" s="678"/>
      <c r="F45" s="666">
        <v>0</v>
      </c>
    </row>
    <row r="46" spans="1:6" ht="14.4" customHeight="1" x14ac:dyDescent="0.3">
      <c r="A46" s="688" t="s">
        <v>2598</v>
      </c>
      <c r="B46" s="665"/>
      <c r="C46" s="678">
        <v>0</v>
      </c>
      <c r="D46" s="665">
        <v>329.99</v>
      </c>
      <c r="E46" s="678">
        <v>1</v>
      </c>
      <c r="F46" s="666">
        <v>329.99</v>
      </c>
    </row>
    <row r="47" spans="1:6" ht="14.4" customHeight="1" x14ac:dyDescent="0.3">
      <c r="A47" s="688" t="s">
        <v>2603</v>
      </c>
      <c r="B47" s="665"/>
      <c r="C47" s="678">
        <v>0</v>
      </c>
      <c r="D47" s="665">
        <v>103.8</v>
      </c>
      <c r="E47" s="678">
        <v>1</v>
      </c>
      <c r="F47" s="666">
        <v>103.8</v>
      </c>
    </row>
    <row r="48" spans="1:6" ht="14.4" customHeight="1" x14ac:dyDescent="0.3">
      <c r="A48" s="688" t="s">
        <v>2602</v>
      </c>
      <c r="B48" s="665"/>
      <c r="C48" s="678"/>
      <c r="D48" s="665">
        <v>0</v>
      </c>
      <c r="E48" s="678"/>
      <c r="F48" s="666">
        <v>0</v>
      </c>
    </row>
    <row r="49" spans="1:6" ht="14.4" customHeight="1" x14ac:dyDescent="0.3">
      <c r="A49" s="688" t="s">
        <v>2596</v>
      </c>
      <c r="B49" s="665">
        <v>0</v>
      </c>
      <c r="C49" s="678"/>
      <c r="D49" s="665"/>
      <c r="E49" s="678"/>
      <c r="F49" s="666">
        <v>0</v>
      </c>
    </row>
    <row r="50" spans="1:6" ht="14.4" customHeight="1" x14ac:dyDescent="0.3">
      <c r="A50" s="688" t="s">
        <v>2604</v>
      </c>
      <c r="B50" s="665"/>
      <c r="C50" s="678">
        <v>0</v>
      </c>
      <c r="D50" s="665">
        <v>637.5</v>
      </c>
      <c r="E50" s="678">
        <v>1</v>
      </c>
      <c r="F50" s="666">
        <v>637.5</v>
      </c>
    </row>
    <row r="51" spans="1:6" ht="14.4" customHeight="1" x14ac:dyDescent="0.3">
      <c r="A51" s="688" t="s">
        <v>4007</v>
      </c>
      <c r="B51" s="665"/>
      <c r="C51" s="678">
        <v>0</v>
      </c>
      <c r="D51" s="665">
        <v>2271.86</v>
      </c>
      <c r="E51" s="678">
        <v>1</v>
      </c>
      <c r="F51" s="666">
        <v>2271.86</v>
      </c>
    </row>
    <row r="52" spans="1:6" ht="14.4" customHeight="1" x14ac:dyDescent="0.3">
      <c r="A52" s="688" t="s">
        <v>2568</v>
      </c>
      <c r="B52" s="665"/>
      <c r="C52" s="678">
        <v>0</v>
      </c>
      <c r="D52" s="665">
        <v>48.27</v>
      </c>
      <c r="E52" s="678">
        <v>1</v>
      </c>
      <c r="F52" s="666">
        <v>48.27</v>
      </c>
    </row>
    <row r="53" spans="1:6" ht="14.4" customHeight="1" x14ac:dyDescent="0.3">
      <c r="A53" s="688" t="s">
        <v>2561</v>
      </c>
      <c r="B53" s="665"/>
      <c r="C53" s="678">
        <v>0</v>
      </c>
      <c r="D53" s="665">
        <v>352.37</v>
      </c>
      <c r="E53" s="678">
        <v>1</v>
      </c>
      <c r="F53" s="666">
        <v>352.37</v>
      </c>
    </row>
    <row r="54" spans="1:6" ht="14.4" customHeight="1" x14ac:dyDescent="0.3">
      <c r="A54" s="688" t="s">
        <v>2585</v>
      </c>
      <c r="B54" s="665"/>
      <c r="C54" s="678">
        <v>0</v>
      </c>
      <c r="D54" s="665">
        <v>11293.87</v>
      </c>
      <c r="E54" s="678">
        <v>1</v>
      </c>
      <c r="F54" s="666">
        <v>11293.87</v>
      </c>
    </row>
    <row r="55" spans="1:6" ht="14.4" customHeight="1" x14ac:dyDescent="0.3">
      <c r="A55" s="688" t="s">
        <v>2567</v>
      </c>
      <c r="B55" s="665"/>
      <c r="C55" s="678">
        <v>0</v>
      </c>
      <c r="D55" s="665">
        <v>745.6</v>
      </c>
      <c r="E55" s="678">
        <v>1</v>
      </c>
      <c r="F55" s="666">
        <v>745.6</v>
      </c>
    </row>
    <row r="56" spans="1:6" ht="14.4" customHeight="1" x14ac:dyDescent="0.3">
      <c r="A56" s="688" t="s">
        <v>2594</v>
      </c>
      <c r="B56" s="665"/>
      <c r="C56" s="678">
        <v>0</v>
      </c>
      <c r="D56" s="665">
        <v>2121.1999999999998</v>
      </c>
      <c r="E56" s="678">
        <v>1</v>
      </c>
      <c r="F56" s="666">
        <v>2121.1999999999998</v>
      </c>
    </row>
    <row r="57" spans="1:6" ht="14.4" customHeight="1" thickBot="1" x14ac:dyDescent="0.35">
      <c r="A57" s="689" t="s">
        <v>4008</v>
      </c>
      <c r="B57" s="680"/>
      <c r="C57" s="681">
        <v>0</v>
      </c>
      <c r="D57" s="680">
        <v>246.16</v>
      </c>
      <c r="E57" s="681">
        <v>1</v>
      </c>
      <c r="F57" s="682">
        <v>246.16</v>
      </c>
    </row>
    <row r="58" spans="1:6" ht="14.4" customHeight="1" thickBot="1" x14ac:dyDescent="0.35">
      <c r="A58" s="683" t="s">
        <v>3</v>
      </c>
      <c r="B58" s="684">
        <v>10164.52</v>
      </c>
      <c r="C58" s="685">
        <v>7.7901358917536641E-3</v>
      </c>
      <c r="D58" s="684">
        <v>1294629.1500000008</v>
      </c>
      <c r="E58" s="685">
        <v>0.99220986410824563</v>
      </c>
      <c r="F58" s="686">
        <v>1304793.6700000018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{7223A162-5E8D-435B-A88A-3EAD79670BD1}</x14:id>
        </ext>
      </extLst>
    </cfRule>
  </conditionalFormatting>
  <conditionalFormatting sqref="F23:F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{B398E258-D04F-4A20-9630-CFDF6275849F}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23A162-5E8D-435B-A88A-3EAD79670B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B398E258-D04F-4A20-9630-CFDF627584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4016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124</v>
      </c>
      <c r="G3" s="47">
        <f>SUBTOTAL(9,G6:G1048576)</f>
        <v>10164.52</v>
      </c>
      <c r="H3" s="48">
        <f>IF(M3=0,0,G3/M3)</f>
        <v>7.7901358917536771E-3</v>
      </c>
      <c r="I3" s="47">
        <f>SUBTOTAL(9,I6:I1048576)</f>
        <v>2469</v>
      </c>
      <c r="J3" s="47">
        <f>SUBTOTAL(9,J6:J1048576)</f>
        <v>1294629.1499999999</v>
      </c>
      <c r="K3" s="48">
        <f>IF(M3=0,0,J3/M3)</f>
        <v>0.99220986410824652</v>
      </c>
      <c r="L3" s="47">
        <f>SUBTOTAL(9,L6:L1048576)</f>
        <v>2593</v>
      </c>
      <c r="M3" s="49">
        <f>SUBTOTAL(9,M6:M1048576)</f>
        <v>1304793.6699999997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2797</v>
      </c>
      <c r="B6" s="737" t="s">
        <v>2619</v>
      </c>
      <c r="C6" s="737" t="s">
        <v>2832</v>
      </c>
      <c r="D6" s="737" t="s">
        <v>2833</v>
      </c>
      <c r="E6" s="737" t="s">
        <v>2834</v>
      </c>
      <c r="F6" s="229"/>
      <c r="G6" s="229"/>
      <c r="H6" s="742">
        <v>0</v>
      </c>
      <c r="I6" s="229">
        <v>6</v>
      </c>
      <c r="J6" s="229">
        <v>3260.34</v>
      </c>
      <c r="K6" s="742">
        <v>1</v>
      </c>
      <c r="L6" s="229">
        <v>6</v>
      </c>
      <c r="M6" s="750">
        <v>3260.34</v>
      </c>
    </row>
    <row r="7" spans="1:13" ht="14.4" customHeight="1" x14ac:dyDescent="0.3">
      <c r="A7" s="661" t="s">
        <v>2797</v>
      </c>
      <c r="B7" s="662" t="s">
        <v>2619</v>
      </c>
      <c r="C7" s="662" t="s">
        <v>2835</v>
      </c>
      <c r="D7" s="662" t="s">
        <v>2833</v>
      </c>
      <c r="E7" s="662" t="s">
        <v>2836</v>
      </c>
      <c r="F7" s="665"/>
      <c r="G7" s="665"/>
      <c r="H7" s="678">
        <v>0</v>
      </c>
      <c r="I7" s="665">
        <v>6</v>
      </c>
      <c r="J7" s="665">
        <v>4890.6000000000004</v>
      </c>
      <c r="K7" s="678">
        <v>1</v>
      </c>
      <c r="L7" s="665">
        <v>6</v>
      </c>
      <c r="M7" s="666">
        <v>4890.6000000000004</v>
      </c>
    </row>
    <row r="8" spans="1:13" ht="14.4" customHeight="1" x14ac:dyDescent="0.3">
      <c r="A8" s="661" t="s">
        <v>2797</v>
      </c>
      <c r="B8" s="662" t="s">
        <v>2658</v>
      </c>
      <c r="C8" s="662" t="s">
        <v>1759</v>
      </c>
      <c r="D8" s="662" t="s">
        <v>1641</v>
      </c>
      <c r="E8" s="662" t="s">
        <v>2660</v>
      </c>
      <c r="F8" s="665"/>
      <c r="G8" s="665"/>
      <c r="H8" s="678">
        <v>0</v>
      </c>
      <c r="I8" s="665">
        <v>1</v>
      </c>
      <c r="J8" s="665">
        <v>154.36000000000001</v>
      </c>
      <c r="K8" s="678">
        <v>1</v>
      </c>
      <c r="L8" s="665">
        <v>1</v>
      </c>
      <c r="M8" s="666">
        <v>154.36000000000001</v>
      </c>
    </row>
    <row r="9" spans="1:13" ht="14.4" customHeight="1" x14ac:dyDescent="0.3">
      <c r="A9" s="661" t="s">
        <v>2797</v>
      </c>
      <c r="B9" s="662" t="s">
        <v>2708</v>
      </c>
      <c r="C9" s="662" t="s">
        <v>1470</v>
      </c>
      <c r="D9" s="662" t="s">
        <v>607</v>
      </c>
      <c r="E9" s="662" t="s">
        <v>608</v>
      </c>
      <c r="F9" s="665"/>
      <c r="G9" s="665"/>
      <c r="H9" s="678">
        <v>0</v>
      </c>
      <c r="I9" s="665">
        <v>1</v>
      </c>
      <c r="J9" s="665">
        <v>48.42</v>
      </c>
      <c r="K9" s="678">
        <v>1</v>
      </c>
      <c r="L9" s="665">
        <v>1</v>
      </c>
      <c r="M9" s="666">
        <v>48.42</v>
      </c>
    </row>
    <row r="10" spans="1:13" ht="14.4" customHeight="1" x14ac:dyDescent="0.3">
      <c r="A10" s="661" t="s">
        <v>2797</v>
      </c>
      <c r="B10" s="662" t="s">
        <v>2708</v>
      </c>
      <c r="C10" s="662" t="s">
        <v>3190</v>
      </c>
      <c r="D10" s="662" t="s">
        <v>607</v>
      </c>
      <c r="E10" s="662" t="s">
        <v>3191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2798</v>
      </c>
      <c r="B11" s="662" t="s">
        <v>2619</v>
      </c>
      <c r="C11" s="662" t="s">
        <v>3024</v>
      </c>
      <c r="D11" s="662" t="s">
        <v>2833</v>
      </c>
      <c r="E11" s="662" t="s">
        <v>3025</v>
      </c>
      <c r="F11" s="665"/>
      <c r="G11" s="665"/>
      <c r="H11" s="678">
        <v>0</v>
      </c>
      <c r="I11" s="665">
        <v>1</v>
      </c>
      <c r="J11" s="665">
        <v>407.55</v>
      </c>
      <c r="K11" s="678">
        <v>1</v>
      </c>
      <c r="L11" s="665">
        <v>1</v>
      </c>
      <c r="M11" s="666">
        <v>407.55</v>
      </c>
    </row>
    <row r="12" spans="1:13" ht="14.4" customHeight="1" x14ac:dyDescent="0.3">
      <c r="A12" s="661" t="s">
        <v>2798</v>
      </c>
      <c r="B12" s="662" t="s">
        <v>2619</v>
      </c>
      <c r="C12" s="662" t="s">
        <v>2832</v>
      </c>
      <c r="D12" s="662" t="s">
        <v>2833</v>
      </c>
      <c r="E12" s="662" t="s">
        <v>2834</v>
      </c>
      <c r="F12" s="665"/>
      <c r="G12" s="665"/>
      <c r="H12" s="678">
        <v>0</v>
      </c>
      <c r="I12" s="665">
        <v>34</v>
      </c>
      <c r="J12" s="665">
        <v>18475.259999999998</v>
      </c>
      <c r="K12" s="678">
        <v>1</v>
      </c>
      <c r="L12" s="665">
        <v>34</v>
      </c>
      <c r="M12" s="666">
        <v>18475.259999999998</v>
      </c>
    </row>
    <row r="13" spans="1:13" ht="14.4" customHeight="1" x14ac:dyDescent="0.3">
      <c r="A13" s="661" t="s">
        <v>2798</v>
      </c>
      <c r="B13" s="662" t="s">
        <v>2619</v>
      </c>
      <c r="C13" s="662" t="s">
        <v>2835</v>
      </c>
      <c r="D13" s="662" t="s">
        <v>2833</v>
      </c>
      <c r="E13" s="662" t="s">
        <v>2836</v>
      </c>
      <c r="F13" s="665"/>
      <c r="G13" s="665"/>
      <c r="H13" s="678">
        <v>0</v>
      </c>
      <c r="I13" s="665">
        <v>8</v>
      </c>
      <c r="J13" s="665">
        <v>6520.8</v>
      </c>
      <c r="K13" s="678">
        <v>1</v>
      </c>
      <c r="L13" s="665">
        <v>8</v>
      </c>
      <c r="M13" s="666">
        <v>6520.8</v>
      </c>
    </row>
    <row r="14" spans="1:13" ht="14.4" customHeight="1" x14ac:dyDescent="0.3">
      <c r="A14" s="661" t="s">
        <v>2798</v>
      </c>
      <c r="B14" s="662" t="s">
        <v>2619</v>
      </c>
      <c r="C14" s="662" t="s">
        <v>2837</v>
      </c>
      <c r="D14" s="662" t="s">
        <v>2833</v>
      </c>
      <c r="E14" s="662" t="s">
        <v>2838</v>
      </c>
      <c r="F14" s="665"/>
      <c r="G14" s="665"/>
      <c r="H14" s="678">
        <v>0</v>
      </c>
      <c r="I14" s="665">
        <v>8</v>
      </c>
      <c r="J14" s="665">
        <v>7389.92</v>
      </c>
      <c r="K14" s="678">
        <v>1</v>
      </c>
      <c r="L14" s="665">
        <v>8</v>
      </c>
      <c r="M14" s="666">
        <v>7389.92</v>
      </c>
    </row>
    <row r="15" spans="1:13" ht="14.4" customHeight="1" x14ac:dyDescent="0.3">
      <c r="A15" s="661" t="s">
        <v>2798</v>
      </c>
      <c r="B15" s="662" t="s">
        <v>2658</v>
      </c>
      <c r="C15" s="662" t="s">
        <v>3205</v>
      </c>
      <c r="D15" s="662" t="s">
        <v>3206</v>
      </c>
      <c r="E15" s="662" t="s">
        <v>3207</v>
      </c>
      <c r="F15" s="665"/>
      <c r="G15" s="665"/>
      <c r="H15" s="678">
        <v>0</v>
      </c>
      <c r="I15" s="665">
        <v>1</v>
      </c>
      <c r="J15" s="665">
        <v>66.08</v>
      </c>
      <c r="K15" s="678">
        <v>1</v>
      </c>
      <c r="L15" s="665">
        <v>1</v>
      </c>
      <c r="M15" s="666">
        <v>66.08</v>
      </c>
    </row>
    <row r="16" spans="1:13" ht="14.4" customHeight="1" x14ac:dyDescent="0.3">
      <c r="A16" s="661" t="s">
        <v>2798</v>
      </c>
      <c r="B16" s="662" t="s">
        <v>2658</v>
      </c>
      <c r="C16" s="662" t="s">
        <v>3208</v>
      </c>
      <c r="D16" s="662" t="s">
        <v>1269</v>
      </c>
      <c r="E16" s="662" t="s">
        <v>3209</v>
      </c>
      <c r="F16" s="665">
        <v>1</v>
      </c>
      <c r="G16" s="665">
        <v>0</v>
      </c>
      <c r="H16" s="678"/>
      <c r="I16" s="665"/>
      <c r="J16" s="665"/>
      <c r="K16" s="678"/>
      <c r="L16" s="665">
        <v>1</v>
      </c>
      <c r="M16" s="666">
        <v>0</v>
      </c>
    </row>
    <row r="17" spans="1:13" ht="14.4" customHeight="1" x14ac:dyDescent="0.3">
      <c r="A17" s="661" t="s">
        <v>2798</v>
      </c>
      <c r="B17" s="662" t="s">
        <v>2658</v>
      </c>
      <c r="C17" s="662" t="s">
        <v>3210</v>
      </c>
      <c r="D17" s="662" t="s">
        <v>1269</v>
      </c>
      <c r="E17" s="662" t="s">
        <v>3211</v>
      </c>
      <c r="F17" s="665">
        <v>1</v>
      </c>
      <c r="G17" s="665">
        <v>0</v>
      </c>
      <c r="H17" s="678"/>
      <c r="I17" s="665"/>
      <c r="J17" s="665"/>
      <c r="K17" s="678"/>
      <c r="L17" s="665">
        <v>1</v>
      </c>
      <c r="M17" s="666">
        <v>0</v>
      </c>
    </row>
    <row r="18" spans="1:13" ht="14.4" customHeight="1" x14ac:dyDescent="0.3">
      <c r="A18" s="661" t="s">
        <v>2798</v>
      </c>
      <c r="B18" s="662" t="s">
        <v>2679</v>
      </c>
      <c r="C18" s="662" t="s">
        <v>1714</v>
      </c>
      <c r="D18" s="662" t="s">
        <v>1715</v>
      </c>
      <c r="E18" s="662" t="s">
        <v>1716</v>
      </c>
      <c r="F18" s="665"/>
      <c r="G18" s="665"/>
      <c r="H18" s="678">
        <v>0</v>
      </c>
      <c r="I18" s="665">
        <v>1</v>
      </c>
      <c r="J18" s="665">
        <v>147.31</v>
      </c>
      <c r="K18" s="678">
        <v>1</v>
      </c>
      <c r="L18" s="665">
        <v>1</v>
      </c>
      <c r="M18" s="666">
        <v>147.31</v>
      </c>
    </row>
    <row r="19" spans="1:13" ht="14.4" customHeight="1" x14ac:dyDescent="0.3">
      <c r="A19" s="661" t="s">
        <v>2798</v>
      </c>
      <c r="B19" s="662" t="s">
        <v>2679</v>
      </c>
      <c r="C19" s="662" t="s">
        <v>3231</v>
      </c>
      <c r="D19" s="662" t="s">
        <v>2683</v>
      </c>
      <c r="E19" s="662" t="s">
        <v>3232</v>
      </c>
      <c r="F19" s="665">
        <v>1</v>
      </c>
      <c r="G19" s="665">
        <v>79.31</v>
      </c>
      <c r="H19" s="678">
        <v>1</v>
      </c>
      <c r="I19" s="665"/>
      <c r="J19" s="665"/>
      <c r="K19" s="678">
        <v>0</v>
      </c>
      <c r="L19" s="665">
        <v>1</v>
      </c>
      <c r="M19" s="666">
        <v>79.31</v>
      </c>
    </row>
    <row r="20" spans="1:13" ht="14.4" customHeight="1" x14ac:dyDescent="0.3">
      <c r="A20" s="661" t="s">
        <v>2798</v>
      </c>
      <c r="B20" s="662" t="s">
        <v>2694</v>
      </c>
      <c r="C20" s="662" t="s">
        <v>2817</v>
      </c>
      <c r="D20" s="662" t="s">
        <v>2818</v>
      </c>
      <c r="E20" s="662" t="s">
        <v>2670</v>
      </c>
      <c r="F20" s="665">
        <v>1</v>
      </c>
      <c r="G20" s="665">
        <v>78.33</v>
      </c>
      <c r="H20" s="678">
        <v>1</v>
      </c>
      <c r="I20" s="665"/>
      <c r="J20" s="665"/>
      <c r="K20" s="678">
        <v>0</v>
      </c>
      <c r="L20" s="665">
        <v>1</v>
      </c>
      <c r="M20" s="666">
        <v>78.33</v>
      </c>
    </row>
    <row r="21" spans="1:13" ht="14.4" customHeight="1" x14ac:dyDescent="0.3">
      <c r="A21" s="661" t="s">
        <v>2798</v>
      </c>
      <c r="B21" s="662" t="s">
        <v>2694</v>
      </c>
      <c r="C21" s="662" t="s">
        <v>3212</v>
      </c>
      <c r="D21" s="662" t="s">
        <v>2818</v>
      </c>
      <c r="E21" s="662" t="s">
        <v>3213</v>
      </c>
      <c r="F21" s="665">
        <v>2</v>
      </c>
      <c r="G21" s="665">
        <v>783.34</v>
      </c>
      <c r="H21" s="678">
        <v>1</v>
      </c>
      <c r="I21" s="665"/>
      <c r="J21" s="665"/>
      <c r="K21" s="678">
        <v>0</v>
      </c>
      <c r="L21" s="665">
        <v>2</v>
      </c>
      <c r="M21" s="666">
        <v>783.34</v>
      </c>
    </row>
    <row r="22" spans="1:13" ht="14.4" customHeight="1" x14ac:dyDescent="0.3">
      <c r="A22" s="661" t="s">
        <v>2798</v>
      </c>
      <c r="B22" s="662" t="s">
        <v>2708</v>
      </c>
      <c r="C22" s="662" t="s">
        <v>1579</v>
      </c>
      <c r="D22" s="662" t="s">
        <v>607</v>
      </c>
      <c r="E22" s="662" t="s">
        <v>2709</v>
      </c>
      <c r="F22" s="665"/>
      <c r="G22" s="665"/>
      <c r="H22" s="678">
        <v>0</v>
      </c>
      <c r="I22" s="665">
        <v>2</v>
      </c>
      <c r="J22" s="665">
        <v>36.520000000000003</v>
      </c>
      <c r="K22" s="678">
        <v>1</v>
      </c>
      <c r="L22" s="665">
        <v>2</v>
      </c>
      <c r="M22" s="666">
        <v>36.520000000000003</v>
      </c>
    </row>
    <row r="23" spans="1:13" ht="14.4" customHeight="1" x14ac:dyDescent="0.3">
      <c r="A23" s="661" t="s">
        <v>2798</v>
      </c>
      <c r="B23" s="662" t="s">
        <v>2708</v>
      </c>
      <c r="C23" s="662" t="s">
        <v>1470</v>
      </c>
      <c r="D23" s="662" t="s">
        <v>607</v>
      </c>
      <c r="E23" s="662" t="s">
        <v>608</v>
      </c>
      <c r="F23" s="665"/>
      <c r="G23" s="665"/>
      <c r="H23" s="678">
        <v>0</v>
      </c>
      <c r="I23" s="665">
        <v>1</v>
      </c>
      <c r="J23" s="665">
        <v>48.42</v>
      </c>
      <c r="K23" s="678">
        <v>1</v>
      </c>
      <c r="L23" s="665">
        <v>1</v>
      </c>
      <c r="M23" s="666">
        <v>48.42</v>
      </c>
    </row>
    <row r="24" spans="1:13" ht="14.4" customHeight="1" x14ac:dyDescent="0.3">
      <c r="A24" s="661" t="s">
        <v>2798</v>
      </c>
      <c r="B24" s="662" t="s">
        <v>2708</v>
      </c>
      <c r="C24" s="662" t="s">
        <v>3238</v>
      </c>
      <c r="D24" s="662" t="s">
        <v>607</v>
      </c>
      <c r="E24" s="662" t="s">
        <v>3239</v>
      </c>
      <c r="F24" s="665">
        <v>3</v>
      </c>
      <c r="G24" s="665">
        <v>0</v>
      </c>
      <c r="H24" s="678"/>
      <c r="I24" s="665"/>
      <c r="J24" s="665"/>
      <c r="K24" s="678"/>
      <c r="L24" s="665">
        <v>3</v>
      </c>
      <c r="M24" s="666">
        <v>0</v>
      </c>
    </row>
    <row r="25" spans="1:13" ht="14.4" customHeight="1" x14ac:dyDescent="0.3">
      <c r="A25" s="661" t="s">
        <v>2798</v>
      </c>
      <c r="B25" s="662" t="s">
        <v>2713</v>
      </c>
      <c r="C25" s="662" t="s">
        <v>2848</v>
      </c>
      <c r="D25" s="662" t="s">
        <v>2849</v>
      </c>
      <c r="E25" s="662" t="s">
        <v>2715</v>
      </c>
      <c r="F25" s="665">
        <v>1</v>
      </c>
      <c r="G25" s="665">
        <v>93.96</v>
      </c>
      <c r="H25" s="678">
        <v>1</v>
      </c>
      <c r="I25" s="665"/>
      <c r="J25" s="665"/>
      <c r="K25" s="678">
        <v>0</v>
      </c>
      <c r="L25" s="665">
        <v>1</v>
      </c>
      <c r="M25" s="666">
        <v>93.96</v>
      </c>
    </row>
    <row r="26" spans="1:13" ht="14.4" customHeight="1" x14ac:dyDescent="0.3">
      <c r="A26" s="661" t="s">
        <v>2798</v>
      </c>
      <c r="B26" s="662" t="s">
        <v>2723</v>
      </c>
      <c r="C26" s="662" t="s">
        <v>3202</v>
      </c>
      <c r="D26" s="662" t="s">
        <v>3203</v>
      </c>
      <c r="E26" s="662" t="s">
        <v>3204</v>
      </c>
      <c r="F26" s="665"/>
      <c r="G26" s="665"/>
      <c r="H26" s="678">
        <v>0</v>
      </c>
      <c r="I26" s="665">
        <v>1</v>
      </c>
      <c r="J26" s="665">
        <v>9.4</v>
      </c>
      <c r="K26" s="678">
        <v>1</v>
      </c>
      <c r="L26" s="665">
        <v>1</v>
      </c>
      <c r="M26" s="666">
        <v>9.4</v>
      </c>
    </row>
    <row r="27" spans="1:13" ht="14.4" customHeight="1" x14ac:dyDescent="0.3">
      <c r="A27" s="661" t="s">
        <v>2798</v>
      </c>
      <c r="B27" s="662" t="s">
        <v>2733</v>
      </c>
      <c r="C27" s="662" t="s">
        <v>1563</v>
      </c>
      <c r="D27" s="662" t="s">
        <v>1564</v>
      </c>
      <c r="E27" s="662" t="s">
        <v>1144</v>
      </c>
      <c r="F27" s="665"/>
      <c r="G27" s="665"/>
      <c r="H27" s="678">
        <v>0</v>
      </c>
      <c r="I27" s="665">
        <v>1</v>
      </c>
      <c r="J27" s="665">
        <v>69.16</v>
      </c>
      <c r="K27" s="678">
        <v>1</v>
      </c>
      <c r="L27" s="665">
        <v>1</v>
      </c>
      <c r="M27" s="666">
        <v>69.16</v>
      </c>
    </row>
    <row r="28" spans="1:13" ht="14.4" customHeight="1" x14ac:dyDescent="0.3">
      <c r="A28" s="661" t="s">
        <v>2799</v>
      </c>
      <c r="B28" s="662" t="s">
        <v>2619</v>
      </c>
      <c r="C28" s="662" t="s">
        <v>2832</v>
      </c>
      <c r="D28" s="662" t="s">
        <v>2833</v>
      </c>
      <c r="E28" s="662" t="s">
        <v>2834</v>
      </c>
      <c r="F28" s="665"/>
      <c r="G28" s="665"/>
      <c r="H28" s="678">
        <v>0</v>
      </c>
      <c r="I28" s="665">
        <v>70</v>
      </c>
      <c r="J28" s="665">
        <v>38037.299999999988</v>
      </c>
      <c r="K28" s="678">
        <v>1</v>
      </c>
      <c r="L28" s="665">
        <v>70</v>
      </c>
      <c r="M28" s="666">
        <v>38037.299999999988</v>
      </c>
    </row>
    <row r="29" spans="1:13" ht="14.4" customHeight="1" x14ac:dyDescent="0.3">
      <c r="A29" s="661" t="s">
        <v>2799</v>
      </c>
      <c r="B29" s="662" t="s">
        <v>2619</v>
      </c>
      <c r="C29" s="662" t="s">
        <v>2835</v>
      </c>
      <c r="D29" s="662" t="s">
        <v>2833</v>
      </c>
      <c r="E29" s="662" t="s">
        <v>2836</v>
      </c>
      <c r="F29" s="665"/>
      <c r="G29" s="665"/>
      <c r="H29" s="678">
        <v>0</v>
      </c>
      <c r="I29" s="665">
        <v>31</v>
      </c>
      <c r="J29" s="665">
        <v>25268.1</v>
      </c>
      <c r="K29" s="678">
        <v>1</v>
      </c>
      <c r="L29" s="665">
        <v>31</v>
      </c>
      <c r="M29" s="666">
        <v>25268.1</v>
      </c>
    </row>
    <row r="30" spans="1:13" ht="14.4" customHeight="1" x14ac:dyDescent="0.3">
      <c r="A30" s="661" t="s">
        <v>2799</v>
      </c>
      <c r="B30" s="662" t="s">
        <v>2619</v>
      </c>
      <c r="C30" s="662" t="s">
        <v>2837</v>
      </c>
      <c r="D30" s="662" t="s">
        <v>2833</v>
      </c>
      <c r="E30" s="662" t="s">
        <v>2838</v>
      </c>
      <c r="F30" s="665"/>
      <c r="G30" s="665"/>
      <c r="H30" s="678">
        <v>0</v>
      </c>
      <c r="I30" s="665">
        <v>4</v>
      </c>
      <c r="J30" s="665">
        <v>3694.96</v>
      </c>
      <c r="K30" s="678">
        <v>1</v>
      </c>
      <c r="L30" s="665">
        <v>4</v>
      </c>
      <c r="M30" s="666">
        <v>3694.96</v>
      </c>
    </row>
    <row r="31" spans="1:13" ht="14.4" customHeight="1" x14ac:dyDescent="0.3">
      <c r="A31" s="661" t="s">
        <v>2799</v>
      </c>
      <c r="B31" s="662" t="s">
        <v>2619</v>
      </c>
      <c r="C31" s="662" t="s">
        <v>2901</v>
      </c>
      <c r="D31" s="662" t="s">
        <v>2833</v>
      </c>
      <c r="E31" s="662" t="s">
        <v>2902</v>
      </c>
      <c r="F31" s="665"/>
      <c r="G31" s="665"/>
      <c r="H31" s="678">
        <v>0</v>
      </c>
      <c r="I31" s="665">
        <v>3</v>
      </c>
      <c r="J31" s="665">
        <v>3464.04</v>
      </c>
      <c r="K31" s="678">
        <v>1</v>
      </c>
      <c r="L31" s="665">
        <v>3</v>
      </c>
      <c r="M31" s="666">
        <v>3464.04</v>
      </c>
    </row>
    <row r="32" spans="1:13" ht="14.4" customHeight="1" x14ac:dyDescent="0.3">
      <c r="A32" s="661" t="s">
        <v>2799</v>
      </c>
      <c r="B32" s="662" t="s">
        <v>2628</v>
      </c>
      <c r="C32" s="662" t="s">
        <v>3295</v>
      </c>
      <c r="D32" s="662" t="s">
        <v>1503</v>
      </c>
      <c r="E32" s="662" t="s">
        <v>3296</v>
      </c>
      <c r="F32" s="665">
        <v>1</v>
      </c>
      <c r="G32" s="665">
        <v>105.32</v>
      </c>
      <c r="H32" s="678">
        <v>1</v>
      </c>
      <c r="I32" s="665"/>
      <c r="J32" s="665"/>
      <c r="K32" s="678">
        <v>0</v>
      </c>
      <c r="L32" s="665">
        <v>1</v>
      </c>
      <c r="M32" s="666">
        <v>105.32</v>
      </c>
    </row>
    <row r="33" spans="1:13" ht="14.4" customHeight="1" x14ac:dyDescent="0.3">
      <c r="A33" s="661" t="s">
        <v>2799</v>
      </c>
      <c r="B33" s="662" t="s">
        <v>2628</v>
      </c>
      <c r="C33" s="662" t="s">
        <v>1502</v>
      </c>
      <c r="D33" s="662" t="s">
        <v>1503</v>
      </c>
      <c r="E33" s="662" t="s">
        <v>1144</v>
      </c>
      <c r="F33" s="665"/>
      <c r="G33" s="665"/>
      <c r="H33" s="678">
        <v>0</v>
      </c>
      <c r="I33" s="665">
        <v>1</v>
      </c>
      <c r="J33" s="665">
        <v>35.11</v>
      </c>
      <c r="K33" s="678">
        <v>1</v>
      </c>
      <c r="L33" s="665">
        <v>1</v>
      </c>
      <c r="M33" s="666">
        <v>35.11</v>
      </c>
    </row>
    <row r="34" spans="1:13" ht="14.4" customHeight="1" x14ac:dyDescent="0.3">
      <c r="A34" s="661" t="s">
        <v>2799</v>
      </c>
      <c r="B34" s="662" t="s">
        <v>2628</v>
      </c>
      <c r="C34" s="662" t="s">
        <v>2388</v>
      </c>
      <c r="D34" s="662" t="s">
        <v>2389</v>
      </c>
      <c r="E34" s="662" t="s">
        <v>1603</v>
      </c>
      <c r="F34" s="665"/>
      <c r="G34" s="665"/>
      <c r="H34" s="678">
        <v>0</v>
      </c>
      <c r="I34" s="665">
        <v>5</v>
      </c>
      <c r="J34" s="665">
        <v>351.15</v>
      </c>
      <c r="K34" s="678">
        <v>1</v>
      </c>
      <c r="L34" s="665">
        <v>5</v>
      </c>
      <c r="M34" s="666">
        <v>351.15</v>
      </c>
    </row>
    <row r="35" spans="1:13" ht="14.4" customHeight="1" x14ac:dyDescent="0.3">
      <c r="A35" s="661" t="s">
        <v>2799</v>
      </c>
      <c r="B35" s="662" t="s">
        <v>2633</v>
      </c>
      <c r="C35" s="662" t="s">
        <v>1483</v>
      </c>
      <c r="D35" s="662" t="s">
        <v>2634</v>
      </c>
      <c r="E35" s="662" t="s">
        <v>1468</v>
      </c>
      <c r="F35" s="665"/>
      <c r="G35" s="665"/>
      <c r="H35" s="678">
        <v>0</v>
      </c>
      <c r="I35" s="665">
        <v>5</v>
      </c>
      <c r="J35" s="665">
        <v>482.65000000000003</v>
      </c>
      <c r="K35" s="678">
        <v>1</v>
      </c>
      <c r="L35" s="665">
        <v>5</v>
      </c>
      <c r="M35" s="666">
        <v>482.65000000000003</v>
      </c>
    </row>
    <row r="36" spans="1:13" ht="14.4" customHeight="1" x14ac:dyDescent="0.3">
      <c r="A36" s="661" t="s">
        <v>2799</v>
      </c>
      <c r="B36" s="662" t="s">
        <v>2658</v>
      </c>
      <c r="C36" s="662" t="s">
        <v>1759</v>
      </c>
      <c r="D36" s="662" t="s">
        <v>1641</v>
      </c>
      <c r="E36" s="662" t="s">
        <v>2660</v>
      </c>
      <c r="F36" s="665"/>
      <c r="G36" s="665"/>
      <c r="H36" s="678">
        <v>0</v>
      </c>
      <c r="I36" s="665">
        <v>6</v>
      </c>
      <c r="J36" s="665">
        <v>926.16000000000008</v>
      </c>
      <c r="K36" s="678">
        <v>1</v>
      </c>
      <c r="L36" s="665">
        <v>6</v>
      </c>
      <c r="M36" s="666">
        <v>926.16000000000008</v>
      </c>
    </row>
    <row r="37" spans="1:13" ht="14.4" customHeight="1" x14ac:dyDescent="0.3">
      <c r="A37" s="661" t="s">
        <v>2799</v>
      </c>
      <c r="B37" s="662" t="s">
        <v>2658</v>
      </c>
      <c r="C37" s="662" t="s">
        <v>1780</v>
      </c>
      <c r="D37" s="662" t="s">
        <v>2663</v>
      </c>
      <c r="E37" s="662" t="s">
        <v>2659</v>
      </c>
      <c r="F37" s="665"/>
      <c r="G37" s="665"/>
      <c r="H37" s="678">
        <v>0</v>
      </c>
      <c r="I37" s="665">
        <v>4</v>
      </c>
      <c r="J37" s="665">
        <v>598.08000000000004</v>
      </c>
      <c r="K37" s="678">
        <v>1</v>
      </c>
      <c r="L37" s="665">
        <v>4</v>
      </c>
      <c r="M37" s="666">
        <v>598.08000000000004</v>
      </c>
    </row>
    <row r="38" spans="1:13" ht="14.4" customHeight="1" x14ac:dyDescent="0.3">
      <c r="A38" s="661" t="s">
        <v>2799</v>
      </c>
      <c r="B38" s="662" t="s">
        <v>2678</v>
      </c>
      <c r="C38" s="662" t="s">
        <v>1795</v>
      </c>
      <c r="D38" s="662" t="s">
        <v>1796</v>
      </c>
      <c r="E38" s="662" t="s">
        <v>1797</v>
      </c>
      <c r="F38" s="665"/>
      <c r="G38" s="665"/>
      <c r="H38" s="678">
        <v>0</v>
      </c>
      <c r="I38" s="665">
        <v>2</v>
      </c>
      <c r="J38" s="665">
        <v>239.4</v>
      </c>
      <c r="K38" s="678">
        <v>1</v>
      </c>
      <c r="L38" s="665">
        <v>2</v>
      </c>
      <c r="M38" s="666">
        <v>239.4</v>
      </c>
    </row>
    <row r="39" spans="1:13" ht="14.4" customHeight="1" x14ac:dyDescent="0.3">
      <c r="A39" s="661" t="s">
        <v>2799</v>
      </c>
      <c r="B39" s="662" t="s">
        <v>2679</v>
      </c>
      <c r="C39" s="662" t="s">
        <v>3228</v>
      </c>
      <c r="D39" s="662" t="s">
        <v>3229</v>
      </c>
      <c r="E39" s="662" t="s">
        <v>3230</v>
      </c>
      <c r="F39" s="665"/>
      <c r="G39" s="665"/>
      <c r="H39" s="678">
        <v>0</v>
      </c>
      <c r="I39" s="665">
        <v>2</v>
      </c>
      <c r="J39" s="665">
        <v>147.32</v>
      </c>
      <c r="K39" s="678">
        <v>1</v>
      </c>
      <c r="L39" s="665">
        <v>2</v>
      </c>
      <c r="M39" s="666">
        <v>147.32</v>
      </c>
    </row>
    <row r="40" spans="1:13" ht="14.4" customHeight="1" x14ac:dyDescent="0.3">
      <c r="A40" s="661" t="s">
        <v>2799</v>
      </c>
      <c r="B40" s="662" t="s">
        <v>2694</v>
      </c>
      <c r="C40" s="662" t="s">
        <v>2817</v>
      </c>
      <c r="D40" s="662" t="s">
        <v>2818</v>
      </c>
      <c r="E40" s="662" t="s">
        <v>2670</v>
      </c>
      <c r="F40" s="665">
        <v>2</v>
      </c>
      <c r="G40" s="665">
        <v>133.63999999999999</v>
      </c>
      <c r="H40" s="678">
        <v>1</v>
      </c>
      <c r="I40" s="665"/>
      <c r="J40" s="665"/>
      <c r="K40" s="678">
        <v>0</v>
      </c>
      <c r="L40" s="665">
        <v>2</v>
      </c>
      <c r="M40" s="666">
        <v>133.63999999999999</v>
      </c>
    </row>
    <row r="41" spans="1:13" ht="14.4" customHeight="1" x14ac:dyDescent="0.3">
      <c r="A41" s="661" t="s">
        <v>2799</v>
      </c>
      <c r="B41" s="662" t="s">
        <v>2707</v>
      </c>
      <c r="C41" s="662" t="s">
        <v>1634</v>
      </c>
      <c r="D41" s="662" t="s">
        <v>1635</v>
      </c>
      <c r="E41" s="662" t="s">
        <v>1636</v>
      </c>
      <c r="F41" s="665"/>
      <c r="G41" s="665"/>
      <c r="H41" s="678">
        <v>0</v>
      </c>
      <c r="I41" s="665">
        <v>12</v>
      </c>
      <c r="J41" s="665">
        <v>1162.08</v>
      </c>
      <c r="K41" s="678">
        <v>1</v>
      </c>
      <c r="L41" s="665">
        <v>12</v>
      </c>
      <c r="M41" s="666">
        <v>1162.08</v>
      </c>
    </row>
    <row r="42" spans="1:13" ht="14.4" customHeight="1" x14ac:dyDescent="0.3">
      <c r="A42" s="661" t="s">
        <v>2799</v>
      </c>
      <c r="B42" s="662" t="s">
        <v>2707</v>
      </c>
      <c r="C42" s="662" t="s">
        <v>3319</v>
      </c>
      <c r="D42" s="662" t="s">
        <v>3320</v>
      </c>
      <c r="E42" s="662" t="s">
        <v>1636</v>
      </c>
      <c r="F42" s="665">
        <v>1</v>
      </c>
      <c r="G42" s="665">
        <v>96.84</v>
      </c>
      <c r="H42" s="678">
        <v>1</v>
      </c>
      <c r="I42" s="665"/>
      <c r="J42" s="665"/>
      <c r="K42" s="678">
        <v>0</v>
      </c>
      <c r="L42" s="665">
        <v>1</v>
      </c>
      <c r="M42" s="666">
        <v>96.84</v>
      </c>
    </row>
    <row r="43" spans="1:13" ht="14.4" customHeight="1" x14ac:dyDescent="0.3">
      <c r="A43" s="661" t="s">
        <v>2799</v>
      </c>
      <c r="B43" s="662" t="s">
        <v>2708</v>
      </c>
      <c r="C43" s="662" t="s">
        <v>1579</v>
      </c>
      <c r="D43" s="662" t="s">
        <v>607</v>
      </c>
      <c r="E43" s="662" t="s">
        <v>2709</v>
      </c>
      <c r="F43" s="665"/>
      <c r="G43" s="665"/>
      <c r="H43" s="678">
        <v>0</v>
      </c>
      <c r="I43" s="665">
        <v>27</v>
      </c>
      <c r="J43" s="665">
        <v>636.06000000000029</v>
      </c>
      <c r="K43" s="678">
        <v>1</v>
      </c>
      <c r="L43" s="665">
        <v>27</v>
      </c>
      <c r="M43" s="666">
        <v>636.06000000000029</v>
      </c>
    </row>
    <row r="44" spans="1:13" ht="14.4" customHeight="1" x14ac:dyDescent="0.3">
      <c r="A44" s="661" t="s">
        <v>2799</v>
      </c>
      <c r="B44" s="662" t="s">
        <v>2708</v>
      </c>
      <c r="C44" s="662" t="s">
        <v>1470</v>
      </c>
      <c r="D44" s="662" t="s">
        <v>607</v>
      </c>
      <c r="E44" s="662" t="s">
        <v>608</v>
      </c>
      <c r="F44" s="665"/>
      <c r="G44" s="665"/>
      <c r="H44" s="678">
        <v>0</v>
      </c>
      <c r="I44" s="665">
        <v>9</v>
      </c>
      <c r="J44" s="665">
        <v>435.78000000000003</v>
      </c>
      <c r="K44" s="678">
        <v>1</v>
      </c>
      <c r="L44" s="665">
        <v>9</v>
      </c>
      <c r="M44" s="666">
        <v>435.78000000000003</v>
      </c>
    </row>
    <row r="45" spans="1:13" ht="14.4" customHeight="1" x14ac:dyDescent="0.3">
      <c r="A45" s="661" t="s">
        <v>2799</v>
      </c>
      <c r="B45" s="662" t="s">
        <v>2708</v>
      </c>
      <c r="C45" s="662" t="s">
        <v>3026</v>
      </c>
      <c r="D45" s="662" t="s">
        <v>3027</v>
      </c>
      <c r="E45" s="662" t="s">
        <v>3028</v>
      </c>
      <c r="F45" s="665">
        <v>2</v>
      </c>
      <c r="G45" s="665">
        <v>96.84</v>
      </c>
      <c r="H45" s="678">
        <v>1</v>
      </c>
      <c r="I45" s="665"/>
      <c r="J45" s="665"/>
      <c r="K45" s="678">
        <v>0</v>
      </c>
      <c r="L45" s="665">
        <v>2</v>
      </c>
      <c r="M45" s="666">
        <v>96.84</v>
      </c>
    </row>
    <row r="46" spans="1:13" ht="14.4" customHeight="1" x14ac:dyDescent="0.3">
      <c r="A46" s="661" t="s">
        <v>2799</v>
      </c>
      <c r="B46" s="662" t="s">
        <v>2713</v>
      </c>
      <c r="C46" s="662" t="s">
        <v>1486</v>
      </c>
      <c r="D46" s="662" t="s">
        <v>1487</v>
      </c>
      <c r="E46" s="662" t="s">
        <v>1488</v>
      </c>
      <c r="F46" s="665"/>
      <c r="G46" s="665"/>
      <c r="H46" s="678">
        <v>0</v>
      </c>
      <c r="I46" s="665">
        <v>1</v>
      </c>
      <c r="J46" s="665">
        <v>31.32</v>
      </c>
      <c r="K46" s="678">
        <v>1</v>
      </c>
      <c r="L46" s="665">
        <v>1</v>
      </c>
      <c r="M46" s="666">
        <v>31.32</v>
      </c>
    </row>
    <row r="47" spans="1:13" ht="14.4" customHeight="1" x14ac:dyDescent="0.3">
      <c r="A47" s="661" t="s">
        <v>2799</v>
      </c>
      <c r="B47" s="662" t="s">
        <v>2713</v>
      </c>
      <c r="C47" s="662" t="s">
        <v>2910</v>
      </c>
      <c r="D47" s="662" t="s">
        <v>2911</v>
      </c>
      <c r="E47" s="662" t="s">
        <v>2912</v>
      </c>
      <c r="F47" s="665">
        <v>2</v>
      </c>
      <c r="G47" s="665">
        <v>62.64</v>
      </c>
      <c r="H47" s="678">
        <v>1</v>
      </c>
      <c r="I47" s="665"/>
      <c r="J47" s="665"/>
      <c r="K47" s="678">
        <v>0</v>
      </c>
      <c r="L47" s="665">
        <v>2</v>
      </c>
      <c r="M47" s="666">
        <v>62.64</v>
      </c>
    </row>
    <row r="48" spans="1:13" ht="14.4" customHeight="1" x14ac:dyDescent="0.3">
      <c r="A48" s="661" t="s">
        <v>2799</v>
      </c>
      <c r="B48" s="662" t="s">
        <v>2716</v>
      </c>
      <c r="C48" s="662" t="s">
        <v>1530</v>
      </c>
      <c r="D48" s="662" t="s">
        <v>2719</v>
      </c>
      <c r="E48" s="662" t="s">
        <v>2720</v>
      </c>
      <c r="F48" s="665"/>
      <c r="G48" s="665"/>
      <c r="H48" s="678">
        <v>0</v>
      </c>
      <c r="I48" s="665">
        <v>1</v>
      </c>
      <c r="J48" s="665">
        <v>424.24</v>
      </c>
      <c r="K48" s="678">
        <v>1</v>
      </c>
      <c r="L48" s="665">
        <v>1</v>
      </c>
      <c r="M48" s="666">
        <v>424.24</v>
      </c>
    </row>
    <row r="49" spans="1:13" ht="14.4" customHeight="1" x14ac:dyDescent="0.3">
      <c r="A49" s="661" t="s">
        <v>2799</v>
      </c>
      <c r="B49" s="662" t="s">
        <v>2779</v>
      </c>
      <c r="C49" s="662" t="s">
        <v>3328</v>
      </c>
      <c r="D49" s="662" t="s">
        <v>3329</v>
      </c>
      <c r="E49" s="662" t="s">
        <v>3330</v>
      </c>
      <c r="F49" s="665"/>
      <c r="G49" s="665"/>
      <c r="H49" s="678">
        <v>0</v>
      </c>
      <c r="I49" s="665">
        <v>2</v>
      </c>
      <c r="J49" s="665">
        <v>127.5</v>
      </c>
      <c r="K49" s="678">
        <v>1</v>
      </c>
      <c r="L49" s="665">
        <v>2</v>
      </c>
      <c r="M49" s="666">
        <v>127.5</v>
      </c>
    </row>
    <row r="50" spans="1:13" ht="14.4" customHeight="1" x14ac:dyDescent="0.3">
      <c r="A50" s="661" t="s">
        <v>2800</v>
      </c>
      <c r="B50" s="662" t="s">
        <v>2619</v>
      </c>
      <c r="C50" s="662" t="s">
        <v>3024</v>
      </c>
      <c r="D50" s="662" t="s">
        <v>2833</v>
      </c>
      <c r="E50" s="662" t="s">
        <v>3025</v>
      </c>
      <c r="F50" s="665"/>
      <c r="G50" s="665"/>
      <c r="H50" s="678">
        <v>0</v>
      </c>
      <c r="I50" s="665">
        <v>2</v>
      </c>
      <c r="J50" s="665">
        <v>815.1</v>
      </c>
      <c r="K50" s="678">
        <v>1</v>
      </c>
      <c r="L50" s="665">
        <v>2</v>
      </c>
      <c r="M50" s="666">
        <v>815.1</v>
      </c>
    </row>
    <row r="51" spans="1:13" ht="14.4" customHeight="1" x14ac:dyDescent="0.3">
      <c r="A51" s="661" t="s">
        <v>2800</v>
      </c>
      <c r="B51" s="662" t="s">
        <v>2619</v>
      </c>
      <c r="C51" s="662" t="s">
        <v>2832</v>
      </c>
      <c r="D51" s="662" t="s">
        <v>2833</v>
      </c>
      <c r="E51" s="662" t="s">
        <v>2834</v>
      </c>
      <c r="F51" s="665"/>
      <c r="G51" s="665"/>
      <c r="H51" s="678">
        <v>0</v>
      </c>
      <c r="I51" s="665">
        <v>129</v>
      </c>
      <c r="J51" s="665">
        <v>70097.309999999983</v>
      </c>
      <c r="K51" s="678">
        <v>1</v>
      </c>
      <c r="L51" s="665">
        <v>129</v>
      </c>
      <c r="M51" s="666">
        <v>70097.309999999983</v>
      </c>
    </row>
    <row r="52" spans="1:13" ht="14.4" customHeight="1" x14ac:dyDescent="0.3">
      <c r="A52" s="661" t="s">
        <v>2800</v>
      </c>
      <c r="B52" s="662" t="s">
        <v>2619</v>
      </c>
      <c r="C52" s="662" t="s">
        <v>3405</v>
      </c>
      <c r="D52" s="662" t="s">
        <v>2833</v>
      </c>
      <c r="E52" s="662" t="s">
        <v>3406</v>
      </c>
      <c r="F52" s="665"/>
      <c r="G52" s="665"/>
      <c r="H52" s="678">
        <v>0</v>
      </c>
      <c r="I52" s="665">
        <v>1</v>
      </c>
      <c r="J52" s="665">
        <v>163.01</v>
      </c>
      <c r="K52" s="678">
        <v>1</v>
      </c>
      <c r="L52" s="665">
        <v>1</v>
      </c>
      <c r="M52" s="666">
        <v>163.01</v>
      </c>
    </row>
    <row r="53" spans="1:13" ht="14.4" customHeight="1" x14ac:dyDescent="0.3">
      <c r="A53" s="661" t="s">
        <v>2800</v>
      </c>
      <c r="B53" s="662" t="s">
        <v>2619</v>
      </c>
      <c r="C53" s="662" t="s">
        <v>2835</v>
      </c>
      <c r="D53" s="662" t="s">
        <v>2833</v>
      </c>
      <c r="E53" s="662" t="s">
        <v>2836</v>
      </c>
      <c r="F53" s="665"/>
      <c r="G53" s="665"/>
      <c r="H53" s="678">
        <v>0</v>
      </c>
      <c r="I53" s="665">
        <v>58</v>
      </c>
      <c r="J53" s="665">
        <v>47275.8</v>
      </c>
      <c r="K53" s="678">
        <v>1</v>
      </c>
      <c r="L53" s="665">
        <v>58</v>
      </c>
      <c r="M53" s="666">
        <v>47275.8</v>
      </c>
    </row>
    <row r="54" spans="1:13" ht="14.4" customHeight="1" x14ac:dyDescent="0.3">
      <c r="A54" s="661" t="s">
        <v>2800</v>
      </c>
      <c r="B54" s="662" t="s">
        <v>2619</v>
      </c>
      <c r="C54" s="662" t="s">
        <v>2837</v>
      </c>
      <c r="D54" s="662" t="s">
        <v>2833</v>
      </c>
      <c r="E54" s="662" t="s">
        <v>2838</v>
      </c>
      <c r="F54" s="665"/>
      <c r="G54" s="665"/>
      <c r="H54" s="678">
        <v>0</v>
      </c>
      <c r="I54" s="665">
        <v>3</v>
      </c>
      <c r="J54" s="665">
        <v>2771.2200000000003</v>
      </c>
      <c r="K54" s="678">
        <v>1</v>
      </c>
      <c r="L54" s="665">
        <v>3</v>
      </c>
      <c r="M54" s="666">
        <v>2771.2200000000003</v>
      </c>
    </row>
    <row r="55" spans="1:13" ht="14.4" customHeight="1" x14ac:dyDescent="0.3">
      <c r="A55" s="661" t="s">
        <v>2800</v>
      </c>
      <c r="B55" s="662" t="s">
        <v>2619</v>
      </c>
      <c r="C55" s="662" t="s">
        <v>2901</v>
      </c>
      <c r="D55" s="662" t="s">
        <v>2833</v>
      </c>
      <c r="E55" s="662" t="s">
        <v>2902</v>
      </c>
      <c r="F55" s="665"/>
      <c r="G55" s="665"/>
      <c r="H55" s="678">
        <v>0</v>
      </c>
      <c r="I55" s="665">
        <v>3</v>
      </c>
      <c r="J55" s="665">
        <v>3464.04</v>
      </c>
      <c r="K55" s="678">
        <v>1</v>
      </c>
      <c r="L55" s="665">
        <v>3</v>
      </c>
      <c r="M55" s="666">
        <v>3464.04</v>
      </c>
    </row>
    <row r="56" spans="1:13" ht="14.4" customHeight="1" x14ac:dyDescent="0.3">
      <c r="A56" s="661" t="s">
        <v>2800</v>
      </c>
      <c r="B56" s="662" t="s">
        <v>2744</v>
      </c>
      <c r="C56" s="662" t="s">
        <v>2955</v>
      </c>
      <c r="D56" s="662" t="s">
        <v>2956</v>
      </c>
      <c r="E56" s="662" t="s">
        <v>2957</v>
      </c>
      <c r="F56" s="665">
        <v>1</v>
      </c>
      <c r="G56" s="665">
        <v>0</v>
      </c>
      <c r="H56" s="678"/>
      <c r="I56" s="665"/>
      <c r="J56" s="665"/>
      <c r="K56" s="678"/>
      <c r="L56" s="665">
        <v>1</v>
      </c>
      <c r="M56" s="666">
        <v>0</v>
      </c>
    </row>
    <row r="57" spans="1:13" ht="14.4" customHeight="1" x14ac:dyDescent="0.3">
      <c r="A57" s="661" t="s">
        <v>2800</v>
      </c>
      <c r="B57" s="662" t="s">
        <v>2658</v>
      </c>
      <c r="C57" s="662" t="s">
        <v>1759</v>
      </c>
      <c r="D57" s="662" t="s">
        <v>1641</v>
      </c>
      <c r="E57" s="662" t="s">
        <v>2660</v>
      </c>
      <c r="F57" s="665"/>
      <c r="G57" s="665"/>
      <c r="H57" s="678">
        <v>0</v>
      </c>
      <c r="I57" s="665">
        <v>1</v>
      </c>
      <c r="J57" s="665">
        <v>150.04</v>
      </c>
      <c r="K57" s="678">
        <v>1</v>
      </c>
      <c r="L57" s="665">
        <v>1</v>
      </c>
      <c r="M57" s="666">
        <v>150.04</v>
      </c>
    </row>
    <row r="58" spans="1:13" ht="14.4" customHeight="1" x14ac:dyDescent="0.3">
      <c r="A58" s="661" t="s">
        <v>2800</v>
      </c>
      <c r="B58" s="662" t="s">
        <v>2658</v>
      </c>
      <c r="C58" s="662" t="s">
        <v>1780</v>
      </c>
      <c r="D58" s="662" t="s">
        <v>2663</v>
      </c>
      <c r="E58" s="662" t="s">
        <v>2659</v>
      </c>
      <c r="F58" s="665"/>
      <c r="G58" s="665"/>
      <c r="H58" s="678">
        <v>0</v>
      </c>
      <c r="I58" s="665">
        <v>4</v>
      </c>
      <c r="J58" s="665">
        <v>580.08000000000004</v>
      </c>
      <c r="K58" s="678">
        <v>1</v>
      </c>
      <c r="L58" s="665">
        <v>4</v>
      </c>
      <c r="M58" s="666">
        <v>580.08000000000004</v>
      </c>
    </row>
    <row r="59" spans="1:13" ht="14.4" customHeight="1" x14ac:dyDescent="0.3">
      <c r="A59" s="661" t="s">
        <v>2800</v>
      </c>
      <c r="B59" s="662" t="s">
        <v>2658</v>
      </c>
      <c r="C59" s="662" t="s">
        <v>2944</v>
      </c>
      <c r="D59" s="662" t="s">
        <v>1641</v>
      </c>
      <c r="E59" s="662" t="s">
        <v>2660</v>
      </c>
      <c r="F59" s="665">
        <v>1</v>
      </c>
      <c r="G59" s="665">
        <v>154.36000000000001</v>
      </c>
      <c r="H59" s="678">
        <v>1</v>
      </c>
      <c r="I59" s="665"/>
      <c r="J59" s="665"/>
      <c r="K59" s="678">
        <v>0</v>
      </c>
      <c r="L59" s="665">
        <v>1</v>
      </c>
      <c r="M59" s="666">
        <v>154.36000000000001</v>
      </c>
    </row>
    <row r="60" spans="1:13" ht="14.4" customHeight="1" x14ac:dyDescent="0.3">
      <c r="A60" s="661" t="s">
        <v>2800</v>
      </c>
      <c r="B60" s="662" t="s">
        <v>2668</v>
      </c>
      <c r="C60" s="662" t="s">
        <v>1695</v>
      </c>
      <c r="D60" s="662" t="s">
        <v>1696</v>
      </c>
      <c r="E60" s="662" t="s">
        <v>2670</v>
      </c>
      <c r="F60" s="665"/>
      <c r="G60" s="665"/>
      <c r="H60" s="678">
        <v>0</v>
      </c>
      <c r="I60" s="665">
        <v>1</v>
      </c>
      <c r="J60" s="665">
        <v>170.52</v>
      </c>
      <c r="K60" s="678">
        <v>1</v>
      </c>
      <c r="L60" s="665">
        <v>1</v>
      </c>
      <c r="M60" s="666">
        <v>170.52</v>
      </c>
    </row>
    <row r="61" spans="1:13" ht="14.4" customHeight="1" x14ac:dyDescent="0.3">
      <c r="A61" s="661" t="s">
        <v>2800</v>
      </c>
      <c r="B61" s="662" t="s">
        <v>2679</v>
      </c>
      <c r="C61" s="662" t="s">
        <v>1714</v>
      </c>
      <c r="D61" s="662" t="s">
        <v>1715</v>
      </c>
      <c r="E61" s="662" t="s">
        <v>1716</v>
      </c>
      <c r="F61" s="665"/>
      <c r="G61" s="665"/>
      <c r="H61" s="678">
        <v>0</v>
      </c>
      <c r="I61" s="665">
        <v>3</v>
      </c>
      <c r="J61" s="665">
        <v>441.93</v>
      </c>
      <c r="K61" s="678">
        <v>1</v>
      </c>
      <c r="L61" s="665">
        <v>3</v>
      </c>
      <c r="M61" s="666">
        <v>441.93</v>
      </c>
    </row>
    <row r="62" spans="1:13" ht="14.4" customHeight="1" x14ac:dyDescent="0.3">
      <c r="A62" s="661" t="s">
        <v>2800</v>
      </c>
      <c r="B62" s="662" t="s">
        <v>2708</v>
      </c>
      <c r="C62" s="662" t="s">
        <v>1579</v>
      </c>
      <c r="D62" s="662" t="s">
        <v>607</v>
      </c>
      <c r="E62" s="662" t="s">
        <v>2709</v>
      </c>
      <c r="F62" s="665"/>
      <c r="G62" s="665"/>
      <c r="H62" s="678">
        <v>0</v>
      </c>
      <c r="I62" s="665">
        <v>3</v>
      </c>
      <c r="J62" s="665">
        <v>72.66</v>
      </c>
      <c r="K62" s="678">
        <v>1</v>
      </c>
      <c r="L62" s="665">
        <v>3</v>
      </c>
      <c r="M62" s="666">
        <v>72.66</v>
      </c>
    </row>
    <row r="63" spans="1:13" ht="14.4" customHeight="1" x14ac:dyDescent="0.3">
      <c r="A63" s="661" t="s">
        <v>2800</v>
      </c>
      <c r="B63" s="662" t="s">
        <v>2708</v>
      </c>
      <c r="C63" s="662" t="s">
        <v>1470</v>
      </c>
      <c r="D63" s="662" t="s">
        <v>607</v>
      </c>
      <c r="E63" s="662" t="s">
        <v>608</v>
      </c>
      <c r="F63" s="665"/>
      <c r="G63" s="665"/>
      <c r="H63" s="678">
        <v>0</v>
      </c>
      <c r="I63" s="665">
        <v>6</v>
      </c>
      <c r="J63" s="665">
        <v>231.12</v>
      </c>
      <c r="K63" s="678">
        <v>1</v>
      </c>
      <c r="L63" s="665">
        <v>6</v>
      </c>
      <c r="M63" s="666">
        <v>231.12</v>
      </c>
    </row>
    <row r="64" spans="1:13" ht="14.4" customHeight="1" x14ac:dyDescent="0.3">
      <c r="A64" s="661" t="s">
        <v>2800</v>
      </c>
      <c r="B64" s="662" t="s">
        <v>2708</v>
      </c>
      <c r="C64" s="662" t="s">
        <v>3026</v>
      </c>
      <c r="D64" s="662" t="s">
        <v>3027</v>
      </c>
      <c r="E64" s="662" t="s">
        <v>3028</v>
      </c>
      <c r="F64" s="665">
        <v>2</v>
      </c>
      <c r="G64" s="665">
        <v>96.84</v>
      </c>
      <c r="H64" s="678">
        <v>1</v>
      </c>
      <c r="I64" s="665"/>
      <c r="J64" s="665"/>
      <c r="K64" s="678">
        <v>0</v>
      </c>
      <c r="L64" s="665">
        <v>2</v>
      </c>
      <c r="M64" s="666">
        <v>96.84</v>
      </c>
    </row>
    <row r="65" spans="1:13" ht="14.4" customHeight="1" x14ac:dyDescent="0.3">
      <c r="A65" s="661" t="s">
        <v>2800</v>
      </c>
      <c r="B65" s="662" t="s">
        <v>2708</v>
      </c>
      <c r="C65" s="662" t="s">
        <v>606</v>
      </c>
      <c r="D65" s="662" t="s">
        <v>607</v>
      </c>
      <c r="E65" s="662" t="s">
        <v>608</v>
      </c>
      <c r="F65" s="665">
        <v>1</v>
      </c>
      <c r="G65" s="665">
        <v>48.42</v>
      </c>
      <c r="H65" s="678">
        <v>1</v>
      </c>
      <c r="I65" s="665"/>
      <c r="J65" s="665"/>
      <c r="K65" s="678">
        <v>0</v>
      </c>
      <c r="L65" s="665">
        <v>1</v>
      </c>
      <c r="M65" s="666">
        <v>48.42</v>
      </c>
    </row>
    <row r="66" spans="1:13" ht="14.4" customHeight="1" x14ac:dyDescent="0.3">
      <c r="A66" s="661" t="s">
        <v>2800</v>
      </c>
      <c r="B66" s="662" t="s">
        <v>2713</v>
      </c>
      <c r="C66" s="662" t="s">
        <v>2848</v>
      </c>
      <c r="D66" s="662" t="s">
        <v>2849</v>
      </c>
      <c r="E66" s="662" t="s">
        <v>2715</v>
      </c>
      <c r="F66" s="665">
        <v>1</v>
      </c>
      <c r="G66" s="665">
        <v>93.96</v>
      </c>
      <c r="H66" s="678">
        <v>1</v>
      </c>
      <c r="I66" s="665"/>
      <c r="J66" s="665"/>
      <c r="K66" s="678">
        <v>0</v>
      </c>
      <c r="L66" s="665">
        <v>1</v>
      </c>
      <c r="M66" s="666">
        <v>93.96</v>
      </c>
    </row>
    <row r="67" spans="1:13" ht="14.4" customHeight="1" x14ac:dyDescent="0.3">
      <c r="A67" s="661" t="s">
        <v>2800</v>
      </c>
      <c r="B67" s="662" t="s">
        <v>2713</v>
      </c>
      <c r="C67" s="662" t="s">
        <v>3407</v>
      </c>
      <c r="D67" s="662" t="s">
        <v>3408</v>
      </c>
      <c r="E67" s="662" t="s">
        <v>3409</v>
      </c>
      <c r="F67" s="665">
        <v>1</v>
      </c>
      <c r="G67" s="665">
        <v>0</v>
      </c>
      <c r="H67" s="678"/>
      <c r="I67" s="665"/>
      <c r="J67" s="665"/>
      <c r="K67" s="678"/>
      <c r="L67" s="665">
        <v>1</v>
      </c>
      <c r="M67" s="666">
        <v>0</v>
      </c>
    </row>
    <row r="68" spans="1:13" ht="14.4" customHeight="1" x14ac:dyDescent="0.3">
      <c r="A68" s="661" t="s">
        <v>2800</v>
      </c>
      <c r="B68" s="662" t="s">
        <v>2716</v>
      </c>
      <c r="C68" s="662" t="s">
        <v>1530</v>
      </c>
      <c r="D68" s="662" t="s">
        <v>2719</v>
      </c>
      <c r="E68" s="662" t="s">
        <v>2720</v>
      </c>
      <c r="F68" s="665"/>
      <c r="G68" s="665"/>
      <c r="H68" s="678">
        <v>0</v>
      </c>
      <c r="I68" s="665">
        <v>3</v>
      </c>
      <c r="J68" s="665">
        <v>1272.72</v>
      </c>
      <c r="K68" s="678">
        <v>1</v>
      </c>
      <c r="L68" s="665">
        <v>3</v>
      </c>
      <c r="M68" s="666">
        <v>1272.72</v>
      </c>
    </row>
    <row r="69" spans="1:13" ht="14.4" customHeight="1" x14ac:dyDescent="0.3">
      <c r="A69" s="661" t="s">
        <v>2801</v>
      </c>
      <c r="B69" s="662" t="s">
        <v>2614</v>
      </c>
      <c r="C69" s="662" t="s">
        <v>3508</v>
      </c>
      <c r="D69" s="662" t="s">
        <v>3116</v>
      </c>
      <c r="E69" s="662" t="s">
        <v>3509</v>
      </c>
      <c r="F69" s="665"/>
      <c r="G69" s="665"/>
      <c r="H69" s="678"/>
      <c r="I69" s="665">
        <v>1</v>
      </c>
      <c r="J69" s="665">
        <v>0</v>
      </c>
      <c r="K69" s="678"/>
      <c r="L69" s="665">
        <v>1</v>
      </c>
      <c r="M69" s="666">
        <v>0</v>
      </c>
    </row>
    <row r="70" spans="1:13" ht="14.4" customHeight="1" x14ac:dyDescent="0.3">
      <c r="A70" s="661" t="s">
        <v>2801</v>
      </c>
      <c r="B70" s="662" t="s">
        <v>2619</v>
      </c>
      <c r="C70" s="662" t="s">
        <v>2832</v>
      </c>
      <c r="D70" s="662" t="s">
        <v>2833</v>
      </c>
      <c r="E70" s="662" t="s">
        <v>2834</v>
      </c>
      <c r="F70" s="665"/>
      <c r="G70" s="665"/>
      <c r="H70" s="678">
        <v>0</v>
      </c>
      <c r="I70" s="665">
        <v>133</v>
      </c>
      <c r="J70" s="665">
        <v>72270.869999999981</v>
      </c>
      <c r="K70" s="678">
        <v>1</v>
      </c>
      <c r="L70" s="665">
        <v>133</v>
      </c>
      <c r="M70" s="666">
        <v>72270.869999999981</v>
      </c>
    </row>
    <row r="71" spans="1:13" ht="14.4" customHeight="1" x14ac:dyDescent="0.3">
      <c r="A71" s="661" t="s">
        <v>2801</v>
      </c>
      <c r="B71" s="662" t="s">
        <v>2619</v>
      </c>
      <c r="C71" s="662" t="s">
        <v>2835</v>
      </c>
      <c r="D71" s="662" t="s">
        <v>2833</v>
      </c>
      <c r="E71" s="662" t="s">
        <v>2836</v>
      </c>
      <c r="F71" s="665"/>
      <c r="G71" s="665"/>
      <c r="H71" s="678">
        <v>0</v>
      </c>
      <c r="I71" s="665">
        <v>31</v>
      </c>
      <c r="J71" s="665">
        <v>25268.1</v>
      </c>
      <c r="K71" s="678">
        <v>1</v>
      </c>
      <c r="L71" s="665">
        <v>31</v>
      </c>
      <c r="M71" s="666">
        <v>25268.1</v>
      </c>
    </row>
    <row r="72" spans="1:13" ht="14.4" customHeight="1" x14ac:dyDescent="0.3">
      <c r="A72" s="661" t="s">
        <v>2801</v>
      </c>
      <c r="B72" s="662" t="s">
        <v>2619</v>
      </c>
      <c r="C72" s="662" t="s">
        <v>2837</v>
      </c>
      <c r="D72" s="662" t="s">
        <v>2833</v>
      </c>
      <c r="E72" s="662" t="s">
        <v>2838</v>
      </c>
      <c r="F72" s="665"/>
      <c r="G72" s="665"/>
      <c r="H72" s="678">
        <v>0</v>
      </c>
      <c r="I72" s="665">
        <v>4</v>
      </c>
      <c r="J72" s="665">
        <v>3694.96</v>
      </c>
      <c r="K72" s="678">
        <v>1</v>
      </c>
      <c r="L72" s="665">
        <v>4</v>
      </c>
      <c r="M72" s="666">
        <v>3694.96</v>
      </c>
    </row>
    <row r="73" spans="1:13" ht="14.4" customHeight="1" x14ac:dyDescent="0.3">
      <c r="A73" s="661" t="s">
        <v>2801</v>
      </c>
      <c r="B73" s="662" t="s">
        <v>2641</v>
      </c>
      <c r="C73" s="662" t="s">
        <v>3442</v>
      </c>
      <c r="D73" s="662" t="s">
        <v>3443</v>
      </c>
      <c r="E73" s="662" t="s">
        <v>3444</v>
      </c>
      <c r="F73" s="665"/>
      <c r="G73" s="665"/>
      <c r="H73" s="678">
        <v>0</v>
      </c>
      <c r="I73" s="665">
        <v>1</v>
      </c>
      <c r="J73" s="665">
        <v>353.18</v>
      </c>
      <c r="K73" s="678">
        <v>1</v>
      </c>
      <c r="L73" s="665">
        <v>1</v>
      </c>
      <c r="M73" s="666">
        <v>353.18</v>
      </c>
    </row>
    <row r="74" spans="1:13" ht="14.4" customHeight="1" x14ac:dyDescent="0.3">
      <c r="A74" s="661" t="s">
        <v>2801</v>
      </c>
      <c r="B74" s="662" t="s">
        <v>2658</v>
      </c>
      <c r="C74" s="662" t="s">
        <v>1759</v>
      </c>
      <c r="D74" s="662" t="s">
        <v>1641</v>
      </c>
      <c r="E74" s="662" t="s">
        <v>2660</v>
      </c>
      <c r="F74" s="665"/>
      <c r="G74" s="665"/>
      <c r="H74" s="678">
        <v>0</v>
      </c>
      <c r="I74" s="665">
        <v>4</v>
      </c>
      <c r="J74" s="665">
        <v>617.44000000000005</v>
      </c>
      <c r="K74" s="678">
        <v>1</v>
      </c>
      <c r="L74" s="665">
        <v>4</v>
      </c>
      <c r="M74" s="666">
        <v>617.44000000000005</v>
      </c>
    </row>
    <row r="75" spans="1:13" ht="14.4" customHeight="1" x14ac:dyDescent="0.3">
      <c r="A75" s="661" t="s">
        <v>2801</v>
      </c>
      <c r="B75" s="662" t="s">
        <v>2658</v>
      </c>
      <c r="C75" s="662" t="s">
        <v>2985</v>
      </c>
      <c r="D75" s="662" t="s">
        <v>2986</v>
      </c>
      <c r="E75" s="662" t="s">
        <v>2659</v>
      </c>
      <c r="F75" s="665"/>
      <c r="G75" s="665"/>
      <c r="H75" s="678">
        <v>0</v>
      </c>
      <c r="I75" s="665">
        <v>1</v>
      </c>
      <c r="J75" s="665">
        <v>111.22</v>
      </c>
      <c r="K75" s="678">
        <v>1</v>
      </c>
      <c r="L75" s="665">
        <v>1</v>
      </c>
      <c r="M75" s="666">
        <v>111.22</v>
      </c>
    </row>
    <row r="76" spans="1:13" ht="14.4" customHeight="1" x14ac:dyDescent="0.3">
      <c r="A76" s="661" t="s">
        <v>2801</v>
      </c>
      <c r="B76" s="662" t="s">
        <v>2658</v>
      </c>
      <c r="C76" s="662" t="s">
        <v>1780</v>
      </c>
      <c r="D76" s="662" t="s">
        <v>2663</v>
      </c>
      <c r="E76" s="662" t="s">
        <v>2659</v>
      </c>
      <c r="F76" s="665"/>
      <c r="G76" s="665"/>
      <c r="H76" s="678">
        <v>0</v>
      </c>
      <c r="I76" s="665">
        <v>2</v>
      </c>
      <c r="J76" s="665">
        <v>299.04000000000002</v>
      </c>
      <c r="K76" s="678">
        <v>1</v>
      </c>
      <c r="L76" s="665">
        <v>2</v>
      </c>
      <c r="M76" s="666">
        <v>299.04000000000002</v>
      </c>
    </row>
    <row r="77" spans="1:13" ht="14.4" customHeight="1" x14ac:dyDescent="0.3">
      <c r="A77" s="661" t="s">
        <v>2801</v>
      </c>
      <c r="B77" s="662" t="s">
        <v>2678</v>
      </c>
      <c r="C77" s="662" t="s">
        <v>1795</v>
      </c>
      <c r="D77" s="662" t="s">
        <v>1796</v>
      </c>
      <c r="E77" s="662" t="s">
        <v>1797</v>
      </c>
      <c r="F77" s="665"/>
      <c r="G77" s="665"/>
      <c r="H77" s="678">
        <v>0</v>
      </c>
      <c r="I77" s="665">
        <v>2</v>
      </c>
      <c r="J77" s="665">
        <v>239.4</v>
      </c>
      <c r="K77" s="678">
        <v>1</v>
      </c>
      <c r="L77" s="665">
        <v>2</v>
      </c>
      <c r="M77" s="666">
        <v>239.4</v>
      </c>
    </row>
    <row r="78" spans="1:13" ht="14.4" customHeight="1" x14ac:dyDescent="0.3">
      <c r="A78" s="661" t="s">
        <v>2801</v>
      </c>
      <c r="B78" s="662" t="s">
        <v>2679</v>
      </c>
      <c r="C78" s="662" t="s">
        <v>3231</v>
      </c>
      <c r="D78" s="662" t="s">
        <v>2683</v>
      </c>
      <c r="E78" s="662" t="s">
        <v>3232</v>
      </c>
      <c r="F78" s="665">
        <v>2</v>
      </c>
      <c r="G78" s="665">
        <v>158.62</v>
      </c>
      <c r="H78" s="678">
        <v>1</v>
      </c>
      <c r="I78" s="665"/>
      <c r="J78" s="665"/>
      <c r="K78" s="678">
        <v>0</v>
      </c>
      <c r="L78" s="665">
        <v>2</v>
      </c>
      <c r="M78" s="666">
        <v>158.62</v>
      </c>
    </row>
    <row r="79" spans="1:13" ht="14.4" customHeight="1" x14ac:dyDescent="0.3">
      <c r="A79" s="661" t="s">
        <v>2801</v>
      </c>
      <c r="B79" s="662" t="s">
        <v>2708</v>
      </c>
      <c r="C79" s="662" t="s">
        <v>1470</v>
      </c>
      <c r="D79" s="662" t="s">
        <v>607</v>
      </c>
      <c r="E79" s="662" t="s">
        <v>608</v>
      </c>
      <c r="F79" s="665"/>
      <c r="G79" s="665"/>
      <c r="H79" s="678">
        <v>0</v>
      </c>
      <c r="I79" s="665">
        <v>16</v>
      </c>
      <c r="J79" s="665">
        <v>727.2</v>
      </c>
      <c r="K79" s="678">
        <v>1</v>
      </c>
      <c r="L79" s="665">
        <v>16</v>
      </c>
      <c r="M79" s="666">
        <v>727.2</v>
      </c>
    </row>
    <row r="80" spans="1:13" ht="14.4" customHeight="1" x14ac:dyDescent="0.3">
      <c r="A80" s="661" t="s">
        <v>2801</v>
      </c>
      <c r="B80" s="662" t="s">
        <v>2708</v>
      </c>
      <c r="C80" s="662" t="s">
        <v>3026</v>
      </c>
      <c r="D80" s="662" t="s">
        <v>3027</v>
      </c>
      <c r="E80" s="662" t="s">
        <v>3028</v>
      </c>
      <c r="F80" s="665">
        <v>11</v>
      </c>
      <c r="G80" s="665">
        <v>461.33999999999992</v>
      </c>
      <c r="H80" s="678">
        <v>1</v>
      </c>
      <c r="I80" s="665"/>
      <c r="J80" s="665"/>
      <c r="K80" s="678">
        <v>0</v>
      </c>
      <c r="L80" s="665">
        <v>11</v>
      </c>
      <c r="M80" s="666">
        <v>461.33999999999992</v>
      </c>
    </row>
    <row r="81" spans="1:13" ht="14.4" customHeight="1" x14ac:dyDescent="0.3">
      <c r="A81" s="661" t="s">
        <v>2801</v>
      </c>
      <c r="B81" s="662" t="s">
        <v>4009</v>
      </c>
      <c r="C81" s="662" t="s">
        <v>3478</v>
      </c>
      <c r="D81" s="662" t="s">
        <v>3479</v>
      </c>
      <c r="E81" s="662" t="s">
        <v>3480</v>
      </c>
      <c r="F81" s="665"/>
      <c r="G81" s="665"/>
      <c r="H81" s="678">
        <v>0</v>
      </c>
      <c r="I81" s="665">
        <v>3</v>
      </c>
      <c r="J81" s="665">
        <v>1858.8000000000002</v>
      </c>
      <c r="K81" s="678">
        <v>1</v>
      </c>
      <c r="L81" s="665">
        <v>3</v>
      </c>
      <c r="M81" s="666">
        <v>1858.8000000000002</v>
      </c>
    </row>
    <row r="82" spans="1:13" ht="14.4" customHeight="1" x14ac:dyDescent="0.3">
      <c r="A82" s="661" t="s">
        <v>2801</v>
      </c>
      <c r="B82" s="662" t="s">
        <v>2713</v>
      </c>
      <c r="C82" s="662" t="s">
        <v>1486</v>
      </c>
      <c r="D82" s="662" t="s">
        <v>1487</v>
      </c>
      <c r="E82" s="662" t="s">
        <v>1488</v>
      </c>
      <c r="F82" s="665"/>
      <c r="G82" s="665"/>
      <c r="H82" s="678">
        <v>0</v>
      </c>
      <c r="I82" s="665">
        <v>4</v>
      </c>
      <c r="J82" s="665">
        <v>125.28</v>
      </c>
      <c r="K82" s="678">
        <v>1</v>
      </c>
      <c r="L82" s="665">
        <v>4</v>
      </c>
      <c r="M82" s="666">
        <v>125.28</v>
      </c>
    </row>
    <row r="83" spans="1:13" ht="14.4" customHeight="1" x14ac:dyDescent="0.3">
      <c r="A83" s="661" t="s">
        <v>2801</v>
      </c>
      <c r="B83" s="662" t="s">
        <v>2713</v>
      </c>
      <c r="C83" s="662" t="s">
        <v>1525</v>
      </c>
      <c r="D83" s="662" t="s">
        <v>1522</v>
      </c>
      <c r="E83" s="662" t="s">
        <v>2715</v>
      </c>
      <c r="F83" s="665"/>
      <c r="G83" s="665"/>
      <c r="H83" s="678">
        <v>0</v>
      </c>
      <c r="I83" s="665">
        <v>1</v>
      </c>
      <c r="J83" s="665">
        <v>93.96</v>
      </c>
      <c r="K83" s="678">
        <v>1</v>
      </c>
      <c r="L83" s="665">
        <v>1</v>
      </c>
      <c r="M83" s="666">
        <v>93.96</v>
      </c>
    </row>
    <row r="84" spans="1:13" ht="14.4" customHeight="1" x14ac:dyDescent="0.3">
      <c r="A84" s="661" t="s">
        <v>2801</v>
      </c>
      <c r="B84" s="662" t="s">
        <v>2713</v>
      </c>
      <c r="C84" s="662" t="s">
        <v>3537</v>
      </c>
      <c r="D84" s="662" t="s">
        <v>2849</v>
      </c>
      <c r="E84" s="662" t="s">
        <v>2715</v>
      </c>
      <c r="F84" s="665">
        <v>1</v>
      </c>
      <c r="G84" s="665">
        <v>93.96</v>
      </c>
      <c r="H84" s="678">
        <v>1</v>
      </c>
      <c r="I84" s="665"/>
      <c r="J84" s="665"/>
      <c r="K84" s="678">
        <v>0</v>
      </c>
      <c r="L84" s="665">
        <v>1</v>
      </c>
      <c r="M84" s="666">
        <v>93.96</v>
      </c>
    </row>
    <row r="85" spans="1:13" ht="14.4" customHeight="1" x14ac:dyDescent="0.3">
      <c r="A85" s="661" t="s">
        <v>2801</v>
      </c>
      <c r="B85" s="662" t="s">
        <v>2723</v>
      </c>
      <c r="C85" s="662" t="s">
        <v>3434</v>
      </c>
      <c r="D85" s="662" t="s">
        <v>3435</v>
      </c>
      <c r="E85" s="662" t="s">
        <v>3204</v>
      </c>
      <c r="F85" s="665">
        <v>4</v>
      </c>
      <c r="G85" s="665">
        <v>39.32</v>
      </c>
      <c r="H85" s="678">
        <v>1</v>
      </c>
      <c r="I85" s="665"/>
      <c r="J85" s="665"/>
      <c r="K85" s="678">
        <v>0</v>
      </c>
      <c r="L85" s="665">
        <v>4</v>
      </c>
      <c r="M85" s="666">
        <v>39.32</v>
      </c>
    </row>
    <row r="86" spans="1:13" ht="14.4" customHeight="1" x14ac:dyDescent="0.3">
      <c r="A86" s="661" t="s">
        <v>2801</v>
      </c>
      <c r="B86" s="662" t="s">
        <v>2723</v>
      </c>
      <c r="C86" s="662" t="s">
        <v>3436</v>
      </c>
      <c r="D86" s="662" t="s">
        <v>3437</v>
      </c>
      <c r="E86" s="662" t="s">
        <v>3438</v>
      </c>
      <c r="F86" s="665"/>
      <c r="G86" s="665"/>
      <c r="H86" s="678">
        <v>0</v>
      </c>
      <c r="I86" s="665">
        <v>1</v>
      </c>
      <c r="J86" s="665">
        <v>14.11</v>
      </c>
      <c r="K86" s="678">
        <v>1</v>
      </c>
      <c r="L86" s="665">
        <v>1</v>
      </c>
      <c r="M86" s="666">
        <v>14.11</v>
      </c>
    </row>
    <row r="87" spans="1:13" ht="14.4" customHeight="1" x14ac:dyDescent="0.3">
      <c r="A87" s="661" t="s">
        <v>2801</v>
      </c>
      <c r="B87" s="662" t="s">
        <v>2726</v>
      </c>
      <c r="C87" s="662" t="s">
        <v>3448</v>
      </c>
      <c r="D87" s="662" t="s">
        <v>1620</v>
      </c>
      <c r="E87" s="662" t="s">
        <v>3449</v>
      </c>
      <c r="F87" s="665"/>
      <c r="G87" s="665"/>
      <c r="H87" s="678">
        <v>0</v>
      </c>
      <c r="I87" s="665">
        <v>1</v>
      </c>
      <c r="J87" s="665">
        <v>264</v>
      </c>
      <c r="K87" s="678">
        <v>1</v>
      </c>
      <c r="L87" s="665">
        <v>1</v>
      </c>
      <c r="M87" s="666">
        <v>264</v>
      </c>
    </row>
    <row r="88" spans="1:13" ht="14.4" customHeight="1" x14ac:dyDescent="0.3">
      <c r="A88" s="661" t="s">
        <v>2801</v>
      </c>
      <c r="B88" s="662" t="s">
        <v>2729</v>
      </c>
      <c r="C88" s="662" t="s">
        <v>1597</v>
      </c>
      <c r="D88" s="662" t="s">
        <v>1598</v>
      </c>
      <c r="E88" s="662" t="s">
        <v>1599</v>
      </c>
      <c r="F88" s="665"/>
      <c r="G88" s="665"/>
      <c r="H88" s="678">
        <v>0</v>
      </c>
      <c r="I88" s="665">
        <v>1</v>
      </c>
      <c r="J88" s="665">
        <v>103.8</v>
      </c>
      <c r="K88" s="678">
        <v>1</v>
      </c>
      <c r="L88" s="665">
        <v>1</v>
      </c>
      <c r="M88" s="666">
        <v>103.8</v>
      </c>
    </row>
    <row r="89" spans="1:13" ht="14.4" customHeight="1" x14ac:dyDescent="0.3">
      <c r="A89" s="661" t="s">
        <v>2801</v>
      </c>
      <c r="B89" s="662" t="s">
        <v>4010</v>
      </c>
      <c r="C89" s="662" t="s">
        <v>3486</v>
      </c>
      <c r="D89" s="662" t="s">
        <v>3487</v>
      </c>
      <c r="E89" s="662" t="s">
        <v>3488</v>
      </c>
      <c r="F89" s="665"/>
      <c r="G89" s="665"/>
      <c r="H89" s="678">
        <v>0</v>
      </c>
      <c r="I89" s="665">
        <v>1</v>
      </c>
      <c r="J89" s="665">
        <v>37.89</v>
      </c>
      <c r="K89" s="678">
        <v>1</v>
      </c>
      <c r="L89" s="665">
        <v>1</v>
      </c>
      <c r="M89" s="666">
        <v>37.89</v>
      </c>
    </row>
    <row r="90" spans="1:13" ht="14.4" customHeight="1" x14ac:dyDescent="0.3">
      <c r="A90" s="661" t="s">
        <v>2801</v>
      </c>
      <c r="B90" s="662" t="s">
        <v>4011</v>
      </c>
      <c r="C90" s="662" t="s">
        <v>3548</v>
      </c>
      <c r="D90" s="662" t="s">
        <v>3549</v>
      </c>
      <c r="E90" s="662" t="s">
        <v>3550</v>
      </c>
      <c r="F90" s="665"/>
      <c r="G90" s="665"/>
      <c r="H90" s="678">
        <v>0</v>
      </c>
      <c r="I90" s="665">
        <v>4</v>
      </c>
      <c r="J90" s="665">
        <v>214.28</v>
      </c>
      <c r="K90" s="678">
        <v>1</v>
      </c>
      <c r="L90" s="665">
        <v>4</v>
      </c>
      <c r="M90" s="666">
        <v>214.28</v>
      </c>
    </row>
    <row r="91" spans="1:13" ht="14.4" customHeight="1" x14ac:dyDescent="0.3">
      <c r="A91" s="661" t="s">
        <v>2801</v>
      </c>
      <c r="B91" s="662" t="s">
        <v>4011</v>
      </c>
      <c r="C91" s="662" t="s">
        <v>3551</v>
      </c>
      <c r="D91" s="662" t="s">
        <v>3549</v>
      </c>
      <c r="E91" s="662" t="s">
        <v>3403</v>
      </c>
      <c r="F91" s="665"/>
      <c r="G91" s="665"/>
      <c r="H91" s="678">
        <v>0</v>
      </c>
      <c r="I91" s="665">
        <v>1</v>
      </c>
      <c r="J91" s="665">
        <v>133.94</v>
      </c>
      <c r="K91" s="678">
        <v>1</v>
      </c>
      <c r="L91" s="665">
        <v>1</v>
      </c>
      <c r="M91" s="666">
        <v>133.94</v>
      </c>
    </row>
    <row r="92" spans="1:13" ht="14.4" customHeight="1" x14ac:dyDescent="0.3">
      <c r="A92" s="661" t="s">
        <v>2802</v>
      </c>
      <c r="B92" s="662" t="s">
        <v>2619</v>
      </c>
      <c r="C92" s="662" t="s">
        <v>3024</v>
      </c>
      <c r="D92" s="662" t="s">
        <v>2833</v>
      </c>
      <c r="E92" s="662" t="s">
        <v>3025</v>
      </c>
      <c r="F92" s="665"/>
      <c r="G92" s="665"/>
      <c r="H92" s="678">
        <v>0</v>
      </c>
      <c r="I92" s="665">
        <v>3</v>
      </c>
      <c r="J92" s="665">
        <v>1222.6500000000001</v>
      </c>
      <c r="K92" s="678">
        <v>1</v>
      </c>
      <c r="L92" s="665">
        <v>3</v>
      </c>
      <c r="M92" s="666">
        <v>1222.6500000000001</v>
      </c>
    </row>
    <row r="93" spans="1:13" ht="14.4" customHeight="1" x14ac:dyDescent="0.3">
      <c r="A93" s="661" t="s">
        <v>2802</v>
      </c>
      <c r="B93" s="662" t="s">
        <v>2619</v>
      </c>
      <c r="C93" s="662" t="s">
        <v>2832</v>
      </c>
      <c r="D93" s="662" t="s">
        <v>2833</v>
      </c>
      <c r="E93" s="662" t="s">
        <v>2834</v>
      </c>
      <c r="F93" s="665"/>
      <c r="G93" s="665"/>
      <c r="H93" s="678">
        <v>0</v>
      </c>
      <c r="I93" s="665">
        <v>190</v>
      </c>
      <c r="J93" s="665">
        <v>103244.09999999996</v>
      </c>
      <c r="K93" s="678">
        <v>1</v>
      </c>
      <c r="L93" s="665">
        <v>190</v>
      </c>
      <c r="M93" s="666">
        <v>103244.09999999996</v>
      </c>
    </row>
    <row r="94" spans="1:13" ht="14.4" customHeight="1" x14ac:dyDescent="0.3">
      <c r="A94" s="661" t="s">
        <v>2802</v>
      </c>
      <c r="B94" s="662" t="s">
        <v>2619</v>
      </c>
      <c r="C94" s="662" t="s">
        <v>2835</v>
      </c>
      <c r="D94" s="662" t="s">
        <v>2833</v>
      </c>
      <c r="E94" s="662" t="s">
        <v>2836</v>
      </c>
      <c r="F94" s="665"/>
      <c r="G94" s="665"/>
      <c r="H94" s="678">
        <v>0</v>
      </c>
      <c r="I94" s="665">
        <v>26</v>
      </c>
      <c r="J94" s="665">
        <v>21192.600000000002</v>
      </c>
      <c r="K94" s="678">
        <v>1</v>
      </c>
      <c r="L94" s="665">
        <v>26</v>
      </c>
      <c r="M94" s="666">
        <v>21192.600000000002</v>
      </c>
    </row>
    <row r="95" spans="1:13" ht="14.4" customHeight="1" x14ac:dyDescent="0.3">
      <c r="A95" s="661" t="s">
        <v>2802</v>
      </c>
      <c r="B95" s="662" t="s">
        <v>4012</v>
      </c>
      <c r="C95" s="662" t="s">
        <v>3020</v>
      </c>
      <c r="D95" s="662" t="s">
        <v>3021</v>
      </c>
      <c r="E95" s="662" t="s">
        <v>1468</v>
      </c>
      <c r="F95" s="665">
        <v>1</v>
      </c>
      <c r="G95" s="665">
        <v>24.14</v>
      </c>
      <c r="H95" s="678">
        <v>1</v>
      </c>
      <c r="I95" s="665"/>
      <c r="J95" s="665"/>
      <c r="K95" s="678">
        <v>0</v>
      </c>
      <c r="L95" s="665">
        <v>1</v>
      </c>
      <c r="M95" s="666">
        <v>24.14</v>
      </c>
    </row>
    <row r="96" spans="1:13" ht="14.4" customHeight="1" x14ac:dyDescent="0.3">
      <c r="A96" s="661" t="s">
        <v>2802</v>
      </c>
      <c r="B96" s="662" t="s">
        <v>2632</v>
      </c>
      <c r="C96" s="662" t="s">
        <v>1560</v>
      </c>
      <c r="D96" s="662" t="s">
        <v>1561</v>
      </c>
      <c r="E96" s="662" t="s">
        <v>1144</v>
      </c>
      <c r="F96" s="665"/>
      <c r="G96" s="665"/>
      <c r="H96" s="678">
        <v>0</v>
      </c>
      <c r="I96" s="665">
        <v>1</v>
      </c>
      <c r="J96" s="665">
        <v>48.27</v>
      </c>
      <c r="K96" s="678">
        <v>1</v>
      </c>
      <c r="L96" s="665">
        <v>1</v>
      </c>
      <c r="M96" s="666">
        <v>48.27</v>
      </c>
    </row>
    <row r="97" spans="1:13" ht="14.4" customHeight="1" x14ac:dyDescent="0.3">
      <c r="A97" s="661" t="s">
        <v>2802</v>
      </c>
      <c r="B97" s="662" t="s">
        <v>2658</v>
      </c>
      <c r="C97" s="662" t="s">
        <v>1759</v>
      </c>
      <c r="D97" s="662" t="s">
        <v>1641</v>
      </c>
      <c r="E97" s="662" t="s">
        <v>2660</v>
      </c>
      <c r="F97" s="665"/>
      <c r="G97" s="665"/>
      <c r="H97" s="678">
        <v>0</v>
      </c>
      <c r="I97" s="665">
        <v>1</v>
      </c>
      <c r="J97" s="665">
        <v>154.36000000000001</v>
      </c>
      <c r="K97" s="678">
        <v>1</v>
      </c>
      <c r="L97" s="665">
        <v>1</v>
      </c>
      <c r="M97" s="666">
        <v>154.36000000000001</v>
      </c>
    </row>
    <row r="98" spans="1:13" ht="14.4" customHeight="1" x14ac:dyDescent="0.3">
      <c r="A98" s="661" t="s">
        <v>2802</v>
      </c>
      <c r="B98" s="662" t="s">
        <v>2658</v>
      </c>
      <c r="C98" s="662" t="s">
        <v>1780</v>
      </c>
      <c r="D98" s="662" t="s">
        <v>2663</v>
      </c>
      <c r="E98" s="662" t="s">
        <v>2659</v>
      </c>
      <c r="F98" s="665"/>
      <c r="G98" s="665"/>
      <c r="H98" s="678">
        <v>0</v>
      </c>
      <c r="I98" s="665">
        <v>3</v>
      </c>
      <c r="J98" s="665">
        <v>448.56000000000006</v>
      </c>
      <c r="K98" s="678">
        <v>1</v>
      </c>
      <c r="L98" s="665">
        <v>3</v>
      </c>
      <c r="M98" s="666">
        <v>448.56000000000006</v>
      </c>
    </row>
    <row r="99" spans="1:13" ht="14.4" customHeight="1" x14ac:dyDescent="0.3">
      <c r="A99" s="661" t="s">
        <v>2802</v>
      </c>
      <c r="B99" s="662" t="s">
        <v>2658</v>
      </c>
      <c r="C99" s="662" t="s">
        <v>2944</v>
      </c>
      <c r="D99" s="662" t="s">
        <v>1641</v>
      </c>
      <c r="E99" s="662" t="s">
        <v>2660</v>
      </c>
      <c r="F99" s="665">
        <v>1</v>
      </c>
      <c r="G99" s="665">
        <v>154.36000000000001</v>
      </c>
      <c r="H99" s="678">
        <v>1</v>
      </c>
      <c r="I99" s="665"/>
      <c r="J99" s="665"/>
      <c r="K99" s="678">
        <v>0</v>
      </c>
      <c r="L99" s="665">
        <v>1</v>
      </c>
      <c r="M99" s="666">
        <v>154.36000000000001</v>
      </c>
    </row>
    <row r="100" spans="1:13" ht="14.4" customHeight="1" x14ac:dyDescent="0.3">
      <c r="A100" s="661" t="s">
        <v>2802</v>
      </c>
      <c r="B100" s="662" t="s">
        <v>2658</v>
      </c>
      <c r="C100" s="662" t="s">
        <v>1640</v>
      </c>
      <c r="D100" s="662" t="s">
        <v>1641</v>
      </c>
      <c r="E100" s="662" t="s">
        <v>2659</v>
      </c>
      <c r="F100" s="665">
        <v>1</v>
      </c>
      <c r="G100" s="665">
        <v>225.06</v>
      </c>
      <c r="H100" s="678">
        <v>0.14285714285714285</v>
      </c>
      <c r="I100" s="665">
        <v>6</v>
      </c>
      <c r="J100" s="665">
        <v>1350.3600000000001</v>
      </c>
      <c r="K100" s="678">
        <v>0.85714285714285721</v>
      </c>
      <c r="L100" s="665">
        <v>7</v>
      </c>
      <c r="M100" s="666">
        <v>1575.42</v>
      </c>
    </row>
    <row r="101" spans="1:13" ht="14.4" customHeight="1" x14ac:dyDescent="0.3">
      <c r="A101" s="661" t="s">
        <v>2802</v>
      </c>
      <c r="B101" s="662" t="s">
        <v>2708</v>
      </c>
      <c r="C101" s="662" t="s">
        <v>1579</v>
      </c>
      <c r="D101" s="662" t="s">
        <v>607</v>
      </c>
      <c r="E101" s="662" t="s">
        <v>2709</v>
      </c>
      <c r="F101" s="665"/>
      <c r="G101" s="665"/>
      <c r="H101" s="678">
        <v>0</v>
      </c>
      <c r="I101" s="665">
        <v>5</v>
      </c>
      <c r="J101" s="665">
        <v>109.18</v>
      </c>
      <c r="K101" s="678">
        <v>1</v>
      </c>
      <c r="L101" s="665">
        <v>5</v>
      </c>
      <c r="M101" s="666">
        <v>109.18</v>
      </c>
    </row>
    <row r="102" spans="1:13" ht="14.4" customHeight="1" x14ac:dyDescent="0.3">
      <c r="A102" s="661" t="s">
        <v>2802</v>
      </c>
      <c r="B102" s="662" t="s">
        <v>2708</v>
      </c>
      <c r="C102" s="662" t="s">
        <v>1470</v>
      </c>
      <c r="D102" s="662" t="s">
        <v>607</v>
      </c>
      <c r="E102" s="662" t="s">
        <v>608</v>
      </c>
      <c r="F102" s="665"/>
      <c r="G102" s="665"/>
      <c r="H102" s="678">
        <v>0</v>
      </c>
      <c r="I102" s="665">
        <v>6</v>
      </c>
      <c r="J102" s="665">
        <v>290.52</v>
      </c>
      <c r="K102" s="678">
        <v>1</v>
      </c>
      <c r="L102" s="665">
        <v>6</v>
      </c>
      <c r="M102" s="666">
        <v>290.52</v>
      </c>
    </row>
    <row r="103" spans="1:13" ht="14.4" customHeight="1" x14ac:dyDescent="0.3">
      <c r="A103" s="661" t="s">
        <v>2802</v>
      </c>
      <c r="B103" s="662" t="s">
        <v>2708</v>
      </c>
      <c r="C103" s="662" t="s">
        <v>3026</v>
      </c>
      <c r="D103" s="662" t="s">
        <v>3027</v>
      </c>
      <c r="E103" s="662" t="s">
        <v>3028</v>
      </c>
      <c r="F103" s="665">
        <v>7</v>
      </c>
      <c r="G103" s="665">
        <v>327.06</v>
      </c>
      <c r="H103" s="678">
        <v>1</v>
      </c>
      <c r="I103" s="665"/>
      <c r="J103" s="665"/>
      <c r="K103" s="678">
        <v>0</v>
      </c>
      <c r="L103" s="665">
        <v>7</v>
      </c>
      <c r="M103" s="666">
        <v>327.06</v>
      </c>
    </row>
    <row r="104" spans="1:13" ht="14.4" customHeight="1" x14ac:dyDescent="0.3">
      <c r="A104" s="661" t="s">
        <v>2802</v>
      </c>
      <c r="B104" s="662" t="s">
        <v>2713</v>
      </c>
      <c r="C104" s="662" t="s">
        <v>3037</v>
      </c>
      <c r="D104" s="662" t="s">
        <v>2849</v>
      </c>
      <c r="E104" s="662" t="s">
        <v>2714</v>
      </c>
      <c r="F104" s="665">
        <v>1</v>
      </c>
      <c r="G104" s="665">
        <v>31.32</v>
      </c>
      <c r="H104" s="678">
        <v>1</v>
      </c>
      <c r="I104" s="665"/>
      <c r="J104" s="665"/>
      <c r="K104" s="678">
        <v>0</v>
      </c>
      <c r="L104" s="665">
        <v>1</v>
      </c>
      <c r="M104" s="666">
        <v>31.32</v>
      </c>
    </row>
    <row r="105" spans="1:13" ht="14.4" customHeight="1" x14ac:dyDescent="0.3">
      <c r="A105" s="661" t="s">
        <v>2802</v>
      </c>
      <c r="B105" s="662" t="s">
        <v>2713</v>
      </c>
      <c r="C105" s="662" t="s">
        <v>3588</v>
      </c>
      <c r="D105" s="662" t="s">
        <v>1522</v>
      </c>
      <c r="E105" s="662" t="s">
        <v>3589</v>
      </c>
      <c r="F105" s="665"/>
      <c r="G105" s="665"/>
      <c r="H105" s="678">
        <v>0</v>
      </c>
      <c r="I105" s="665">
        <v>1</v>
      </c>
      <c r="J105" s="665">
        <v>156.61000000000001</v>
      </c>
      <c r="K105" s="678">
        <v>1</v>
      </c>
      <c r="L105" s="665">
        <v>1</v>
      </c>
      <c r="M105" s="666">
        <v>156.61000000000001</v>
      </c>
    </row>
    <row r="106" spans="1:13" ht="14.4" customHeight="1" x14ac:dyDescent="0.3">
      <c r="A106" s="661" t="s">
        <v>2803</v>
      </c>
      <c r="B106" s="662" t="s">
        <v>2619</v>
      </c>
      <c r="C106" s="662" t="s">
        <v>2832</v>
      </c>
      <c r="D106" s="662" t="s">
        <v>2833</v>
      </c>
      <c r="E106" s="662" t="s">
        <v>2834</v>
      </c>
      <c r="F106" s="665"/>
      <c r="G106" s="665"/>
      <c r="H106" s="678">
        <v>0</v>
      </c>
      <c r="I106" s="665">
        <v>122</v>
      </c>
      <c r="J106" s="665">
        <v>66293.58</v>
      </c>
      <c r="K106" s="678">
        <v>1</v>
      </c>
      <c r="L106" s="665">
        <v>122</v>
      </c>
      <c r="M106" s="666">
        <v>66293.58</v>
      </c>
    </row>
    <row r="107" spans="1:13" ht="14.4" customHeight="1" x14ac:dyDescent="0.3">
      <c r="A107" s="661" t="s">
        <v>2803</v>
      </c>
      <c r="B107" s="662" t="s">
        <v>2619</v>
      </c>
      <c r="C107" s="662" t="s">
        <v>2835</v>
      </c>
      <c r="D107" s="662" t="s">
        <v>2833</v>
      </c>
      <c r="E107" s="662" t="s">
        <v>2836</v>
      </c>
      <c r="F107" s="665"/>
      <c r="G107" s="665"/>
      <c r="H107" s="678">
        <v>0</v>
      </c>
      <c r="I107" s="665">
        <v>25</v>
      </c>
      <c r="J107" s="665">
        <v>20377.5</v>
      </c>
      <c r="K107" s="678">
        <v>1</v>
      </c>
      <c r="L107" s="665">
        <v>25</v>
      </c>
      <c r="M107" s="666">
        <v>20377.5</v>
      </c>
    </row>
    <row r="108" spans="1:13" ht="14.4" customHeight="1" x14ac:dyDescent="0.3">
      <c r="A108" s="661" t="s">
        <v>2803</v>
      </c>
      <c r="B108" s="662" t="s">
        <v>2619</v>
      </c>
      <c r="C108" s="662" t="s">
        <v>2901</v>
      </c>
      <c r="D108" s="662" t="s">
        <v>2833</v>
      </c>
      <c r="E108" s="662" t="s">
        <v>2902</v>
      </c>
      <c r="F108" s="665"/>
      <c r="G108" s="665"/>
      <c r="H108" s="678">
        <v>0</v>
      </c>
      <c r="I108" s="665">
        <v>3</v>
      </c>
      <c r="J108" s="665">
        <v>3464.04</v>
      </c>
      <c r="K108" s="678">
        <v>1</v>
      </c>
      <c r="L108" s="665">
        <v>3</v>
      </c>
      <c r="M108" s="666">
        <v>3464.04</v>
      </c>
    </row>
    <row r="109" spans="1:13" ht="14.4" customHeight="1" x14ac:dyDescent="0.3">
      <c r="A109" s="661" t="s">
        <v>2803</v>
      </c>
      <c r="B109" s="662" t="s">
        <v>2619</v>
      </c>
      <c r="C109" s="662" t="s">
        <v>3048</v>
      </c>
      <c r="D109" s="662" t="s">
        <v>2833</v>
      </c>
      <c r="E109" s="662" t="s">
        <v>2902</v>
      </c>
      <c r="F109" s="665">
        <v>2</v>
      </c>
      <c r="G109" s="665">
        <v>2309.36</v>
      </c>
      <c r="H109" s="678">
        <v>1</v>
      </c>
      <c r="I109" s="665"/>
      <c r="J109" s="665"/>
      <c r="K109" s="678">
        <v>0</v>
      </c>
      <c r="L109" s="665">
        <v>2</v>
      </c>
      <c r="M109" s="666">
        <v>2309.36</v>
      </c>
    </row>
    <row r="110" spans="1:13" ht="14.4" customHeight="1" x14ac:dyDescent="0.3">
      <c r="A110" s="661" t="s">
        <v>2803</v>
      </c>
      <c r="B110" s="662" t="s">
        <v>2628</v>
      </c>
      <c r="C110" s="662" t="s">
        <v>2388</v>
      </c>
      <c r="D110" s="662" t="s">
        <v>2389</v>
      </c>
      <c r="E110" s="662" t="s">
        <v>1603</v>
      </c>
      <c r="F110" s="665"/>
      <c r="G110" s="665"/>
      <c r="H110" s="678">
        <v>0</v>
      </c>
      <c r="I110" s="665">
        <v>2</v>
      </c>
      <c r="J110" s="665">
        <v>140.46</v>
      </c>
      <c r="K110" s="678">
        <v>1</v>
      </c>
      <c r="L110" s="665">
        <v>2</v>
      </c>
      <c r="M110" s="666">
        <v>140.46</v>
      </c>
    </row>
    <row r="111" spans="1:13" ht="14.4" customHeight="1" x14ac:dyDescent="0.3">
      <c r="A111" s="661" t="s">
        <v>2803</v>
      </c>
      <c r="B111" s="662" t="s">
        <v>2658</v>
      </c>
      <c r="C111" s="662" t="s">
        <v>1780</v>
      </c>
      <c r="D111" s="662" t="s">
        <v>2663</v>
      </c>
      <c r="E111" s="662" t="s">
        <v>2659</v>
      </c>
      <c r="F111" s="665"/>
      <c r="G111" s="665"/>
      <c r="H111" s="678">
        <v>0</v>
      </c>
      <c r="I111" s="665">
        <v>5</v>
      </c>
      <c r="J111" s="665">
        <v>747.6</v>
      </c>
      <c r="K111" s="678">
        <v>1</v>
      </c>
      <c r="L111" s="665">
        <v>5</v>
      </c>
      <c r="M111" s="666">
        <v>747.6</v>
      </c>
    </row>
    <row r="112" spans="1:13" ht="14.4" customHeight="1" x14ac:dyDescent="0.3">
      <c r="A112" s="661" t="s">
        <v>2803</v>
      </c>
      <c r="B112" s="662" t="s">
        <v>2694</v>
      </c>
      <c r="C112" s="662" t="s">
        <v>2817</v>
      </c>
      <c r="D112" s="662" t="s">
        <v>2818</v>
      </c>
      <c r="E112" s="662" t="s">
        <v>2670</v>
      </c>
      <c r="F112" s="665">
        <v>3</v>
      </c>
      <c r="G112" s="665">
        <v>234.99</v>
      </c>
      <c r="H112" s="678">
        <v>1</v>
      </c>
      <c r="I112" s="665"/>
      <c r="J112" s="665"/>
      <c r="K112" s="678">
        <v>0</v>
      </c>
      <c r="L112" s="665">
        <v>3</v>
      </c>
      <c r="M112" s="666">
        <v>234.99</v>
      </c>
    </row>
    <row r="113" spans="1:13" ht="14.4" customHeight="1" x14ac:dyDescent="0.3">
      <c r="A113" s="661" t="s">
        <v>2803</v>
      </c>
      <c r="B113" s="662" t="s">
        <v>2708</v>
      </c>
      <c r="C113" s="662" t="s">
        <v>1579</v>
      </c>
      <c r="D113" s="662" t="s">
        <v>607</v>
      </c>
      <c r="E113" s="662" t="s">
        <v>2709</v>
      </c>
      <c r="F113" s="665"/>
      <c r="G113" s="665"/>
      <c r="H113" s="678">
        <v>0</v>
      </c>
      <c r="I113" s="665">
        <v>8</v>
      </c>
      <c r="J113" s="665">
        <v>193.76</v>
      </c>
      <c r="K113" s="678">
        <v>1</v>
      </c>
      <c r="L113" s="665">
        <v>8</v>
      </c>
      <c r="M113" s="666">
        <v>193.76</v>
      </c>
    </row>
    <row r="114" spans="1:13" ht="14.4" customHeight="1" x14ac:dyDescent="0.3">
      <c r="A114" s="661" t="s">
        <v>2803</v>
      </c>
      <c r="B114" s="662" t="s">
        <v>2708</v>
      </c>
      <c r="C114" s="662" t="s">
        <v>1470</v>
      </c>
      <c r="D114" s="662" t="s">
        <v>607</v>
      </c>
      <c r="E114" s="662" t="s">
        <v>608</v>
      </c>
      <c r="F114" s="665"/>
      <c r="G114" s="665"/>
      <c r="H114" s="678">
        <v>0</v>
      </c>
      <c r="I114" s="665">
        <v>15</v>
      </c>
      <c r="J114" s="665">
        <v>655.0200000000001</v>
      </c>
      <c r="K114" s="678">
        <v>1</v>
      </c>
      <c r="L114" s="665">
        <v>15</v>
      </c>
      <c r="M114" s="666">
        <v>655.0200000000001</v>
      </c>
    </row>
    <row r="115" spans="1:13" ht="14.4" customHeight="1" x14ac:dyDescent="0.3">
      <c r="A115" s="661" t="s">
        <v>2803</v>
      </c>
      <c r="B115" s="662" t="s">
        <v>4009</v>
      </c>
      <c r="C115" s="662" t="s">
        <v>3622</v>
      </c>
      <c r="D115" s="662" t="s">
        <v>3479</v>
      </c>
      <c r="E115" s="662" t="s">
        <v>3623</v>
      </c>
      <c r="F115" s="665"/>
      <c r="G115" s="665"/>
      <c r="H115" s="678">
        <v>0</v>
      </c>
      <c r="I115" s="665">
        <v>2</v>
      </c>
      <c r="J115" s="665">
        <v>413.06</v>
      </c>
      <c r="K115" s="678">
        <v>1</v>
      </c>
      <c r="L115" s="665">
        <v>2</v>
      </c>
      <c r="M115" s="666">
        <v>413.06</v>
      </c>
    </row>
    <row r="116" spans="1:13" ht="14.4" customHeight="1" x14ac:dyDescent="0.3">
      <c r="A116" s="661" t="s">
        <v>2803</v>
      </c>
      <c r="B116" s="662" t="s">
        <v>2713</v>
      </c>
      <c r="C116" s="662" t="s">
        <v>3037</v>
      </c>
      <c r="D116" s="662" t="s">
        <v>2849</v>
      </c>
      <c r="E116" s="662" t="s">
        <v>2714</v>
      </c>
      <c r="F116" s="665">
        <v>2</v>
      </c>
      <c r="G116" s="665">
        <v>62.64</v>
      </c>
      <c r="H116" s="678">
        <v>1</v>
      </c>
      <c r="I116" s="665"/>
      <c r="J116" s="665"/>
      <c r="K116" s="678">
        <v>0</v>
      </c>
      <c r="L116" s="665">
        <v>2</v>
      </c>
      <c r="M116" s="666">
        <v>62.64</v>
      </c>
    </row>
    <row r="117" spans="1:13" ht="14.4" customHeight="1" x14ac:dyDescent="0.3">
      <c r="A117" s="661" t="s">
        <v>2803</v>
      </c>
      <c r="B117" s="662" t="s">
        <v>2713</v>
      </c>
      <c r="C117" s="662" t="s">
        <v>1486</v>
      </c>
      <c r="D117" s="662" t="s">
        <v>1487</v>
      </c>
      <c r="E117" s="662" t="s">
        <v>1488</v>
      </c>
      <c r="F117" s="665"/>
      <c r="G117" s="665"/>
      <c r="H117" s="678">
        <v>0</v>
      </c>
      <c r="I117" s="665">
        <v>1</v>
      </c>
      <c r="J117" s="665">
        <v>31.32</v>
      </c>
      <c r="K117" s="678">
        <v>1</v>
      </c>
      <c r="L117" s="665">
        <v>1</v>
      </c>
      <c r="M117" s="666">
        <v>31.32</v>
      </c>
    </row>
    <row r="118" spans="1:13" ht="14.4" customHeight="1" x14ac:dyDescent="0.3">
      <c r="A118" s="661" t="s">
        <v>2803</v>
      </c>
      <c r="B118" s="662" t="s">
        <v>4013</v>
      </c>
      <c r="C118" s="662" t="s">
        <v>3638</v>
      </c>
      <c r="D118" s="662" t="s">
        <v>3639</v>
      </c>
      <c r="E118" s="662" t="s">
        <v>3640</v>
      </c>
      <c r="F118" s="665">
        <v>1</v>
      </c>
      <c r="G118" s="665">
        <v>90.6</v>
      </c>
      <c r="H118" s="678">
        <v>1</v>
      </c>
      <c r="I118" s="665"/>
      <c r="J118" s="665"/>
      <c r="K118" s="678">
        <v>0</v>
      </c>
      <c r="L118" s="665">
        <v>1</v>
      </c>
      <c r="M118" s="666">
        <v>90.6</v>
      </c>
    </row>
    <row r="119" spans="1:13" ht="14.4" customHeight="1" x14ac:dyDescent="0.3">
      <c r="A119" s="661" t="s">
        <v>2803</v>
      </c>
      <c r="B119" s="662" t="s">
        <v>2723</v>
      </c>
      <c r="C119" s="662" t="s">
        <v>3436</v>
      </c>
      <c r="D119" s="662" t="s">
        <v>3437</v>
      </c>
      <c r="E119" s="662" t="s">
        <v>3438</v>
      </c>
      <c r="F119" s="665"/>
      <c r="G119" s="665"/>
      <c r="H119" s="678">
        <v>0</v>
      </c>
      <c r="I119" s="665">
        <v>1</v>
      </c>
      <c r="J119" s="665">
        <v>14.11</v>
      </c>
      <c r="K119" s="678">
        <v>1</v>
      </c>
      <c r="L119" s="665">
        <v>1</v>
      </c>
      <c r="M119" s="666">
        <v>14.11</v>
      </c>
    </row>
    <row r="120" spans="1:13" ht="14.4" customHeight="1" x14ac:dyDescent="0.3">
      <c r="A120" s="661" t="s">
        <v>2803</v>
      </c>
      <c r="B120" s="662" t="s">
        <v>2703</v>
      </c>
      <c r="C120" s="662" t="s">
        <v>3044</v>
      </c>
      <c r="D120" s="662" t="s">
        <v>3045</v>
      </c>
      <c r="E120" s="662" t="s">
        <v>3046</v>
      </c>
      <c r="F120" s="665"/>
      <c r="G120" s="665"/>
      <c r="H120" s="678">
        <v>0</v>
      </c>
      <c r="I120" s="665">
        <v>1</v>
      </c>
      <c r="J120" s="665">
        <v>11293.87</v>
      </c>
      <c r="K120" s="678">
        <v>1</v>
      </c>
      <c r="L120" s="665">
        <v>1</v>
      </c>
      <c r="M120" s="666">
        <v>11293.87</v>
      </c>
    </row>
    <row r="121" spans="1:13" ht="14.4" customHeight="1" x14ac:dyDescent="0.3">
      <c r="A121" s="661" t="s">
        <v>2804</v>
      </c>
      <c r="B121" s="662" t="s">
        <v>2619</v>
      </c>
      <c r="C121" s="662" t="s">
        <v>3024</v>
      </c>
      <c r="D121" s="662" t="s">
        <v>2833</v>
      </c>
      <c r="E121" s="662" t="s">
        <v>3025</v>
      </c>
      <c r="F121" s="665"/>
      <c r="G121" s="665"/>
      <c r="H121" s="678">
        <v>0</v>
      </c>
      <c r="I121" s="665">
        <v>5</v>
      </c>
      <c r="J121" s="665">
        <v>2037.75</v>
      </c>
      <c r="K121" s="678">
        <v>1</v>
      </c>
      <c r="L121" s="665">
        <v>5</v>
      </c>
      <c r="M121" s="666">
        <v>2037.75</v>
      </c>
    </row>
    <row r="122" spans="1:13" ht="14.4" customHeight="1" x14ac:dyDescent="0.3">
      <c r="A122" s="661" t="s">
        <v>2804</v>
      </c>
      <c r="B122" s="662" t="s">
        <v>2619</v>
      </c>
      <c r="C122" s="662" t="s">
        <v>2832</v>
      </c>
      <c r="D122" s="662" t="s">
        <v>2833</v>
      </c>
      <c r="E122" s="662" t="s">
        <v>2834</v>
      </c>
      <c r="F122" s="665"/>
      <c r="G122" s="665"/>
      <c r="H122" s="678">
        <v>0</v>
      </c>
      <c r="I122" s="665">
        <v>86</v>
      </c>
      <c r="J122" s="665">
        <v>46731.539999999994</v>
      </c>
      <c r="K122" s="678">
        <v>1</v>
      </c>
      <c r="L122" s="665">
        <v>86</v>
      </c>
      <c r="M122" s="666">
        <v>46731.539999999994</v>
      </c>
    </row>
    <row r="123" spans="1:13" ht="14.4" customHeight="1" x14ac:dyDescent="0.3">
      <c r="A123" s="661" t="s">
        <v>2804</v>
      </c>
      <c r="B123" s="662" t="s">
        <v>2619</v>
      </c>
      <c r="C123" s="662" t="s">
        <v>2835</v>
      </c>
      <c r="D123" s="662" t="s">
        <v>2833</v>
      </c>
      <c r="E123" s="662" t="s">
        <v>2836</v>
      </c>
      <c r="F123" s="665"/>
      <c r="G123" s="665"/>
      <c r="H123" s="678">
        <v>0</v>
      </c>
      <c r="I123" s="665">
        <v>18</v>
      </c>
      <c r="J123" s="665">
        <v>14671.8</v>
      </c>
      <c r="K123" s="678">
        <v>1</v>
      </c>
      <c r="L123" s="665">
        <v>18</v>
      </c>
      <c r="M123" s="666">
        <v>14671.8</v>
      </c>
    </row>
    <row r="124" spans="1:13" ht="14.4" customHeight="1" x14ac:dyDescent="0.3">
      <c r="A124" s="661" t="s">
        <v>2804</v>
      </c>
      <c r="B124" s="662" t="s">
        <v>2619</v>
      </c>
      <c r="C124" s="662" t="s">
        <v>2837</v>
      </c>
      <c r="D124" s="662" t="s">
        <v>2833</v>
      </c>
      <c r="E124" s="662" t="s">
        <v>2838</v>
      </c>
      <c r="F124" s="665"/>
      <c r="G124" s="665"/>
      <c r="H124" s="678">
        <v>0</v>
      </c>
      <c r="I124" s="665">
        <v>2</v>
      </c>
      <c r="J124" s="665">
        <v>1847.48</v>
      </c>
      <c r="K124" s="678">
        <v>1</v>
      </c>
      <c r="L124" s="665">
        <v>2</v>
      </c>
      <c r="M124" s="666">
        <v>1847.48</v>
      </c>
    </row>
    <row r="125" spans="1:13" ht="14.4" customHeight="1" x14ac:dyDescent="0.3">
      <c r="A125" s="661" t="s">
        <v>2804</v>
      </c>
      <c r="B125" s="662" t="s">
        <v>2619</v>
      </c>
      <c r="C125" s="662" t="s">
        <v>2901</v>
      </c>
      <c r="D125" s="662" t="s">
        <v>2833</v>
      </c>
      <c r="E125" s="662" t="s">
        <v>2902</v>
      </c>
      <c r="F125" s="665"/>
      <c r="G125" s="665"/>
      <c r="H125" s="678">
        <v>0</v>
      </c>
      <c r="I125" s="665">
        <v>2</v>
      </c>
      <c r="J125" s="665">
        <v>2309.36</v>
      </c>
      <c r="K125" s="678">
        <v>1</v>
      </c>
      <c r="L125" s="665">
        <v>2</v>
      </c>
      <c r="M125" s="666">
        <v>2309.36</v>
      </c>
    </row>
    <row r="126" spans="1:13" ht="14.4" customHeight="1" x14ac:dyDescent="0.3">
      <c r="A126" s="661" t="s">
        <v>2804</v>
      </c>
      <c r="B126" s="662" t="s">
        <v>2633</v>
      </c>
      <c r="C126" s="662" t="s">
        <v>1483</v>
      </c>
      <c r="D126" s="662" t="s">
        <v>2634</v>
      </c>
      <c r="E126" s="662" t="s">
        <v>1468</v>
      </c>
      <c r="F126" s="665"/>
      <c r="G126" s="665"/>
      <c r="H126" s="678">
        <v>0</v>
      </c>
      <c r="I126" s="665">
        <v>2</v>
      </c>
      <c r="J126" s="665">
        <v>193.06</v>
      </c>
      <c r="K126" s="678">
        <v>1</v>
      </c>
      <c r="L126" s="665">
        <v>2</v>
      </c>
      <c r="M126" s="666">
        <v>193.06</v>
      </c>
    </row>
    <row r="127" spans="1:13" ht="14.4" customHeight="1" x14ac:dyDescent="0.3">
      <c r="A127" s="661" t="s">
        <v>2804</v>
      </c>
      <c r="B127" s="662" t="s">
        <v>2658</v>
      </c>
      <c r="C127" s="662" t="s">
        <v>1759</v>
      </c>
      <c r="D127" s="662" t="s">
        <v>1641</v>
      </c>
      <c r="E127" s="662" t="s">
        <v>2660</v>
      </c>
      <c r="F127" s="665"/>
      <c r="G127" s="665"/>
      <c r="H127" s="678">
        <v>0</v>
      </c>
      <c r="I127" s="665">
        <v>8</v>
      </c>
      <c r="J127" s="665">
        <v>1234.8800000000001</v>
      </c>
      <c r="K127" s="678">
        <v>1</v>
      </c>
      <c r="L127" s="665">
        <v>8</v>
      </c>
      <c r="M127" s="666">
        <v>1234.8800000000001</v>
      </c>
    </row>
    <row r="128" spans="1:13" ht="14.4" customHeight="1" x14ac:dyDescent="0.3">
      <c r="A128" s="661" t="s">
        <v>2804</v>
      </c>
      <c r="B128" s="662" t="s">
        <v>2658</v>
      </c>
      <c r="C128" s="662" t="s">
        <v>1640</v>
      </c>
      <c r="D128" s="662" t="s">
        <v>1641</v>
      </c>
      <c r="E128" s="662" t="s">
        <v>2659</v>
      </c>
      <c r="F128" s="665"/>
      <c r="G128" s="665"/>
      <c r="H128" s="678">
        <v>0</v>
      </c>
      <c r="I128" s="665">
        <v>1</v>
      </c>
      <c r="J128" s="665">
        <v>225.06</v>
      </c>
      <c r="K128" s="678">
        <v>1</v>
      </c>
      <c r="L128" s="665">
        <v>1</v>
      </c>
      <c r="M128" s="666">
        <v>225.06</v>
      </c>
    </row>
    <row r="129" spans="1:13" ht="14.4" customHeight="1" x14ac:dyDescent="0.3">
      <c r="A129" s="661" t="s">
        <v>2804</v>
      </c>
      <c r="B129" s="662" t="s">
        <v>2678</v>
      </c>
      <c r="C129" s="662" t="s">
        <v>3669</v>
      </c>
      <c r="D129" s="662" t="s">
        <v>3670</v>
      </c>
      <c r="E129" s="662" t="s">
        <v>1797</v>
      </c>
      <c r="F129" s="665">
        <v>1</v>
      </c>
      <c r="G129" s="665">
        <v>212.59</v>
      </c>
      <c r="H129" s="678">
        <v>1</v>
      </c>
      <c r="I129" s="665"/>
      <c r="J129" s="665"/>
      <c r="K129" s="678">
        <v>0</v>
      </c>
      <c r="L129" s="665">
        <v>1</v>
      </c>
      <c r="M129" s="666">
        <v>212.59</v>
      </c>
    </row>
    <row r="130" spans="1:13" ht="14.4" customHeight="1" x14ac:dyDescent="0.3">
      <c r="A130" s="661" t="s">
        <v>2804</v>
      </c>
      <c r="B130" s="662" t="s">
        <v>2708</v>
      </c>
      <c r="C130" s="662" t="s">
        <v>1470</v>
      </c>
      <c r="D130" s="662" t="s">
        <v>607</v>
      </c>
      <c r="E130" s="662" t="s">
        <v>608</v>
      </c>
      <c r="F130" s="665"/>
      <c r="G130" s="665"/>
      <c r="H130" s="678">
        <v>0</v>
      </c>
      <c r="I130" s="665">
        <v>13</v>
      </c>
      <c r="J130" s="665">
        <v>570.05999999999995</v>
      </c>
      <c r="K130" s="678">
        <v>1</v>
      </c>
      <c r="L130" s="665">
        <v>13</v>
      </c>
      <c r="M130" s="666">
        <v>570.05999999999995</v>
      </c>
    </row>
    <row r="131" spans="1:13" ht="14.4" customHeight="1" x14ac:dyDescent="0.3">
      <c r="A131" s="661" t="s">
        <v>2804</v>
      </c>
      <c r="B131" s="662" t="s">
        <v>2708</v>
      </c>
      <c r="C131" s="662" t="s">
        <v>3026</v>
      </c>
      <c r="D131" s="662" t="s">
        <v>3027</v>
      </c>
      <c r="E131" s="662" t="s">
        <v>3028</v>
      </c>
      <c r="F131" s="665">
        <v>3</v>
      </c>
      <c r="G131" s="665">
        <v>145.26</v>
      </c>
      <c r="H131" s="678">
        <v>1</v>
      </c>
      <c r="I131" s="665"/>
      <c r="J131" s="665"/>
      <c r="K131" s="678">
        <v>0</v>
      </c>
      <c r="L131" s="665">
        <v>3</v>
      </c>
      <c r="M131" s="666">
        <v>145.26</v>
      </c>
    </row>
    <row r="132" spans="1:13" ht="14.4" customHeight="1" x14ac:dyDescent="0.3">
      <c r="A132" s="661" t="s">
        <v>2804</v>
      </c>
      <c r="B132" s="662" t="s">
        <v>2713</v>
      </c>
      <c r="C132" s="662" t="s">
        <v>2848</v>
      </c>
      <c r="D132" s="662" t="s">
        <v>2849</v>
      </c>
      <c r="E132" s="662" t="s">
        <v>2715</v>
      </c>
      <c r="F132" s="665">
        <v>1</v>
      </c>
      <c r="G132" s="665">
        <v>93.96</v>
      </c>
      <c r="H132" s="678">
        <v>1</v>
      </c>
      <c r="I132" s="665"/>
      <c r="J132" s="665"/>
      <c r="K132" s="678">
        <v>0</v>
      </c>
      <c r="L132" s="665">
        <v>1</v>
      </c>
      <c r="M132" s="666">
        <v>93.96</v>
      </c>
    </row>
    <row r="133" spans="1:13" ht="14.4" customHeight="1" x14ac:dyDescent="0.3">
      <c r="A133" s="661" t="s">
        <v>2804</v>
      </c>
      <c r="B133" s="662" t="s">
        <v>2713</v>
      </c>
      <c r="C133" s="662" t="s">
        <v>1525</v>
      </c>
      <c r="D133" s="662" t="s">
        <v>1522</v>
      </c>
      <c r="E133" s="662" t="s">
        <v>2715</v>
      </c>
      <c r="F133" s="665"/>
      <c r="G133" s="665"/>
      <c r="H133" s="678">
        <v>0</v>
      </c>
      <c r="I133" s="665">
        <v>1</v>
      </c>
      <c r="J133" s="665">
        <v>93.96</v>
      </c>
      <c r="K133" s="678">
        <v>1</v>
      </c>
      <c r="L133" s="665">
        <v>1</v>
      </c>
      <c r="M133" s="666">
        <v>93.96</v>
      </c>
    </row>
    <row r="134" spans="1:13" ht="14.4" customHeight="1" x14ac:dyDescent="0.3">
      <c r="A134" s="661" t="s">
        <v>2804</v>
      </c>
      <c r="B134" s="662" t="s">
        <v>2713</v>
      </c>
      <c r="C134" s="662" t="s">
        <v>3537</v>
      </c>
      <c r="D134" s="662" t="s">
        <v>2849</v>
      </c>
      <c r="E134" s="662" t="s">
        <v>2715</v>
      </c>
      <c r="F134" s="665">
        <v>1</v>
      </c>
      <c r="G134" s="665">
        <v>93.96</v>
      </c>
      <c r="H134" s="678">
        <v>1</v>
      </c>
      <c r="I134" s="665"/>
      <c r="J134" s="665"/>
      <c r="K134" s="678">
        <v>0</v>
      </c>
      <c r="L134" s="665">
        <v>1</v>
      </c>
      <c r="M134" s="666">
        <v>93.96</v>
      </c>
    </row>
    <row r="135" spans="1:13" ht="14.4" customHeight="1" x14ac:dyDescent="0.3">
      <c r="A135" s="661" t="s">
        <v>2804</v>
      </c>
      <c r="B135" s="662" t="s">
        <v>2723</v>
      </c>
      <c r="C135" s="662" t="s">
        <v>3667</v>
      </c>
      <c r="D135" s="662" t="s">
        <v>3668</v>
      </c>
      <c r="E135" s="662" t="s">
        <v>2725</v>
      </c>
      <c r="F135" s="665">
        <v>1</v>
      </c>
      <c r="G135" s="665">
        <v>5.14</v>
      </c>
      <c r="H135" s="678">
        <v>1</v>
      </c>
      <c r="I135" s="665"/>
      <c r="J135" s="665"/>
      <c r="K135" s="678">
        <v>0</v>
      </c>
      <c r="L135" s="665">
        <v>1</v>
      </c>
      <c r="M135" s="666">
        <v>5.14</v>
      </c>
    </row>
    <row r="136" spans="1:13" ht="14.4" customHeight="1" x14ac:dyDescent="0.3">
      <c r="A136" s="661" t="s">
        <v>2804</v>
      </c>
      <c r="B136" s="662" t="s">
        <v>2731</v>
      </c>
      <c r="C136" s="662" t="s">
        <v>3672</v>
      </c>
      <c r="D136" s="662" t="s">
        <v>1459</v>
      </c>
      <c r="E136" s="662" t="s">
        <v>3673</v>
      </c>
      <c r="F136" s="665"/>
      <c r="G136" s="665"/>
      <c r="H136" s="678">
        <v>0</v>
      </c>
      <c r="I136" s="665">
        <v>1</v>
      </c>
      <c r="J136" s="665">
        <v>207.45</v>
      </c>
      <c r="K136" s="678">
        <v>1</v>
      </c>
      <c r="L136" s="665">
        <v>1</v>
      </c>
      <c r="M136" s="666">
        <v>207.45</v>
      </c>
    </row>
    <row r="137" spans="1:13" ht="14.4" customHeight="1" x14ac:dyDescent="0.3">
      <c r="A137" s="661" t="s">
        <v>2805</v>
      </c>
      <c r="B137" s="662" t="s">
        <v>2619</v>
      </c>
      <c r="C137" s="662" t="s">
        <v>3024</v>
      </c>
      <c r="D137" s="662" t="s">
        <v>2833</v>
      </c>
      <c r="E137" s="662" t="s">
        <v>3025</v>
      </c>
      <c r="F137" s="665"/>
      <c r="G137" s="665"/>
      <c r="H137" s="678">
        <v>0</v>
      </c>
      <c r="I137" s="665">
        <v>2</v>
      </c>
      <c r="J137" s="665">
        <v>815.1</v>
      </c>
      <c r="K137" s="678">
        <v>1</v>
      </c>
      <c r="L137" s="665">
        <v>2</v>
      </c>
      <c r="M137" s="666">
        <v>815.1</v>
      </c>
    </row>
    <row r="138" spans="1:13" ht="14.4" customHeight="1" x14ac:dyDescent="0.3">
      <c r="A138" s="661" t="s">
        <v>2805</v>
      </c>
      <c r="B138" s="662" t="s">
        <v>2619</v>
      </c>
      <c r="C138" s="662" t="s">
        <v>2832</v>
      </c>
      <c r="D138" s="662" t="s">
        <v>2833</v>
      </c>
      <c r="E138" s="662" t="s">
        <v>2834</v>
      </c>
      <c r="F138" s="665"/>
      <c r="G138" s="665"/>
      <c r="H138" s="678">
        <v>0</v>
      </c>
      <c r="I138" s="665">
        <v>138</v>
      </c>
      <c r="J138" s="665">
        <v>74987.820000000007</v>
      </c>
      <c r="K138" s="678">
        <v>1</v>
      </c>
      <c r="L138" s="665">
        <v>138</v>
      </c>
      <c r="M138" s="666">
        <v>74987.820000000007</v>
      </c>
    </row>
    <row r="139" spans="1:13" ht="14.4" customHeight="1" x14ac:dyDescent="0.3">
      <c r="A139" s="661" t="s">
        <v>2805</v>
      </c>
      <c r="B139" s="662" t="s">
        <v>2619</v>
      </c>
      <c r="C139" s="662" t="s">
        <v>2835</v>
      </c>
      <c r="D139" s="662" t="s">
        <v>2833</v>
      </c>
      <c r="E139" s="662" t="s">
        <v>2836</v>
      </c>
      <c r="F139" s="665"/>
      <c r="G139" s="665"/>
      <c r="H139" s="678">
        <v>0</v>
      </c>
      <c r="I139" s="665">
        <v>28</v>
      </c>
      <c r="J139" s="665">
        <v>22822.800000000003</v>
      </c>
      <c r="K139" s="678">
        <v>1</v>
      </c>
      <c r="L139" s="665">
        <v>28</v>
      </c>
      <c r="M139" s="666">
        <v>22822.800000000003</v>
      </c>
    </row>
    <row r="140" spans="1:13" ht="14.4" customHeight="1" x14ac:dyDescent="0.3">
      <c r="A140" s="661" t="s">
        <v>2805</v>
      </c>
      <c r="B140" s="662" t="s">
        <v>2619</v>
      </c>
      <c r="C140" s="662" t="s">
        <v>2837</v>
      </c>
      <c r="D140" s="662" t="s">
        <v>2833</v>
      </c>
      <c r="E140" s="662" t="s">
        <v>2838</v>
      </c>
      <c r="F140" s="665"/>
      <c r="G140" s="665"/>
      <c r="H140" s="678">
        <v>0</v>
      </c>
      <c r="I140" s="665">
        <v>3</v>
      </c>
      <c r="J140" s="665">
        <v>2771.2200000000003</v>
      </c>
      <c r="K140" s="678">
        <v>1</v>
      </c>
      <c r="L140" s="665">
        <v>3</v>
      </c>
      <c r="M140" s="666">
        <v>2771.2200000000003</v>
      </c>
    </row>
    <row r="141" spans="1:13" ht="14.4" customHeight="1" x14ac:dyDescent="0.3">
      <c r="A141" s="661" t="s">
        <v>2805</v>
      </c>
      <c r="B141" s="662" t="s">
        <v>2619</v>
      </c>
      <c r="C141" s="662" t="s">
        <v>2901</v>
      </c>
      <c r="D141" s="662" t="s">
        <v>2833</v>
      </c>
      <c r="E141" s="662" t="s">
        <v>2902</v>
      </c>
      <c r="F141" s="665"/>
      <c r="G141" s="665"/>
      <c r="H141" s="678">
        <v>0</v>
      </c>
      <c r="I141" s="665">
        <v>2</v>
      </c>
      <c r="J141" s="665">
        <v>2309.36</v>
      </c>
      <c r="K141" s="678">
        <v>1</v>
      </c>
      <c r="L141" s="665">
        <v>2</v>
      </c>
      <c r="M141" s="666">
        <v>2309.36</v>
      </c>
    </row>
    <row r="142" spans="1:13" ht="14.4" customHeight="1" x14ac:dyDescent="0.3">
      <c r="A142" s="661" t="s">
        <v>2805</v>
      </c>
      <c r="B142" s="662" t="s">
        <v>2658</v>
      </c>
      <c r="C142" s="662" t="s">
        <v>1759</v>
      </c>
      <c r="D142" s="662" t="s">
        <v>1641</v>
      </c>
      <c r="E142" s="662" t="s">
        <v>2660</v>
      </c>
      <c r="F142" s="665"/>
      <c r="G142" s="665"/>
      <c r="H142" s="678">
        <v>0</v>
      </c>
      <c r="I142" s="665">
        <v>6</v>
      </c>
      <c r="J142" s="665">
        <v>926.16000000000008</v>
      </c>
      <c r="K142" s="678">
        <v>1</v>
      </c>
      <c r="L142" s="665">
        <v>6</v>
      </c>
      <c r="M142" s="666">
        <v>926.16000000000008</v>
      </c>
    </row>
    <row r="143" spans="1:13" ht="14.4" customHeight="1" x14ac:dyDescent="0.3">
      <c r="A143" s="661" t="s">
        <v>2805</v>
      </c>
      <c r="B143" s="662" t="s">
        <v>2658</v>
      </c>
      <c r="C143" s="662" t="s">
        <v>1780</v>
      </c>
      <c r="D143" s="662" t="s">
        <v>2663</v>
      </c>
      <c r="E143" s="662" t="s">
        <v>2659</v>
      </c>
      <c r="F143" s="665"/>
      <c r="G143" s="665"/>
      <c r="H143" s="678">
        <v>0</v>
      </c>
      <c r="I143" s="665">
        <v>1</v>
      </c>
      <c r="J143" s="665">
        <v>149.52000000000001</v>
      </c>
      <c r="K143" s="678">
        <v>1</v>
      </c>
      <c r="L143" s="665">
        <v>1</v>
      </c>
      <c r="M143" s="666">
        <v>149.52000000000001</v>
      </c>
    </row>
    <row r="144" spans="1:13" ht="14.4" customHeight="1" x14ac:dyDescent="0.3">
      <c r="A144" s="661" t="s">
        <v>2805</v>
      </c>
      <c r="B144" s="662" t="s">
        <v>2658</v>
      </c>
      <c r="C144" s="662" t="s">
        <v>1640</v>
      </c>
      <c r="D144" s="662" t="s">
        <v>1641</v>
      </c>
      <c r="E144" s="662" t="s">
        <v>2659</v>
      </c>
      <c r="F144" s="665"/>
      <c r="G144" s="665"/>
      <c r="H144" s="678">
        <v>0</v>
      </c>
      <c r="I144" s="665">
        <v>1</v>
      </c>
      <c r="J144" s="665">
        <v>225.06</v>
      </c>
      <c r="K144" s="678">
        <v>1</v>
      </c>
      <c r="L144" s="665">
        <v>1</v>
      </c>
      <c r="M144" s="666">
        <v>225.06</v>
      </c>
    </row>
    <row r="145" spans="1:13" ht="14.4" customHeight="1" x14ac:dyDescent="0.3">
      <c r="A145" s="661" t="s">
        <v>2805</v>
      </c>
      <c r="B145" s="662" t="s">
        <v>2708</v>
      </c>
      <c r="C145" s="662" t="s">
        <v>1579</v>
      </c>
      <c r="D145" s="662" t="s">
        <v>607</v>
      </c>
      <c r="E145" s="662" t="s">
        <v>2709</v>
      </c>
      <c r="F145" s="665"/>
      <c r="G145" s="665"/>
      <c r="H145" s="678">
        <v>0</v>
      </c>
      <c r="I145" s="665">
        <v>6</v>
      </c>
      <c r="J145" s="665">
        <v>121.48</v>
      </c>
      <c r="K145" s="678">
        <v>1</v>
      </c>
      <c r="L145" s="665">
        <v>6</v>
      </c>
      <c r="M145" s="666">
        <v>121.48</v>
      </c>
    </row>
    <row r="146" spans="1:13" ht="14.4" customHeight="1" x14ac:dyDescent="0.3">
      <c r="A146" s="661" t="s">
        <v>2805</v>
      </c>
      <c r="B146" s="662" t="s">
        <v>2708</v>
      </c>
      <c r="C146" s="662" t="s">
        <v>1470</v>
      </c>
      <c r="D146" s="662" t="s">
        <v>607</v>
      </c>
      <c r="E146" s="662" t="s">
        <v>608</v>
      </c>
      <c r="F146" s="665"/>
      <c r="G146" s="665"/>
      <c r="H146" s="678">
        <v>0</v>
      </c>
      <c r="I146" s="665">
        <v>3</v>
      </c>
      <c r="J146" s="665">
        <v>145.26</v>
      </c>
      <c r="K146" s="678">
        <v>1</v>
      </c>
      <c r="L146" s="665">
        <v>3</v>
      </c>
      <c r="M146" s="666">
        <v>145.26</v>
      </c>
    </row>
    <row r="147" spans="1:13" ht="14.4" customHeight="1" x14ac:dyDescent="0.3">
      <c r="A147" s="661" t="s">
        <v>2805</v>
      </c>
      <c r="B147" s="662" t="s">
        <v>2713</v>
      </c>
      <c r="C147" s="662" t="s">
        <v>3037</v>
      </c>
      <c r="D147" s="662" t="s">
        <v>2849</v>
      </c>
      <c r="E147" s="662" t="s">
        <v>2714</v>
      </c>
      <c r="F147" s="665">
        <v>4</v>
      </c>
      <c r="G147" s="665">
        <v>125.28</v>
      </c>
      <c r="H147" s="678">
        <v>1</v>
      </c>
      <c r="I147" s="665"/>
      <c r="J147" s="665"/>
      <c r="K147" s="678">
        <v>0</v>
      </c>
      <c r="L147" s="665">
        <v>4</v>
      </c>
      <c r="M147" s="666">
        <v>125.28</v>
      </c>
    </row>
    <row r="148" spans="1:13" ht="14.4" customHeight="1" x14ac:dyDescent="0.3">
      <c r="A148" s="661" t="s">
        <v>2805</v>
      </c>
      <c r="B148" s="662" t="s">
        <v>2713</v>
      </c>
      <c r="C148" s="662" t="s">
        <v>2848</v>
      </c>
      <c r="D148" s="662" t="s">
        <v>2849</v>
      </c>
      <c r="E148" s="662" t="s">
        <v>2715</v>
      </c>
      <c r="F148" s="665">
        <v>7</v>
      </c>
      <c r="G148" s="665">
        <v>657.72</v>
      </c>
      <c r="H148" s="678">
        <v>1</v>
      </c>
      <c r="I148" s="665"/>
      <c r="J148" s="665"/>
      <c r="K148" s="678">
        <v>0</v>
      </c>
      <c r="L148" s="665">
        <v>7</v>
      </c>
      <c r="M148" s="666">
        <v>657.72</v>
      </c>
    </row>
    <row r="149" spans="1:13" ht="14.4" customHeight="1" x14ac:dyDescent="0.3">
      <c r="A149" s="661" t="s">
        <v>2805</v>
      </c>
      <c r="B149" s="662" t="s">
        <v>2713</v>
      </c>
      <c r="C149" s="662" t="s">
        <v>1521</v>
      </c>
      <c r="D149" s="662" t="s">
        <v>1522</v>
      </c>
      <c r="E149" s="662" t="s">
        <v>2714</v>
      </c>
      <c r="F149" s="665"/>
      <c r="G149" s="665"/>
      <c r="H149" s="678">
        <v>0</v>
      </c>
      <c r="I149" s="665">
        <v>2</v>
      </c>
      <c r="J149" s="665">
        <v>62.64</v>
      </c>
      <c r="K149" s="678">
        <v>1</v>
      </c>
      <c r="L149" s="665">
        <v>2</v>
      </c>
      <c r="M149" s="666">
        <v>62.64</v>
      </c>
    </row>
    <row r="150" spans="1:13" ht="14.4" customHeight="1" x14ac:dyDescent="0.3">
      <c r="A150" s="661" t="s">
        <v>2805</v>
      </c>
      <c r="B150" s="662" t="s">
        <v>2713</v>
      </c>
      <c r="C150" s="662" t="s">
        <v>1525</v>
      </c>
      <c r="D150" s="662" t="s">
        <v>1522</v>
      </c>
      <c r="E150" s="662" t="s">
        <v>2715</v>
      </c>
      <c r="F150" s="665"/>
      <c r="G150" s="665"/>
      <c r="H150" s="678">
        <v>0</v>
      </c>
      <c r="I150" s="665">
        <v>1</v>
      </c>
      <c r="J150" s="665">
        <v>93.96</v>
      </c>
      <c r="K150" s="678">
        <v>1</v>
      </c>
      <c r="L150" s="665">
        <v>1</v>
      </c>
      <c r="M150" s="666">
        <v>93.96</v>
      </c>
    </row>
    <row r="151" spans="1:13" ht="14.4" customHeight="1" x14ac:dyDescent="0.3">
      <c r="A151" s="661" t="s">
        <v>2806</v>
      </c>
      <c r="B151" s="662" t="s">
        <v>2614</v>
      </c>
      <c r="C151" s="662" t="s">
        <v>3115</v>
      </c>
      <c r="D151" s="662" t="s">
        <v>3116</v>
      </c>
      <c r="E151" s="662" t="s">
        <v>3117</v>
      </c>
      <c r="F151" s="665"/>
      <c r="G151" s="665"/>
      <c r="H151" s="678">
        <v>0</v>
      </c>
      <c r="I151" s="665">
        <v>1</v>
      </c>
      <c r="J151" s="665">
        <v>23.42</v>
      </c>
      <c r="K151" s="678">
        <v>1</v>
      </c>
      <c r="L151" s="665">
        <v>1</v>
      </c>
      <c r="M151" s="666">
        <v>23.42</v>
      </c>
    </row>
    <row r="152" spans="1:13" ht="14.4" customHeight="1" x14ac:dyDescent="0.3">
      <c r="A152" s="661" t="s">
        <v>2806</v>
      </c>
      <c r="B152" s="662" t="s">
        <v>2619</v>
      </c>
      <c r="C152" s="662" t="s">
        <v>3024</v>
      </c>
      <c r="D152" s="662" t="s">
        <v>2833</v>
      </c>
      <c r="E152" s="662" t="s">
        <v>3025</v>
      </c>
      <c r="F152" s="665"/>
      <c r="G152" s="665"/>
      <c r="H152" s="678">
        <v>0</v>
      </c>
      <c r="I152" s="665">
        <v>2</v>
      </c>
      <c r="J152" s="665">
        <v>815.1</v>
      </c>
      <c r="K152" s="678">
        <v>1</v>
      </c>
      <c r="L152" s="665">
        <v>2</v>
      </c>
      <c r="M152" s="666">
        <v>815.1</v>
      </c>
    </row>
    <row r="153" spans="1:13" ht="14.4" customHeight="1" x14ac:dyDescent="0.3">
      <c r="A153" s="661" t="s">
        <v>2806</v>
      </c>
      <c r="B153" s="662" t="s">
        <v>2619</v>
      </c>
      <c r="C153" s="662" t="s">
        <v>2832</v>
      </c>
      <c r="D153" s="662" t="s">
        <v>2833</v>
      </c>
      <c r="E153" s="662" t="s">
        <v>2834</v>
      </c>
      <c r="F153" s="665"/>
      <c r="G153" s="665"/>
      <c r="H153" s="678">
        <v>0</v>
      </c>
      <c r="I153" s="665">
        <v>90</v>
      </c>
      <c r="J153" s="665">
        <v>48905.1</v>
      </c>
      <c r="K153" s="678">
        <v>1</v>
      </c>
      <c r="L153" s="665">
        <v>90</v>
      </c>
      <c r="M153" s="666">
        <v>48905.1</v>
      </c>
    </row>
    <row r="154" spans="1:13" ht="14.4" customHeight="1" x14ac:dyDescent="0.3">
      <c r="A154" s="661" t="s">
        <v>2806</v>
      </c>
      <c r="B154" s="662" t="s">
        <v>2619</v>
      </c>
      <c r="C154" s="662" t="s">
        <v>2835</v>
      </c>
      <c r="D154" s="662" t="s">
        <v>2833</v>
      </c>
      <c r="E154" s="662" t="s">
        <v>2836</v>
      </c>
      <c r="F154" s="665"/>
      <c r="G154" s="665"/>
      <c r="H154" s="678">
        <v>0</v>
      </c>
      <c r="I154" s="665">
        <v>56</v>
      </c>
      <c r="J154" s="665">
        <v>45645.599999999991</v>
      </c>
      <c r="K154" s="678">
        <v>1</v>
      </c>
      <c r="L154" s="665">
        <v>56</v>
      </c>
      <c r="M154" s="666">
        <v>45645.599999999991</v>
      </c>
    </row>
    <row r="155" spans="1:13" ht="14.4" customHeight="1" x14ac:dyDescent="0.3">
      <c r="A155" s="661" t="s">
        <v>2806</v>
      </c>
      <c r="B155" s="662" t="s">
        <v>2619</v>
      </c>
      <c r="C155" s="662" t="s">
        <v>2837</v>
      </c>
      <c r="D155" s="662" t="s">
        <v>2833</v>
      </c>
      <c r="E155" s="662" t="s">
        <v>2838</v>
      </c>
      <c r="F155" s="665"/>
      <c r="G155" s="665"/>
      <c r="H155" s="678">
        <v>0</v>
      </c>
      <c r="I155" s="665">
        <v>14</v>
      </c>
      <c r="J155" s="665">
        <v>12932.36</v>
      </c>
      <c r="K155" s="678">
        <v>1</v>
      </c>
      <c r="L155" s="665">
        <v>14</v>
      </c>
      <c r="M155" s="666">
        <v>12932.36</v>
      </c>
    </row>
    <row r="156" spans="1:13" ht="14.4" customHeight="1" x14ac:dyDescent="0.3">
      <c r="A156" s="661" t="s">
        <v>2806</v>
      </c>
      <c r="B156" s="662" t="s">
        <v>2619</v>
      </c>
      <c r="C156" s="662" t="s">
        <v>3154</v>
      </c>
      <c r="D156" s="662" t="s">
        <v>2833</v>
      </c>
      <c r="E156" s="662" t="s">
        <v>2834</v>
      </c>
      <c r="F156" s="665"/>
      <c r="G156" s="665"/>
      <c r="H156" s="678">
        <v>0</v>
      </c>
      <c r="I156" s="665">
        <v>2</v>
      </c>
      <c r="J156" s="665">
        <v>1086.78</v>
      </c>
      <c r="K156" s="678">
        <v>1</v>
      </c>
      <c r="L156" s="665">
        <v>2</v>
      </c>
      <c r="M156" s="666">
        <v>1086.78</v>
      </c>
    </row>
    <row r="157" spans="1:13" ht="14.4" customHeight="1" x14ac:dyDescent="0.3">
      <c r="A157" s="661" t="s">
        <v>2806</v>
      </c>
      <c r="B157" s="662" t="s">
        <v>2636</v>
      </c>
      <c r="C157" s="662" t="s">
        <v>3752</v>
      </c>
      <c r="D157" s="662" t="s">
        <v>2750</v>
      </c>
      <c r="E157" s="662" t="s">
        <v>3753</v>
      </c>
      <c r="F157" s="665">
        <v>1</v>
      </c>
      <c r="G157" s="665">
        <v>0</v>
      </c>
      <c r="H157" s="678"/>
      <c r="I157" s="665"/>
      <c r="J157" s="665"/>
      <c r="K157" s="678"/>
      <c r="L157" s="665">
        <v>1</v>
      </c>
      <c r="M157" s="666">
        <v>0</v>
      </c>
    </row>
    <row r="158" spans="1:13" ht="14.4" customHeight="1" x14ac:dyDescent="0.3">
      <c r="A158" s="661" t="s">
        <v>2806</v>
      </c>
      <c r="B158" s="662" t="s">
        <v>2658</v>
      </c>
      <c r="C158" s="662" t="s">
        <v>1759</v>
      </c>
      <c r="D158" s="662" t="s">
        <v>1641</v>
      </c>
      <c r="E158" s="662" t="s">
        <v>2660</v>
      </c>
      <c r="F158" s="665"/>
      <c r="G158" s="665"/>
      <c r="H158" s="678">
        <v>0</v>
      </c>
      <c r="I158" s="665">
        <v>4</v>
      </c>
      <c r="J158" s="665">
        <v>617.44000000000005</v>
      </c>
      <c r="K158" s="678">
        <v>1</v>
      </c>
      <c r="L158" s="665">
        <v>4</v>
      </c>
      <c r="M158" s="666">
        <v>617.44000000000005</v>
      </c>
    </row>
    <row r="159" spans="1:13" ht="14.4" customHeight="1" x14ac:dyDescent="0.3">
      <c r="A159" s="661" t="s">
        <v>2806</v>
      </c>
      <c r="B159" s="662" t="s">
        <v>2658</v>
      </c>
      <c r="C159" s="662" t="s">
        <v>1780</v>
      </c>
      <c r="D159" s="662" t="s">
        <v>2663</v>
      </c>
      <c r="E159" s="662" t="s">
        <v>2659</v>
      </c>
      <c r="F159" s="665"/>
      <c r="G159" s="665"/>
      <c r="H159" s="678">
        <v>0</v>
      </c>
      <c r="I159" s="665">
        <v>2</v>
      </c>
      <c r="J159" s="665">
        <v>299.04000000000002</v>
      </c>
      <c r="K159" s="678">
        <v>1</v>
      </c>
      <c r="L159" s="665">
        <v>2</v>
      </c>
      <c r="M159" s="666">
        <v>299.04000000000002</v>
      </c>
    </row>
    <row r="160" spans="1:13" ht="14.4" customHeight="1" x14ac:dyDescent="0.3">
      <c r="A160" s="661" t="s">
        <v>2806</v>
      </c>
      <c r="B160" s="662" t="s">
        <v>2658</v>
      </c>
      <c r="C160" s="662" t="s">
        <v>3733</v>
      </c>
      <c r="D160" s="662" t="s">
        <v>3734</v>
      </c>
      <c r="E160" s="662" t="s">
        <v>3735</v>
      </c>
      <c r="F160" s="665"/>
      <c r="G160" s="665"/>
      <c r="H160" s="678">
        <v>0</v>
      </c>
      <c r="I160" s="665">
        <v>1</v>
      </c>
      <c r="J160" s="665">
        <v>75.73</v>
      </c>
      <c r="K160" s="678">
        <v>1</v>
      </c>
      <c r="L160" s="665">
        <v>1</v>
      </c>
      <c r="M160" s="666">
        <v>75.73</v>
      </c>
    </row>
    <row r="161" spans="1:13" ht="14.4" customHeight="1" x14ac:dyDescent="0.3">
      <c r="A161" s="661" t="s">
        <v>2806</v>
      </c>
      <c r="B161" s="662" t="s">
        <v>2658</v>
      </c>
      <c r="C161" s="662" t="s">
        <v>2944</v>
      </c>
      <c r="D161" s="662" t="s">
        <v>1641</v>
      </c>
      <c r="E161" s="662" t="s">
        <v>2660</v>
      </c>
      <c r="F161" s="665">
        <v>1</v>
      </c>
      <c r="G161" s="665">
        <v>154.36000000000001</v>
      </c>
      <c r="H161" s="678">
        <v>1</v>
      </c>
      <c r="I161" s="665"/>
      <c r="J161" s="665"/>
      <c r="K161" s="678">
        <v>0</v>
      </c>
      <c r="L161" s="665">
        <v>1</v>
      </c>
      <c r="M161" s="666">
        <v>154.36000000000001</v>
      </c>
    </row>
    <row r="162" spans="1:13" ht="14.4" customHeight="1" x14ac:dyDescent="0.3">
      <c r="A162" s="661" t="s">
        <v>2806</v>
      </c>
      <c r="B162" s="662" t="s">
        <v>2678</v>
      </c>
      <c r="C162" s="662" t="s">
        <v>1795</v>
      </c>
      <c r="D162" s="662" t="s">
        <v>1796</v>
      </c>
      <c r="E162" s="662" t="s">
        <v>1797</v>
      </c>
      <c r="F162" s="665"/>
      <c r="G162" s="665"/>
      <c r="H162" s="678">
        <v>0</v>
      </c>
      <c r="I162" s="665">
        <v>1</v>
      </c>
      <c r="J162" s="665">
        <v>119.7</v>
      </c>
      <c r="K162" s="678">
        <v>1</v>
      </c>
      <c r="L162" s="665">
        <v>1</v>
      </c>
      <c r="M162" s="666">
        <v>119.7</v>
      </c>
    </row>
    <row r="163" spans="1:13" ht="14.4" customHeight="1" x14ac:dyDescent="0.3">
      <c r="A163" s="661" t="s">
        <v>2806</v>
      </c>
      <c r="B163" s="662" t="s">
        <v>2679</v>
      </c>
      <c r="C163" s="662" t="s">
        <v>1714</v>
      </c>
      <c r="D163" s="662" t="s">
        <v>1715</v>
      </c>
      <c r="E163" s="662" t="s">
        <v>1716</v>
      </c>
      <c r="F163" s="665"/>
      <c r="G163" s="665"/>
      <c r="H163" s="678">
        <v>0</v>
      </c>
      <c r="I163" s="665">
        <v>2</v>
      </c>
      <c r="J163" s="665">
        <v>294.62</v>
      </c>
      <c r="K163" s="678">
        <v>1</v>
      </c>
      <c r="L163" s="665">
        <v>2</v>
      </c>
      <c r="M163" s="666">
        <v>294.62</v>
      </c>
    </row>
    <row r="164" spans="1:13" ht="14.4" customHeight="1" x14ac:dyDescent="0.3">
      <c r="A164" s="661" t="s">
        <v>2806</v>
      </c>
      <c r="B164" s="662" t="s">
        <v>2694</v>
      </c>
      <c r="C164" s="662" t="s">
        <v>1699</v>
      </c>
      <c r="D164" s="662" t="s">
        <v>1700</v>
      </c>
      <c r="E164" s="662" t="s">
        <v>2670</v>
      </c>
      <c r="F164" s="665"/>
      <c r="G164" s="665"/>
      <c r="H164" s="678">
        <v>0</v>
      </c>
      <c r="I164" s="665">
        <v>2</v>
      </c>
      <c r="J164" s="665">
        <v>133.63999999999999</v>
      </c>
      <c r="K164" s="678">
        <v>1</v>
      </c>
      <c r="L164" s="665">
        <v>2</v>
      </c>
      <c r="M164" s="666">
        <v>133.63999999999999</v>
      </c>
    </row>
    <row r="165" spans="1:13" ht="14.4" customHeight="1" x14ac:dyDescent="0.3">
      <c r="A165" s="661" t="s">
        <v>2806</v>
      </c>
      <c r="B165" s="662" t="s">
        <v>2708</v>
      </c>
      <c r="C165" s="662" t="s">
        <v>1579</v>
      </c>
      <c r="D165" s="662" t="s">
        <v>607</v>
      </c>
      <c r="E165" s="662" t="s">
        <v>2709</v>
      </c>
      <c r="F165" s="665"/>
      <c r="G165" s="665"/>
      <c r="H165" s="678">
        <v>0</v>
      </c>
      <c r="I165" s="665">
        <v>51</v>
      </c>
      <c r="J165" s="665">
        <v>931.25999999999976</v>
      </c>
      <c r="K165" s="678">
        <v>1</v>
      </c>
      <c r="L165" s="665">
        <v>51</v>
      </c>
      <c r="M165" s="666">
        <v>931.25999999999976</v>
      </c>
    </row>
    <row r="166" spans="1:13" ht="14.4" customHeight="1" x14ac:dyDescent="0.3">
      <c r="A166" s="661" t="s">
        <v>2806</v>
      </c>
      <c r="B166" s="662" t="s">
        <v>2708</v>
      </c>
      <c r="C166" s="662" t="s">
        <v>1470</v>
      </c>
      <c r="D166" s="662" t="s">
        <v>607</v>
      </c>
      <c r="E166" s="662" t="s">
        <v>608</v>
      </c>
      <c r="F166" s="665"/>
      <c r="G166" s="665"/>
      <c r="H166" s="678">
        <v>0</v>
      </c>
      <c r="I166" s="665">
        <v>23</v>
      </c>
      <c r="J166" s="665">
        <v>852.3</v>
      </c>
      <c r="K166" s="678">
        <v>1</v>
      </c>
      <c r="L166" s="665">
        <v>23</v>
      </c>
      <c r="M166" s="666">
        <v>852.3</v>
      </c>
    </row>
    <row r="167" spans="1:13" ht="14.4" customHeight="1" x14ac:dyDescent="0.3">
      <c r="A167" s="661" t="s">
        <v>2806</v>
      </c>
      <c r="B167" s="662" t="s">
        <v>2713</v>
      </c>
      <c r="C167" s="662" t="s">
        <v>3037</v>
      </c>
      <c r="D167" s="662" t="s">
        <v>2849</v>
      </c>
      <c r="E167" s="662" t="s">
        <v>2714</v>
      </c>
      <c r="F167" s="665">
        <v>1</v>
      </c>
      <c r="G167" s="665">
        <v>31.32</v>
      </c>
      <c r="H167" s="678">
        <v>1</v>
      </c>
      <c r="I167" s="665"/>
      <c r="J167" s="665"/>
      <c r="K167" s="678">
        <v>0</v>
      </c>
      <c r="L167" s="665">
        <v>1</v>
      </c>
      <c r="M167" s="666">
        <v>31.32</v>
      </c>
    </row>
    <row r="168" spans="1:13" ht="14.4" customHeight="1" x14ac:dyDescent="0.3">
      <c r="A168" s="661" t="s">
        <v>2806</v>
      </c>
      <c r="B168" s="662" t="s">
        <v>2713</v>
      </c>
      <c r="C168" s="662" t="s">
        <v>1521</v>
      </c>
      <c r="D168" s="662" t="s">
        <v>1522</v>
      </c>
      <c r="E168" s="662" t="s">
        <v>2714</v>
      </c>
      <c r="F168" s="665"/>
      <c r="G168" s="665"/>
      <c r="H168" s="678">
        <v>0</v>
      </c>
      <c r="I168" s="665">
        <v>1</v>
      </c>
      <c r="J168" s="665">
        <v>31.32</v>
      </c>
      <c r="K168" s="678">
        <v>1</v>
      </c>
      <c r="L168" s="665">
        <v>1</v>
      </c>
      <c r="M168" s="666">
        <v>31.32</v>
      </c>
    </row>
    <row r="169" spans="1:13" ht="14.4" customHeight="1" x14ac:dyDescent="0.3">
      <c r="A169" s="661" t="s">
        <v>2806</v>
      </c>
      <c r="B169" s="662" t="s">
        <v>2716</v>
      </c>
      <c r="C169" s="662" t="s">
        <v>1530</v>
      </c>
      <c r="D169" s="662" t="s">
        <v>2719</v>
      </c>
      <c r="E169" s="662" t="s">
        <v>2720</v>
      </c>
      <c r="F169" s="665"/>
      <c r="G169" s="665"/>
      <c r="H169" s="678">
        <v>0</v>
      </c>
      <c r="I169" s="665">
        <v>1</v>
      </c>
      <c r="J169" s="665">
        <v>424.24</v>
      </c>
      <c r="K169" s="678">
        <v>1</v>
      </c>
      <c r="L169" s="665">
        <v>1</v>
      </c>
      <c r="M169" s="666">
        <v>424.24</v>
      </c>
    </row>
    <row r="170" spans="1:13" ht="14.4" customHeight="1" x14ac:dyDescent="0.3">
      <c r="A170" s="661" t="s">
        <v>2806</v>
      </c>
      <c r="B170" s="662" t="s">
        <v>4014</v>
      </c>
      <c r="C170" s="662" t="s">
        <v>3109</v>
      </c>
      <c r="D170" s="662" t="s">
        <v>3110</v>
      </c>
      <c r="E170" s="662" t="s">
        <v>3111</v>
      </c>
      <c r="F170" s="665">
        <v>2</v>
      </c>
      <c r="G170" s="665">
        <v>0</v>
      </c>
      <c r="H170" s="678"/>
      <c r="I170" s="665"/>
      <c r="J170" s="665"/>
      <c r="K170" s="678"/>
      <c r="L170" s="665">
        <v>2</v>
      </c>
      <c r="M170" s="666">
        <v>0</v>
      </c>
    </row>
    <row r="171" spans="1:13" ht="14.4" customHeight="1" x14ac:dyDescent="0.3">
      <c r="A171" s="661" t="s">
        <v>2806</v>
      </c>
      <c r="B171" s="662" t="s">
        <v>2733</v>
      </c>
      <c r="C171" s="662" t="s">
        <v>3744</v>
      </c>
      <c r="D171" s="662" t="s">
        <v>1564</v>
      </c>
      <c r="E171" s="662" t="s">
        <v>3296</v>
      </c>
      <c r="F171" s="665"/>
      <c r="G171" s="665"/>
      <c r="H171" s="678">
        <v>0</v>
      </c>
      <c r="I171" s="665">
        <v>1</v>
      </c>
      <c r="J171" s="665">
        <v>207.45</v>
      </c>
      <c r="K171" s="678">
        <v>1</v>
      </c>
      <c r="L171" s="665">
        <v>1</v>
      </c>
      <c r="M171" s="666">
        <v>207.45</v>
      </c>
    </row>
    <row r="172" spans="1:13" ht="14.4" customHeight="1" x14ac:dyDescent="0.3">
      <c r="A172" s="661" t="s">
        <v>2806</v>
      </c>
      <c r="B172" s="662" t="s">
        <v>2733</v>
      </c>
      <c r="C172" s="662" t="s">
        <v>3745</v>
      </c>
      <c r="D172" s="662" t="s">
        <v>3746</v>
      </c>
      <c r="E172" s="662" t="s">
        <v>1016</v>
      </c>
      <c r="F172" s="665">
        <v>1</v>
      </c>
      <c r="G172" s="665">
        <v>106.08</v>
      </c>
      <c r="H172" s="678">
        <v>1</v>
      </c>
      <c r="I172" s="665"/>
      <c r="J172" s="665"/>
      <c r="K172" s="678">
        <v>0</v>
      </c>
      <c r="L172" s="665">
        <v>1</v>
      </c>
      <c r="M172" s="666">
        <v>106.08</v>
      </c>
    </row>
    <row r="173" spans="1:13" ht="14.4" customHeight="1" x14ac:dyDescent="0.3">
      <c r="A173" s="661" t="s">
        <v>2807</v>
      </c>
      <c r="B173" s="662" t="s">
        <v>2619</v>
      </c>
      <c r="C173" s="662" t="s">
        <v>3024</v>
      </c>
      <c r="D173" s="662" t="s">
        <v>2833</v>
      </c>
      <c r="E173" s="662" t="s">
        <v>3025</v>
      </c>
      <c r="F173" s="665"/>
      <c r="G173" s="665"/>
      <c r="H173" s="678">
        <v>0</v>
      </c>
      <c r="I173" s="665">
        <v>4</v>
      </c>
      <c r="J173" s="665">
        <v>1630.2</v>
      </c>
      <c r="K173" s="678">
        <v>1</v>
      </c>
      <c r="L173" s="665">
        <v>4</v>
      </c>
      <c r="M173" s="666">
        <v>1630.2</v>
      </c>
    </row>
    <row r="174" spans="1:13" ht="14.4" customHeight="1" x14ac:dyDescent="0.3">
      <c r="A174" s="661" t="s">
        <v>2807</v>
      </c>
      <c r="B174" s="662" t="s">
        <v>2619</v>
      </c>
      <c r="C174" s="662" t="s">
        <v>2832</v>
      </c>
      <c r="D174" s="662" t="s">
        <v>2833</v>
      </c>
      <c r="E174" s="662" t="s">
        <v>2834</v>
      </c>
      <c r="F174" s="665"/>
      <c r="G174" s="665"/>
      <c r="H174" s="678">
        <v>0</v>
      </c>
      <c r="I174" s="665">
        <v>61</v>
      </c>
      <c r="J174" s="665">
        <v>33146.79</v>
      </c>
      <c r="K174" s="678">
        <v>1</v>
      </c>
      <c r="L174" s="665">
        <v>61</v>
      </c>
      <c r="M174" s="666">
        <v>33146.79</v>
      </c>
    </row>
    <row r="175" spans="1:13" ht="14.4" customHeight="1" x14ac:dyDescent="0.3">
      <c r="A175" s="661" t="s">
        <v>2807</v>
      </c>
      <c r="B175" s="662" t="s">
        <v>2619</v>
      </c>
      <c r="C175" s="662" t="s">
        <v>2835</v>
      </c>
      <c r="D175" s="662" t="s">
        <v>2833</v>
      </c>
      <c r="E175" s="662" t="s">
        <v>2836</v>
      </c>
      <c r="F175" s="665"/>
      <c r="G175" s="665"/>
      <c r="H175" s="678">
        <v>0</v>
      </c>
      <c r="I175" s="665">
        <v>60</v>
      </c>
      <c r="J175" s="665">
        <v>48906</v>
      </c>
      <c r="K175" s="678">
        <v>1</v>
      </c>
      <c r="L175" s="665">
        <v>60</v>
      </c>
      <c r="M175" s="666">
        <v>48906</v>
      </c>
    </row>
    <row r="176" spans="1:13" ht="14.4" customHeight="1" x14ac:dyDescent="0.3">
      <c r="A176" s="661" t="s">
        <v>2807</v>
      </c>
      <c r="B176" s="662" t="s">
        <v>2619</v>
      </c>
      <c r="C176" s="662" t="s">
        <v>3774</v>
      </c>
      <c r="D176" s="662" t="s">
        <v>2833</v>
      </c>
      <c r="E176" s="662" t="s">
        <v>3775</v>
      </c>
      <c r="F176" s="665"/>
      <c r="G176" s="665"/>
      <c r="H176" s="678"/>
      <c r="I176" s="665">
        <v>2</v>
      </c>
      <c r="J176" s="665">
        <v>0</v>
      </c>
      <c r="K176" s="678"/>
      <c r="L176" s="665">
        <v>2</v>
      </c>
      <c r="M176" s="666">
        <v>0</v>
      </c>
    </row>
    <row r="177" spans="1:13" ht="14.4" customHeight="1" x14ac:dyDescent="0.3">
      <c r="A177" s="661" t="s">
        <v>2807</v>
      </c>
      <c r="B177" s="662" t="s">
        <v>2619</v>
      </c>
      <c r="C177" s="662" t="s">
        <v>2837</v>
      </c>
      <c r="D177" s="662" t="s">
        <v>2833</v>
      </c>
      <c r="E177" s="662" t="s">
        <v>2838</v>
      </c>
      <c r="F177" s="665"/>
      <c r="G177" s="665"/>
      <c r="H177" s="678">
        <v>0</v>
      </c>
      <c r="I177" s="665">
        <v>5</v>
      </c>
      <c r="J177" s="665">
        <v>4618.7000000000007</v>
      </c>
      <c r="K177" s="678">
        <v>1</v>
      </c>
      <c r="L177" s="665">
        <v>5</v>
      </c>
      <c r="M177" s="666">
        <v>4618.7000000000007</v>
      </c>
    </row>
    <row r="178" spans="1:13" ht="14.4" customHeight="1" x14ac:dyDescent="0.3">
      <c r="A178" s="661" t="s">
        <v>2807</v>
      </c>
      <c r="B178" s="662" t="s">
        <v>2619</v>
      </c>
      <c r="C178" s="662" t="s">
        <v>2901</v>
      </c>
      <c r="D178" s="662" t="s">
        <v>2833</v>
      </c>
      <c r="E178" s="662" t="s">
        <v>2902</v>
      </c>
      <c r="F178" s="665"/>
      <c r="G178" s="665"/>
      <c r="H178" s="678">
        <v>0</v>
      </c>
      <c r="I178" s="665">
        <v>4</v>
      </c>
      <c r="J178" s="665">
        <v>4618.72</v>
      </c>
      <c r="K178" s="678">
        <v>1</v>
      </c>
      <c r="L178" s="665">
        <v>4</v>
      </c>
      <c r="M178" s="666">
        <v>4618.72</v>
      </c>
    </row>
    <row r="179" spans="1:13" ht="14.4" customHeight="1" x14ac:dyDescent="0.3">
      <c r="A179" s="661" t="s">
        <v>2807</v>
      </c>
      <c r="B179" s="662" t="s">
        <v>2658</v>
      </c>
      <c r="C179" s="662" t="s">
        <v>1759</v>
      </c>
      <c r="D179" s="662" t="s">
        <v>1641</v>
      </c>
      <c r="E179" s="662" t="s">
        <v>2660</v>
      </c>
      <c r="F179" s="665"/>
      <c r="G179" s="665"/>
      <c r="H179" s="678">
        <v>0</v>
      </c>
      <c r="I179" s="665">
        <v>4</v>
      </c>
      <c r="J179" s="665">
        <v>617.44000000000005</v>
      </c>
      <c r="K179" s="678">
        <v>1</v>
      </c>
      <c r="L179" s="665">
        <v>4</v>
      </c>
      <c r="M179" s="666">
        <v>617.44000000000005</v>
      </c>
    </row>
    <row r="180" spans="1:13" ht="14.4" customHeight="1" x14ac:dyDescent="0.3">
      <c r="A180" s="661" t="s">
        <v>2807</v>
      </c>
      <c r="B180" s="662" t="s">
        <v>2658</v>
      </c>
      <c r="C180" s="662" t="s">
        <v>1780</v>
      </c>
      <c r="D180" s="662" t="s">
        <v>2663</v>
      </c>
      <c r="E180" s="662" t="s">
        <v>2659</v>
      </c>
      <c r="F180" s="665"/>
      <c r="G180" s="665"/>
      <c r="H180" s="678">
        <v>0</v>
      </c>
      <c r="I180" s="665">
        <v>1</v>
      </c>
      <c r="J180" s="665">
        <v>149.52000000000001</v>
      </c>
      <c r="K180" s="678">
        <v>1</v>
      </c>
      <c r="L180" s="665">
        <v>1</v>
      </c>
      <c r="M180" s="666">
        <v>149.52000000000001</v>
      </c>
    </row>
    <row r="181" spans="1:13" ht="14.4" customHeight="1" x14ac:dyDescent="0.3">
      <c r="A181" s="661" t="s">
        <v>2807</v>
      </c>
      <c r="B181" s="662" t="s">
        <v>2679</v>
      </c>
      <c r="C181" s="662" t="s">
        <v>1714</v>
      </c>
      <c r="D181" s="662" t="s">
        <v>1715</v>
      </c>
      <c r="E181" s="662" t="s">
        <v>1716</v>
      </c>
      <c r="F181" s="665"/>
      <c r="G181" s="665"/>
      <c r="H181" s="678">
        <v>0</v>
      </c>
      <c r="I181" s="665">
        <v>2</v>
      </c>
      <c r="J181" s="665">
        <v>294.62</v>
      </c>
      <c r="K181" s="678">
        <v>1</v>
      </c>
      <c r="L181" s="665">
        <v>2</v>
      </c>
      <c r="M181" s="666">
        <v>294.62</v>
      </c>
    </row>
    <row r="182" spans="1:13" ht="14.4" customHeight="1" x14ac:dyDescent="0.3">
      <c r="A182" s="661" t="s">
        <v>2807</v>
      </c>
      <c r="B182" s="662" t="s">
        <v>2694</v>
      </c>
      <c r="C182" s="662" t="s">
        <v>2817</v>
      </c>
      <c r="D182" s="662" t="s">
        <v>2818</v>
      </c>
      <c r="E182" s="662" t="s">
        <v>2670</v>
      </c>
      <c r="F182" s="665">
        <v>1</v>
      </c>
      <c r="G182" s="665">
        <v>78.33</v>
      </c>
      <c r="H182" s="678">
        <v>1</v>
      </c>
      <c r="I182" s="665"/>
      <c r="J182" s="665"/>
      <c r="K182" s="678">
        <v>0</v>
      </c>
      <c r="L182" s="665">
        <v>1</v>
      </c>
      <c r="M182" s="666">
        <v>78.33</v>
      </c>
    </row>
    <row r="183" spans="1:13" ht="14.4" customHeight="1" x14ac:dyDescent="0.3">
      <c r="A183" s="661" t="s">
        <v>2807</v>
      </c>
      <c r="B183" s="662" t="s">
        <v>2708</v>
      </c>
      <c r="C183" s="662" t="s">
        <v>1579</v>
      </c>
      <c r="D183" s="662" t="s">
        <v>607</v>
      </c>
      <c r="E183" s="662" t="s">
        <v>2709</v>
      </c>
      <c r="F183" s="665"/>
      <c r="G183" s="665"/>
      <c r="H183" s="678">
        <v>0</v>
      </c>
      <c r="I183" s="665">
        <v>2</v>
      </c>
      <c r="J183" s="665">
        <v>36.520000000000003</v>
      </c>
      <c r="K183" s="678">
        <v>1</v>
      </c>
      <c r="L183" s="665">
        <v>2</v>
      </c>
      <c r="M183" s="666">
        <v>36.520000000000003</v>
      </c>
    </row>
    <row r="184" spans="1:13" ht="14.4" customHeight="1" x14ac:dyDescent="0.3">
      <c r="A184" s="661" t="s">
        <v>2807</v>
      </c>
      <c r="B184" s="662" t="s">
        <v>2708</v>
      </c>
      <c r="C184" s="662" t="s">
        <v>1470</v>
      </c>
      <c r="D184" s="662" t="s">
        <v>607</v>
      </c>
      <c r="E184" s="662" t="s">
        <v>608</v>
      </c>
      <c r="F184" s="665"/>
      <c r="G184" s="665"/>
      <c r="H184" s="678">
        <v>0</v>
      </c>
      <c r="I184" s="665">
        <v>11</v>
      </c>
      <c r="J184" s="665">
        <v>520.74</v>
      </c>
      <c r="K184" s="678">
        <v>1</v>
      </c>
      <c r="L184" s="665">
        <v>11</v>
      </c>
      <c r="M184" s="666">
        <v>520.74</v>
      </c>
    </row>
    <row r="185" spans="1:13" ht="14.4" customHeight="1" x14ac:dyDescent="0.3">
      <c r="A185" s="661" t="s">
        <v>2807</v>
      </c>
      <c r="B185" s="662" t="s">
        <v>2713</v>
      </c>
      <c r="C185" s="662" t="s">
        <v>3782</v>
      </c>
      <c r="D185" s="662" t="s">
        <v>3783</v>
      </c>
      <c r="E185" s="662" t="s">
        <v>3612</v>
      </c>
      <c r="F185" s="665"/>
      <c r="G185" s="665"/>
      <c r="H185" s="678">
        <v>0</v>
      </c>
      <c r="I185" s="665">
        <v>1</v>
      </c>
      <c r="J185" s="665">
        <v>31.32</v>
      </c>
      <c r="K185" s="678">
        <v>1</v>
      </c>
      <c r="L185" s="665">
        <v>1</v>
      </c>
      <c r="M185" s="666">
        <v>31.32</v>
      </c>
    </row>
    <row r="186" spans="1:13" ht="14.4" customHeight="1" x14ac:dyDescent="0.3">
      <c r="A186" s="661" t="s">
        <v>2807</v>
      </c>
      <c r="B186" s="662" t="s">
        <v>2713</v>
      </c>
      <c r="C186" s="662" t="s">
        <v>1486</v>
      </c>
      <c r="D186" s="662" t="s">
        <v>1487</v>
      </c>
      <c r="E186" s="662" t="s">
        <v>1488</v>
      </c>
      <c r="F186" s="665"/>
      <c r="G186" s="665"/>
      <c r="H186" s="678">
        <v>0</v>
      </c>
      <c r="I186" s="665">
        <v>2</v>
      </c>
      <c r="J186" s="665">
        <v>62.64</v>
      </c>
      <c r="K186" s="678">
        <v>1</v>
      </c>
      <c r="L186" s="665">
        <v>2</v>
      </c>
      <c r="M186" s="666">
        <v>62.64</v>
      </c>
    </row>
    <row r="187" spans="1:13" ht="14.4" customHeight="1" x14ac:dyDescent="0.3">
      <c r="A187" s="661" t="s">
        <v>2807</v>
      </c>
      <c r="B187" s="662" t="s">
        <v>2713</v>
      </c>
      <c r="C187" s="662" t="s">
        <v>3146</v>
      </c>
      <c r="D187" s="662" t="s">
        <v>2911</v>
      </c>
      <c r="E187" s="662" t="s">
        <v>3147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2807</v>
      </c>
      <c r="B188" s="662" t="s">
        <v>4013</v>
      </c>
      <c r="C188" s="662" t="s">
        <v>3779</v>
      </c>
      <c r="D188" s="662" t="s">
        <v>3780</v>
      </c>
      <c r="E188" s="662" t="s">
        <v>3781</v>
      </c>
      <c r="F188" s="665">
        <v>2</v>
      </c>
      <c r="G188" s="665">
        <v>0</v>
      </c>
      <c r="H188" s="678"/>
      <c r="I188" s="665"/>
      <c r="J188" s="665"/>
      <c r="K188" s="678"/>
      <c r="L188" s="665">
        <v>2</v>
      </c>
      <c r="M188" s="666">
        <v>0</v>
      </c>
    </row>
    <row r="189" spans="1:13" ht="14.4" customHeight="1" x14ac:dyDescent="0.3">
      <c r="A189" s="661" t="s">
        <v>2807</v>
      </c>
      <c r="B189" s="662" t="s">
        <v>2723</v>
      </c>
      <c r="C189" s="662" t="s">
        <v>3434</v>
      </c>
      <c r="D189" s="662" t="s">
        <v>3435</v>
      </c>
      <c r="E189" s="662" t="s">
        <v>3204</v>
      </c>
      <c r="F189" s="665">
        <v>1</v>
      </c>
      <c r="G189" s="665">
        <v>10.26</v>
      </c>
      <c r="H189" s="678">
        <v>1</v>
      </c>
      <c r="I189" s="665"/>
      <c r="J189" s="665"/>
      <c r="K189" s="678">
        <v>0</v>
      </c>
      <c r="L189" s="665">
        <v>1</v>
      </c>
      <c r="M189" s="666">
        <v>10.26</v>
      </c>
    </row>
    <row r="190" spans="1:13" ht="14.4" customHeight="1" x14ac:dyDescent="0.3">
      <c r="A190" s="661" t="s">
        <v>2808</v>
      </c>
      <c r="B190" s="662" t="s">
        <v>2619</v>
      </c>
      <c r="C190" s="662" t="s">
        <v>2832</v>
      </c>
      <c r="D190" s="662" t="s">
        <v>2833</v>
      </c>
      <c r="E190" s="662" t="s">
        <v>2834</v>
      </c>
      <c r="F190" s="665"/>
      <c r="G190" s="665"/>
      <c r="H190" s="678">
        <v>0</v>
      </c>
      <c r="I190" s="665">
        <v>67</v>
      </c>
      <c r="J190" s="665">
        <v>36407.130000000005</v>
      </c>
      <c r="K190" s="678">
        <v>1</v>
      </c>
      <c r="L190" s="665">
        <v>67</v>
      </c>
      <c r="M190" s="666">
        <v>36407.130000000005</v>
      </c>
    </row>
    <row r="191" spans="1:13" ht="14.4" customHeight="1" x14ac:dyDescent="0.3">
      <c r="A191" s="661" t="s">
        <v>2808</v>
      </c>
      <c r="B191" s="662" t="s">
        <v>2619</v>
      </c>
      <c r="C191" s="662" t="s">
        <v>2835</v>
      </c>
      <c r="D191" s="662" t="s">
        <v>2833</v>
      </c>
      <c r="E191" s="662" t="s">
        <v>2836</v>
      </c>
      <c r="F191" s="665"/>
      <c r="G191" s="665"/>
      <c r="H191" s="678">
        <v>0</v>
      </c>
      <c r="I191" s="665">
        <v>26</v>
      </c>
      <c r="J191" s="665">
        <v>21192.600000000006</v>
      </c>
      <c r="K191" s="678">
        <v>1</v>
      </c>
      <c r="L191" s="665">
        <v>26</v>
      </c>
      <c r="M191" s="666">
        <v>21192.600000000006</v>
      </c>
    </row>
    <row r="192" spans="1:13" ht="14.4" customHeight="1" x14ac:dyDescent="0.3">
      <c r="A192" s="661" t="s">
        <v>2808</v>
      </c>
      <c r="B192" s="662" t="s">
        <v>2619</v>
      </c>
      <c r="C192" s="662" t="s">
        <v>2837</v>
      </c>
      <c r="D192" s="662" t="s">
        <v>2833</v>
      </c>
      <c r="E192" s="662" t="s">
        <v>2838</v>
      </c>
      <c r="F192" s="665"/>
      <c r="G192" s="665"/>
      <c r="H192" s="678">
        <v>0</v>
      </c>
      <c r="I192" s="665">
        <v>2</v>
      </c>
      <c r="J192" s="665">
        <v>1847.48</v>
      </c>
      <c r="K192" s="678">
        <v>1</v>
      </c>
      <c r="L192" s="665">
        <v>2</v>
      </c>
      <c r="M192" s="666">
        <v>1847.48</v>
      </c>
    </row>
    <row r="193" spans="1:13" ht="14.4" customHeight="1" x14ac:dyDescent="0.3">
      <c r="A193" s="661" t="s">
        <v>2808</v>
      </c>
      <c r="B193" s="662" t="s">
        <v>2619</v>
      </c>
      <c r="C193" s="662" t="s">
        <v>2901</v>
      </c>
      <c r="D193" s="662" t="s">
        <v>2833</v>
      </c>
      <c r="E193" s="662" t="s">
        <v>2902</v>
      </c>
      <c r="F193" s="665"/>
      <c r="G193" s="665"/>
      <c r="H193" s="678">
        <v>0</v>
      </c>
      <c r="I193" s="665">
        <v>2</v>
      </c>
      <c r="J193" s="665">
        <v>2309.36</v>
      </c>
      <c r="K193" s="678">
        <v>1</v>
      </c>
      <c r="L193" s="665">
        <v>2</v>
      </c>
      <c r="M193" s="666">
        <v>2309.36</v>
      </c>
    </row>
    <row r="194" spans="1:13" ht="14.4" customHeight="1" x14ac:dyDescent="0.3">
      <c r="A194" s="661" t="s">
        <v>2808</v>
      </c>
      <c r="B194" s="662" t="s">
        <v>2619</v>
      </c>
      <c r="C194" s="662" t="s">
        <v>3154</v>
      </c>
      <c r="D194" s="662" t="s">
        <v>2833</v>
      </c>
      <c r="E194" s="662" t="s">
        <v>2834</v>
      </c>
      <c r="F194" s="665"/>
      <c r="G194" s="665"/>
      <c r="H194" s="678">
        <v>0</v>
      </c>
      <c r="I194" s="665">
        <v>2</v>
      </c>
      <c r="J194" s="665">
        <v>1086.78</v>
      </c>
      <c r="K194" s="678">
        <v>1</v>
      </c>
      <c r="L194" s="665">
        <v>2</v>
      </c>
      <c r="M194" s="666">
        <v>1086.78</v>
      </c>
    </row>
    <row r="195" spans="1:13" ht="14.4" customHeight="1" x14ac:dyDescent="0.3">
      <c r="A195" s="661" t="s">
        <v>2808</v>
      </c>
      <c r="B195" s="662" t="s">
        <v>2629</v>
      </c>
      <c r="C195" s="662" t="s">
        <v>3804</v>
      </c>
      <c r="D195" s="662" t="s">
        <v>3805</v>
      </c>
      <c r="E195" s="662" t="s">
        <v>3806</v>
      </c>
      <c r="F195" s="665">
        <v>2</v>
      </c>
      <c r="G195" s="665">
        <v>17.579999999999998</v>
      </c>
      <c r="H195" s="678">
        <v>1</v>
      </c>
      <c r="I195" s="665"/>
      <c r="J195" s="665"/>
      <c r="K195" s="678">
        <v>0</v>
      </c>
      <c r="L195" s="665">
        <v>2</v>
      </c>
      <c r="M195" s="666">
        <v>17.579999999999998</v>
      </c>
    </row>
    <row r="196" spans="1:13" ht="14.4" customHeight="1" x14ac:dyDescent="0.3">
      <c r="A196" s="661" t="s">
        <v>2808</v>
      </c>
      <c r="B196" s="662" t="s">
        <v>2658</v>
      </c>
      <c r="C196" s="662" t="s">
        <v>1759</v>
      </c>
      <c r="D196" s="662" t="s">
        <v>1641</v>
      </c>
      <c r="E196" s="662" t="s">
        <v>2660</v>
      </c>
      <c r="F196" s="665"/>
      <c r="G196" s="665"/>
      <c r="H196" s="678">
        <v>0</v>
      </c>
      <c r="I196" s="665">
        <v>4</v>
      </c>
      <c r="J196" s="665">
        <v>613.12</v>
      </c>
      <c r="K196" s="678">
        <v>1</v>
      </c>
      <c r="L196" s="665">
        <v>4</v>
      </c>
      <c r="M196" s="666">
        <v>613.12</v>
      </c>
    </row>
    <row r="197" spans="1:13" ht="14.4" customHeight="1" x14ac:dyDescent="0.3">
      <c r="A197" s="661" t="s">
        <v>2808</v>
      </c>
      <c r="B197" s="662" t="s">
        <v>2658</v>
      </c>
      <c r="C197" s="662" t="s">
        <v>1780</v>
      </c>
      <c r="D197" s="662" t="s">
        <v>2663</v>
      </c>
      <c r="E197" s="662" t="s">
        <v>2659</v>
      </c>
      <c r="F197" s="665"/>
      <c r="G197" s="665"/>
      <c r="H197" s="678">
        <v>0</v>
      </c>
      <c r="I197" s="665">
        <v>1</v>
      </c>
      <c r="J197" s="665">
        <v>149.52000000000001</v>
      </c>
      <c r="K197" s="678">
        <v>1</v>
      </c>
      <c r="L197" s="665">
        <v>1</v>
      </c>
      <c r="M197" s="666">
        <v>149.52000000000001</v>
      </c>
    </row>
    <row r="198" spans="1:13" ht="14.4" customHeight="1" x14ac:dyDescent="0.3">
      <c r="A198" s="661" t="s">
        <v>2808</v>
      </c>
      <c r="B198" s="662" t="s">
        <v>2679</v>
      </c>
      <c r="C198" s="662" t="s">
        <v>2826</v>
      </c>
      <c r="D198" s="662" t="s">
        <v>1715</v>
      </c>
      <c r="E198" s="662" t="s">
        <v>1716</v>
      </c>
      <c r="F198" s="665">
        <v>5</v>
      </c>
      <c r="G198" s="665">
        <v>736.55</v>
      </c>
      <c r="H198" s="678">
        <v>1</v>
      </c>
      <c r="I198" s="665"/>
      <c r="J198" s="665"/>
      <c r="K198" s="678">
        <v>0</v>
      </c>
      <c r="L198" s="665">
        <v>5</v>
      </c>
      <c r="M198" s="666">
        <v>736.55</v>
      </c>
    </row>
    <row r="199" spans="1:13" ht="14.4" customHeight="1" x14ac:dyDescent="0.3">
      <c r="A199" s="661" t="s">
        <v>2808</v>
      </c>
      <c r="B199" s="662" t="s">
        <v>2694</v>
      </c>
      <c r="C199" s="662" t="s">
        <v>3152</v>
      </c>
      <c r="D199" s="662" t="s">
        <v>3153</v>
      </c>
      <c r="E199" s="662" t="s">
        <v>1429</v>
      </c>
      <c r="F199" s="665"/>
      <c r="G199" s="665"/>
      <c r="H199" s="678">
        <v>0</v>
      </c>
      <c r="I199" s="665">
        <v>5</v>
      </c>
      <c r="J199" s="665">
        <v>262</v>
      </c>
      <c r="K199" s="678">
        <v>1</v>
      </c>
      <c r="L199" s="665">
        <v>5</v>
      </c>
      <c r="M199" s="666">
        <v>262</v>
      </c>
    </row>
    <row r="200" spans="1:13" ht="14.4" customHeight="1" x14ac:dyDescent="0.3">
      <c r="A200" s="661" t="s">
        <v>2808</v>
      </c>
      <c r="B200" s="662" t="s">
        <v>2708</v>
      </c>
      <c r="C200" s="662" t="s">
        <v>1579</v>
      </c>
      <c r="D200" s="662" t="s">
        <v>607</v>
      </c>
      <c r="E200" s="662" t="s">
        <v>2709</v>
      </c>
      <c r="F200" s="665"/>
      <c r="G200" s="665"/>
      <c r="H200" s="678">
        <v>0</v>
      </c>
      <c r="I200" s="665">
        <v>1</v>
      </c>
      <c r="J200" s="665">
        <v>24.22</v>
      </c>
      <c r="K200" s="678">
        <v>1</v>
      </c>
      <c r="L200" s="665">
        <v>1</v>
      </c>
      <c r="M200" s="666">
        <v>24.22</v>
      </c>
    </row>
    <row r="201" spans="1:13" ht="14.4" customHeight="1" x14ac:dyDescent="0.3">
      <c r="A201" s="661" t="s">
        <v>2808</v>
      </c>
      <c r="B201" s="662" t="s">
        <v>2708</v>
      </c>
      <c r="C201" s="662" t="s">
        <v>1470</v>
      </c>
      <c r="D201" s="662" t="s">
        <v>607</v>
      </c>
      <c r="E201" s="662" t="s">
        <v>608</v>
      </c>
      <c r="F201" s="665"/>
      <c r="G201" s="665"/>
      <c r="H201" s="678">
        <v>0</v>
      </c>
      <c r="I201" s="665">
        <v>1</v>
      </c>
      <c r="J201" s="665">
        <v>48.42</v>
      </c>
      <c r="K201" s="678">
        <v>1</v>
      </c>
      <c r="L201" s="665">
        <v>1</v>
      </c>
      <c r="M201" s="666">
        <v>48.42</v>
      </c>
    </row>
    <row r="202" spans="1:13" ht="14.4" customHeight="1" x14ac:dyDescent="0.3">
      <c r="A202" s="661" t="s">
        <v>2808</v>
      </c>
      <c r="B202" s="662" t="s">
        <v>2713</v>
      </c>
      <c r="C202" s="662" t="s">
        <v>3037</v>
      </c>
      <c r="D202" s="662" t="s">
        <v>2849</v>
      </c>
      <c r="E202" s="662" t="s">
        <v>2714</v>
      </c>
      <c r="F202" s="665">
        <v>2</v>
      </c>
      <c r="G202" s="665">
        <v>62.64</v>
      </c>
      <c r="H202" s="678">
        <v>1</v>
      </c>
      <c r="I202" s="665"/>
      <c r="J202" s="665"/>
      <c r="K202" s="678">
        <v>0</v>
      </c>
      <c r="L202" s="665">
        <v>2</v>
      </c>
      <c r="M202" s="666">
        <v>62.64</v>
      </c>
    </row>
    <row r="203" spans="1:13" ht="14.4" customHeight="1" x14ac:dyDescent="0.3">
      <c r="A203" s="661" t="s">
        <v>2808</v>
      </c>
      <c r="B203" s="662" t="s">
        <v>2713</v>
      </c>
      <c r="C203" s="662" t="s">
        <v>3833</v>
      </c>
      <c r="D203" s="662" t="s">
        <v>2849</v>
      </c>
      <c r="E203" s="662" t="s">
        <v>3589</v>
      </c>
      <c r="F203" s="665">
        <v>1</v>
      </c>
      <c r="G203" s="665">
        <v>0</v>
      </c>
      <c r="H203" s="678"/>
      <c r="I203" s="665"/>
      <c r="J203" s="665"/>
      <c r="K203" s="678"/>
      <c r="L203" s="665">
        <v>1</v>
      </c>
      <c r="M203" s="666">
        <v>0</v>
      </c>
    </row>
    <row r="204" spans="1:13" ht="14.4" customHeight="1" x14ac:dyDescent="0.3">
      <c r="A204" s="661" t="s">
        <v>2808</v>
      </c>
      <c r="B204" s="662" t="s">
        <v>2713</v>
      </c>
      <c r="C204" s="662" t="s">
        <v>3155</v>
      </c>
      <c r="D204" s="662" t="s">
        <v>1487</v>
      </c>
      <c r="E204" s="662" t="s">
        <v>3156</v>
      </c>
      <c r="F204" s="665">
        <v>1</v>
      </c>
      <c r="G204" s="665">
        <v>0</v>
      </c>
      <c r="H204" s="678"/>
      <c r="I204" s="665"/>
      <c r="J204" s="665"/>
      <c r="K204" s="678"/>
      <c r="L204" s="665">
        <v>1</v>
      </c>
      <c r="M204" s="666">
        <v>0</v>
      </c>
    </row>
    <row r="205" spans="1:13" ht="14.4" customHeight="1" x14ac:dyDescent="0.3">
      <c r="A205" s="661" t="s">
        <v>2808</v>
      </c>
      <c r="B205" s="662" t="s">
        <v>2713</v>
      </c>
      <c r="C205" s="662" t="s">
        <v>3832</v>
      </c>
      <c r="D205" s="662" t="s">
        <v>3170</v>
      </c>
      <c r="E205" s="662" t="s">
        <v>3583</v>
      </c>
      <c r="F205" s="665"/>
      <c r="G205" s="665"/>
      <c r="H205" s="678">
        <v>0</v>
      </c>
      <c r="I205" s="665">
        <v>2</v>
      </c>
      <c r="J205" s="665">
        <v>375.84</v>
      </c>
      <c r="K205" s="678">
        <v>1</v>
      </c>
      <c r="L205" s="665">
        <v>2</v>
      </c>
      <c r="M205" s="666">
        <v>375.84</v>
      </c>
    </row>
    <row r="206" spans="1:13" ht="14.4" customHeight="1" x14ac:dyDescent="0.3">
      <c r="A206" s="661" t="s">
        <v>2808</v>
      </c>
      <c r="B206" s="662" t="s">
        <v>2713</v>
      </c>
      <c r="C206" s="662" t="s">
        <v>3834</v>
      </c>
      <c r="D206" s="662" t="s">
        <v>3835</v>
      </c>
      <c r="E206" s="662" t="s">
        <v>3836</v>
      </c>
      <c r="F206" s="665">
        <v>2</v>
      </c>
      <c r="G206" s="665">
        <v>313.22000000000003</v>
      </c>
      <c r="H206" s="678">
        <v>1</v>
      </c>
      <c r="I206" s="665"/>
      <c r="J206" s="665"/>
      <c r="K206" s="678">
        <v>0</v>
      </c>
      <c r="L206" s="665">
        <v>2</v>
      </c>
      <c r="M206" s="666">
        <v>313.22000000000003</v>
      </c>
    </row>
    <row r="207" spans="1:13" ht="14.4" customHeight="1" x14ac:dyDescent="0.3">
      <c r="A207" s="661" t="s">
        <v>2808</v>
      </c>
      <c r="B207" s="662" t="s">
        <v>2713</v>
      </c>
      <c r="C207" s="662" t="s">
        <v>3837</v>
      </c>
      <c r="D207" s="662" t="s">
        <v>3838</v>
      </c>
      <c r="E207" s="662" t="s">
        <v>3839</v>
      </c>
      <c r="F207" s="665">
        <v>1</v>
      </c>
      <c r="G207" s="665">
        <v>0</v>
      </c>
      <c r="H207" s="678"/>
      <c r="I207" s="665"/>
      <c r="J207" s="665"/>
      <c r="K207" s="678"/>
      <c r="L207" s="665">
        <v>1</v>
      </c>
      <c r="M207" s="666">
        <v>0</v>
      </c>
    </row>
    <row r="208" spans="1:13" ht="14.4" customHeight="1" x14ac:dyDescent="0.3">
      <c r="A208" s="661" t="s">
        <v>2808</v>
      </c>
      <c r="B208" s="662" t="s">
        <v>4013</v>
      </c>
      <c r="C208" s="662" t="s">
        <v>3826</v>
      </c>
      <c r="D208" s="662" t="s">
        <v>3827</v>
      </c>
      <c r="E208" s="662" t="s">
        <v>3828</v>
      </c>
      <c r="F208" s="665">
        <v>1</v>
      </c>
      <c r="G208" s="665">
        <v>120.77</v>
      </c>
      <c r="H208" s="678">
        <v>1</v>
      </c>
      <c r="I208" s="665"/>
      <c r="J208" s="665"/>
      <c r="K208" s="678">
        <v>0</v>
      </c>
      <c r="L208" s="665">
        <v>1</v>
      </c>
      <c r="M208" s="666">
        <v>120.77</v>
      </c>
    </row>
    <row r="209" spans="1:13" ht="14.4" customHeight="1" x14ac:dyDescent="0.3">
      <c r="A209" s="661" t="s">
        <v>2808</v>
      </c>
      <c r="B209" s="662" t="s">
        <v>2779</v>
      </c>
      <c r="C209" s="662" t="s">
        <v>3328</v>
      </c>
      <c r="D209" s="662" t="s">
        <v>3329</v>
      </c>
      <c r="E209" s="662" t="s">
        <v>3330</v>
      </c>
      <c r="F209" s="665"/>
      <c r="G209" s="665"/>
      <c r="H209" s="678">
        <v>0</v>
      </c>
      <c r="I209" s="665">
        <v>8</v>
      </c>
      <c r="J209" s="665">
        <v>510</v>
      </c>
      <c r="K209" s="678">
        <v>1</v>
      </c>
      <c r="L209" s="665">
        <v>8</v>
      </c>
      <c r="M209" s="666">
        <v>510</v>
      </c>
    </row>
    <row r="210" spans="1:13" ht="14.4" customHeight="1" x14ac:dyDescent="0.3">
      <c r="A210" s="661" t="s">
        <v>2809</v>
      </c>
      <c r="B210" s="662" t="s">
        <v>2619</v>
      </c>
      <c r="C210" s="662" t="s">
        <v>3867</v>
      </c>
      <c r="D210" s="662" t="s">
        <v>2833</v>
      </c>
      <c r="E210" s="662" t="s">
        <v>3868</v>
      </c>
      <c r="F210" s="665"/>
      <c r="G210" s="665"/>
      <c r="H210" s="678"/>
      <c r="I210" s="665">
        <v>2</v>
      </c>
      <c r="J210" s="665">
        <v>0</v>
      </c>
      <c r="K210" s="678"/>
      <c r="L210" s="665">
        <v>2</v>
      </c>
      <c r="M210" s="666">
        <v>0</v>
      </c>
    </row>
    <row r="211" spans="1:13" ht="14.4" customHeight="1" x14ac:dyDescent="0.3">
      <c r="A211" s="661" t="s">
        <v>2809</v>
      </c>
      <c r="B211" s="662" t="s">
        <v>2619</v>
      </c>
      <c r="C211" s="662" t="s">
        <v>2832</v>
      </c>
      <c r="D211" s="662" t="s">
        <v>2833</v>
      </c>
      <c r="E211" s="662" t="s">
        <v>2834</v>
      </c>
      <c r="F211" s="665"/>
      <c r="G211" s="665"/>
      <c r="H211" s="678">
        <v>0</v>
      </c>
      <c r="I211" s="665">
        <v>57</v>
      </c>
      <c r="J211" s="665">
        <v>30973.229999999996</v>
      </c>
      <c r="K211" s="678">
        <v>1</v>
      </c>
      <c r="L211" s="665">
        <v>57</v>
      </c>
      <c r="M211" s="666">
        <v>30973.229999999996</v>
      </c>
    </row>
    <row r="212" spans="1:13" ht="14.4" customHeight="1" x14ac:dyDescent="0.3">
      <c r="A212" s="661" t="s">
        <v>2809</v>
      </c>
      <c r="B212" s="662" t="s">
        <v>2619</v>
      </c>
      <c r="C212" s="662" t="s">
        <v>2835</v>
      </c>
      <c r="D212" s="662" t="s">
        <v>2833</v>
      </c>
      <c r="E212" s="662" t="s">
        <v>2836</v>
      </c>
      <c r="F212" s="665"/>
      <c r="G212" s="665"/>
      <c r="H212" s="678">
        <v>0</v>
      </c>
      <c r="I212" s="665">
        <v>13</v>
      </c>
      <c r="J212" s="665">
        <v>10596.300000000001</v>
      </c>
      <c r="K212" s="678">
        <v>1</v>
      </c>
      <c r="L212" s="665">
        <v>13</v>
      </c>
      <c r="M212" s="666">
        <v>10596.300000000001</v>
      </c>
    </row>
    <row r="213" spans="1:13" ht="14.4" customHeight="1" x14ac:dyDescent="0.3">
      <c r="A213" s="661" t="s">
        <v>2809</v>
      </c>
      <c r="B213" s="662" t="s">
        <v>2619</v>
      </c>
      <c r="C213" s="662" t="s">
        <v>2837</v>
      </c>
      <c r="D213" s="662" t="s">
        <v>2833</v>
      </c>
      <c r="E213" s="662" t="s">
        <v>2838</v>
      </c>
      <c r="F213" s="665"/>
      <c r="G213" s="665"/>
      <c r="H213" s="678">
        <v>0</v>
      </c>
      <c r="I213" s="665">
        <v>3</v>
      </c>
      <c r="J213" s="665">
        <v>2771.2200000000003</v>
      </c>
      <c r="K213" s="678">
        <v>1</v>
      </c>
      <c r="L213" s="665">
        <v>3</v>
      </c>
      <c r="M213" s="666">
        <v>2771.2200000000003</v>
      </c>
    </row>
    <row r="214" spans="1:13" ht="14.4" customHeight="1" x14ac:dyDescent="0.3">
      <c r="A214" s="661" t="s">
        <v>2809</v>
      </c>
      <c r="B214" s="662" t="s">
        <v>2619</v>
      </c>
      <c r="C214" s="662" t="s">
        <v>3869</v>
      </c>
      <c r="D214" s="662" t="s">
        <v>2833</v>
      </c>
      <c r="E214" s="662" t="s">
        <v>3870</v>
      </c>
      <c r="F214" s="665">
        <v>6</v>
      </c>
      <c r="G214" s="665">
        <v>0</v>
      </c>
      <c r="H214" s="678"/>
      <c r="I214" s="665"/>
      <c r="J214" s="665"/>
      <c r="K214" s="678"/>
      <c r="L214" s="665">
        <v>6</v>
      </c>
      <c r="M214" s="666">
        <v>0</v>
      </c>
    </row>
    <row r="215" spans="1:13" ht="14.4" customHeight="1" x14ac:dyDescent="0.3">
      <c r="A215" s="661" t="s">
        <v>2809</v>
      </c>
      <c r="B215" s="662" t="s">
        <v>2619</v>
      </c>
      <c r="C215" s="662" t="s">
        <v>3871</v>
      </c>
      <c r="D215" s="662" t="s">
        <v>3872</v>
      </c>
      <c r="E215" s="662" t="s">
        <v>3873</v>
      </c>
      <c r="F215" s="665"/>
      <c r="G215" s="665"/>
      <c r="H215" s="678">
        <v>0</v>
      </c>
      <c r="I215" s="665">
        <v>2</v>
      </c>
      <c r="J215" s="665">
        <v>2771.24</v>
      </c>
      <c r="K215" s="678">
        <v>1</v>
      </c>
      <c r="L215" s="665">
        <v>2</v>
      </c>
      <c r="M215" s="666">
        <v>2771.24</v>
      </c>
    </row>
    <row r="216" spans="1:13" ht="14.4" customHeight="1" x14ac:dyDescent="0.3">
      <c r="A216" s="661" t="s">
        <v>2809</v>
      </c>
      <c r="B216" s="662" t="s">
        <v>2637</v>
      </c>
      <c r="C216" s="662" t="s">
        <v>2420</v>
      </c>
      <c r="D216" s="662" t="s">
        <v>2421</v>
      </c>
      <c r="E216" s="662" t="s">
        <v>2422</v>
      </c>
      <c r="F216" s="665"/>
      <c r="G216" s="665"/>
      <c r="H216" s="678">
        <v>0</v>
      </c>
      <c r="I216" s="665">
        <v>1</v>
      </c>
      <c r="J216" s="665">
        <v>352.37</v>
      </c>
      <c r="K216" s="678">
        <v>1</v>
      </c>
      <c r="L216" s="665">
        <v>1</v>
      </c>
      <c r="M216" s="666">
        <v>352.37</v>
      </c>
    </row>
    <row r="217" spans="1:13" ht="14.4" customHeight="1" x14ac:dyDescent="0.3">
      <c r="A217" s="661" t="s">
        <v>2809</v>
      </c>
      <c r="B217" s="662" t="s">
        <v>2658</v>
      </c>
      <c r="C217" s="662" t="s">
        <v>1759</v>
      </c>
      <c r="D217" s="662" t="s">
        <v>1641</v>
      </c>
      <c r="E217" s="662" t="s">
        <v>2660</v>
      </c>
      <c r="F217" s="665"/>
      <c r="G217" s="665"/>
      <c r="H217" s="678">
        <v>0</v>
      </c>
      <c r="I217" s="665">
        <v>6</v>
      </c>
      <c r="J217" s="665">
        <v>921.84</v>
      </c>
      <c r="K217" s="678">
        <v>1</v>
      </c>
      <c r="L217" s="665">
        <v>6</v>
      </c>
      <c r="M217" s="666">
        <v>921.84</v>
      </c>
    </row>
    <row r="218" spans="1:13" ht="14.4" customHeight="1" x14ac:dyDescent="0.3">
      <c r="A218" s="661" t="s">
        <v>2809</v>
      </c>
      <c r="B218" s="662" t="s">
        <v>2658</v>
      </c>
      <c r="C218" s="662" t="s">
        <v>3205</v>
      </c>
      <c r="D218" s="662" t="s">
        <v>3206</v>
      </c>
      <c r="E218" s="662" t="s">
        <v>3207</v>
      </c>
      <c r="F218" s="665"/>
      <c r="G218" s="665"/>
      <c r="H218" s="678">
        <v>0</v>
      </c>
      <c r="I218" s="665">
        <v>1</v>
      </c>
      <c r="J218" s="665">
        <v>66.08</v>
      </c>
      <c r="K218" s="678">
        <v>1</v>
      </c>
      <c r="L218" s="665">
        <v>1</v>
      </c>
      <c r="M218" s="666">
        <v>66.08</v>
      </c>
    </row>
    <row r="219" spans="1:13" ht="14.4" customHeight="1" x14ac:dyDescent="0.3">
      <c r="A219" s="661" t="s">
        <v>2809</v>
      </c>
      <c r="B219" s="662" t="s">
        <v>2708</v>
      </c>
      <c r="C219" s="662" t="s">
        <v>1470</v>
      </c>
      <c r="D219" s="662" t="s">
        <v>607</v>
      </c>
      <c r="E219" s="662" t="s">
        <v>608</v>
      </c>
      <c r="F219" s="665"/>
      <c r="G219" s="665"/>
      <c r="H219" s="678">
        <v>0</v>
      </c>
      <c r="I219" s="665">
        <v>1</v>
      </c>
      <c r="J219" s="665">
        <v>48.42</v>
      </c>
      <c r="K219" s="678">
        <v>1</v>
      </c>
      <c r="L219" s="665">
        <v>1</v>
      </c>
      <c r="M219" s="666">
        <v>48.42</v>
      </c>
    </row>
    <row r="220" spans="1:13" ht="14.4" customHeight="1" x14ac:dyDescent="0.3">
      <c r="A220" s="661" t="s">
        <v>2810</v>
      </c>
      <c r="B220" s="662" t="s">
        <v>2614</v>
      </c>
      <c r="C220" s="662" t="s">
        <v>3915</v>
      </c>
      <c r="D220" s="662" t="s">
        <v>3116</v>
      </c>
      <c r="E220" s="662" t="s">
        <v>3916</v>
      </c>
      <c r="F220" s="665"/>
      <c r="G220" s="665"/>
      <c r="H220" s="678">
        <v>0</v>
      </c>
      <c r="I220" s="665">
        <v>1</v>
      </c>
      <c r="J220" s="665">
        <v>102.93</v>
      </c>
      <c r="K220" s="678">
        <v>1</v>
      </c>
      <c r="L220" s="665">
        <v>1</v>
      </c>
      <c r="M220" s="666">
        <v>102.93</v>
      </c>
    </row>
    <row r="221" spans="1:13" ht="14.4" customHeight="1" x14ac:dyDescent="0.3">
      <c r="A221" s="661" t="s">
        <v>2810</v>
      </c>
      <c r="B221" s="662" t="s">
        <v>2619</v>
      </c>
      <c r="C221" s="662" t="s">
        <v>3024</v>
      </c>
      <c r="D221" s="662" t="s">
        <v>2833</v>
      </c>
      <c r="E221" s="662" t="s">
        <v>3025</v>
      </c>
      <c r="F221" s="665"/>
      <c r="G221" s="665"/>
      <c r="H221" s="678">
        <v>0</v>
      </c>
      <c r="I221" s="665">
        <v>5</v>
      </c>
      <c r="J221" s="665">
        <v>2037.75</v>
      </c>
      <c r="K221" s="678">
        <v>1</v>
      </c>
      <c r="L221" s="665">
        <v>5</v>
      </c>
      <c r="M221" s="666">
        <v>2037.75</v>
      </c>
    </row>
    <row r="222" spans="1:13" ht="14.4" customHeight="1" x14ac:dyDescent="0.3">
      <c r="A222" s="661" t="s">
        <v>2810</v>
      </c>
      <c r="B222" s="662" t="s">
        <v>2619</v>
      </c>
      <c r="C222" s="662" t="s">
        <v>2832</v>
      </c>
      <c r="D222" s="662" t="s">
        <v>2833</v>
      </c>
      <c r="E222" s="662" t="s">
        <v>2834</v>
      </c>
      <c r="F222" s="665"/>
      <c r="G222" s="665"/>
      <c r="H222" s="678">
        <v>0</v>
      </c>
      <c r="I222" s="665">
        <v>49</v>
      </c>
      <c r="J222" s="665">
        <v>26626.11</v>
      </c>
      <c r="K222" s="678">
        <v>1</v>
      </c>
      <c r="L222" s="665">
        <v>49</v>
      </c>
      <c r="M222" s="666">
        <v>26626.11</v>
      </c>
    </row>
    <row r="223" spans="1:13" ht="14.4" customHeight="1" x14ac:dyDescent="0.3">
      <c r="A223" s="661" t="s">
        <v>2810</v>
      </c>
      <c r="B223" s="662" t="s">
        <v>2619</v>
      </c>
      <c r="C223" s="662" t="s">
        <v>2835</v>
      </c>
      <c r="D223" s="662" t="s">
        <v>2833</v>
      </c>
      <c r="E223" s="662" t="s">
        <v>2836</v>
      </c>
      <c r="F223" s="665"/>
      <c r="G223" s="665"/>
      <c r="H223" s="678">
        <v>0</v>
      </c>
      <c r="I223" s="665">
        <v>6</v>
      </c>
      <c r="J223" s="665">
        <v>4890.6000000000004</v>
      </c>
      <c r="K223" s="678">
        <v>1</v>
      </c>
      <c r="L223" s="665">
        <v>6</v>
      </c>
      <c r="M223" s="666">
        <v>4890.6000000000004</v>
      </c>
    </row>
    <row r="224" spans="1:13" ht="14.4" customHeight="1" x14ac:dyDescent="0.3">
      <c r="A224" s="661" t="s">
        <v>2810</v>
      </c>
      <c r="B224" s="662" t="s">
        <v>2619</v>
      </c>
      <c r="C224" s="662" t="s">
        <v>2837</v>
      </c>
      <c r="D224" s="662" t="s">
        <v>2833</v>
      </c>
      <c r="E224" s="662" t="s">
        <v>2838</v>
      </c>
      <c r="F224" s="665"/>
      <c r="G224" s="665"/>
      <c r="H224" s="678">
        <v>0</v>
      </c>
      <c r="I224" s="665">
        <v>2</v>
      </c>
      <c r="J224" s="665">
        <v>1847.48</v>
      </c>
      <c r="K224" s="678">
        <v>1</v>
      </c>
      <c r="L224" s="665">
        <v>2</v>
      </c>
      <c r="M224" s="666">
        <v>1847.48</v>
      </c>
    </row>
    <row r="225" spans="1:13" ht="14.4" customHeight="1" x14ac:dyDescent="0.3">
      <c r="A225" s="661" t="s">
        <v>2810</v>
      </c>
      <c r="B225" s="662" t="s">
        <v>2619</v>
      </c>
      <c r="C225" s="662" t="s">
        <v>3871</v>
      </c>
      <c r="D225" s="662" t="s">
        <v>3872</v>
      </c>
      <c r="E225" s="662" t="s">
        <v>3873</v>
      </c>
      <c r="F225" s="665"/>
      <c r="G225" s="665"/>
      <c r="H225" s="678">
        <v>0</v>
      </c>
      <c r="I225" s="665">
        <v>1</v>
      </c>
      <c r="J225" s="665">
        <v>1385.62</v>
      </c>
      <c r="K225" s="678">
        <v>1</v>
      </c>
      <c r="L225" s="665">
        <v>1</v>
      </c>
      <c r="M225" s="666">
        <v>1385.62</v>
      </c>
    </row>
    <row r="226" spans="1:13" ht="14.4" customHeight="1" x14ac:dyDescent="0.3">
      <c r="A226" s="661" t="s">
        <v>2810</v>
      </c>
      <c r="B226" s="662" t="s">
        <v>2631</v>
      </c>
      <c r="C226" s="662" t="s">
        <v>3932</v>
      </c>
      <c r="D226" s="662" t="s">
        <v>3933</v>
      </c>
      <c r="E226" s="662" t="s">
        <v>3934</v>
      </c>
      <c r="F226" s="665">
        <v>1</v>
      </c>
      <c r="G226" s="665">
        <v>503.02</v>
      </c>
      <c r="H226" s="678">
        <v>1</v>
      </c>
      <c r="I226" s="665"/>
      <c r="J226" s="665"/>
      <c r="K226" s="678">
        <v>0</v>
      </c>
      <c r="L226" s="665">
        <v>1</v>
      </c>
      <c r="M226" s="666">
        <v>503.02</v>
      </c>
    </row>
    <row r="227" spans="1:13" ht="14.4" customHeight="1" x14ac:dyDescent="0.3">
      <c r="A227" s="661" t="s">
        <v>2810</v>
      </c>
      <c r="B227" s="662" t="s">
        <v>2633</v>
      </c>
      <c r="C227" s="662" t="s">
        <v>1517</v>
      </c>
      <c r="D227" s="662" t="s">
        <v>2635</v>
      </c>
      <c r="E227" s="662" t="s">
        <v>931</v>
      </c>
      <c r="F227" s="665"/>
      <c r="G227" s="665"/>
      <c r="H227" s="678">
        <v>0</v>
      </c>
      <c r="I227" s="665">
        <v>1</v>
      </c>
      <c r="J227" s="665">
        <v>48.27</v>
      </c>
      <c r="K227" s="678">
        <v>1</v>
      </c>
      <c r="L227" s="665">
        <v>1</v>
      </c>
      <c r="M227" s="666">
        <v>48.27</v>
      </c>
    </row>
    <row r="228" spans="1:13" ht="14.4" customHeight="1" x14ac:dyDescent="0.3">
      <c r="A228" s="661" t="s">
        <v>2810</v>
      </c>
      <c r="B228" s="662" t="s">
        <v>2633</v>
      </c>
      <c r="C228" s="662" t="s">
        <v>3919</v>
      </c>
      <c r="D228" s="662" t="s">
        <v>2635</v>
      </c>
      <c r="E228" s="662" t="s">
        <v>2043</v>
      </c>
      <c r="F228" s="665">
        <v>1</v>
      </c>
      <c r="G228" s="665">
        <v>160.88999999999999</v>
      </c>
      <c r="H228" s="678">
        <v>1</v>
      </c>
      <c r="I228" s="665"/>
      <c r="J228" s="665"/>
      <c r="K228" s="678">
        <v>0</v>
      </c>
      <c r="L228" s="665">
        <v>1</v>
      </c>
      <c r="M228" s="666">
        <v>160.88999999999999</v>
      </c>
    </row>
    <row r="229" spans="1:13" ht="14.4" customHeight="1" x14ac:dyDescent="0.3">
      <c r="A229" s="661" t="s">
        <v>2810</v>
      </c>
      <c r="B229" s="662" t="s">
        <v>2641</v>
      </c>
      <c r="C229" s="662" t="s">
        <v>1611</v>
      </c>
      <c r="D229" s="662" t="s">
        <v>1612</v>
      </c>
      <c r="E229" s="662" t="s">
        <v>1427</v>
      </c>
      <c r="F229" s="665"/>
      <c r="G229" s="665"/>
      <c r="H229" s="678">
        <v>0</v>
      </c>
      <c r="I229" s="665">
        <v>2</v>
      </c>
      <c r="J229" s="665">
        <v>392.42</v>
      </c>
      <c r="K229" s="678">
        <v>1</v>
      </c>
      <c r="L229" s="665">
        <v>2</v>
      </c>
      <c r="M229" s="666">
        <v>392.42</v>
      </c>
    </row>
    <row r="230" spans="1:13" ht="14.4" customHeight="1" x14ac:dyDescent="0.3">
      <c r="A230" s="661" t="s">
        <v>2810</v>
      </c>
      <c r="B230" s="662" t="s">
        <v>2658</v>
      </c>
      <c r="C230" s="662" t="s">
        <v>1759</v>
      </c>
      <c r="D230" s="662" t="s">
        <v>1641</v>
      </c>
      <c r="E230" s="662" t="s">
        <v>2660</v>
      </c>
      <c r="F230" s="665"/>
      <c r="G230" s="665"/>
      <c r="H230" s="678">
        <v>0</v>
      </c>
      <c r="I230" s="665">
        <v>3</v>
      </c>
      <c r="J230" s="665">
        <v>458.76</v>
      </c>
      <c r="K230" s="678">
        <v>1</v>
      </c>
      <c r="L230" s="665">
        <v>3</v>
      </c>
      <c r="M230" s="666">
        <v>458.76</v>
      </c>
    </row>
    <row r="231" spans="1:13" ht="14.4" customHeight="1" x14ac:dyDescent="0.3">
      <c r="A231" s="661" t="s">
        <v>2810</v>
      </c>
      <c r="B231" s="662" t="s">
        <v>2668</v>
      </c>
      <c r="C231" s="662" t="s">
        <v>3888</v>
      </c>
      <c r="D231" s="662" t="s">
        <v>3889</v>
      </c>
      <c r="E231" s="662" t="s">
        <v>3890</v>
      </c>
      <c r="F231" s="665"/>
      <c r="G231" s="665"/>
      <c r="H231" s="678">
        <v>0</v>
      </c>
      <c r="I231" s="665">
        <v>1</v>
      </c>
      <c r="J231" s="665">
        <v>42.63</v>
      </c>
      <c r="K231" s="678">
        <v>1</v>
      </c>
      <c r="L231" s="665">
        <v>1</v>
      </c>
      <c r="M231" s="666">
        <v>42.63</v>
      </c>
    </row>
    <row r="232" spans="1:13" ht="14.4" customHeight="1" x14ac:dyDescent="0.3">
      <c r="A232" s="661" t="s">
        <v>2810</v>
      </c>
      <c r="B232" s="662" t="s">
        <v>2694</v>
      </c>
      <c r="C232" s="662" t="s">
        <v>3152</v>
      </c>
      <c r="D232" s="662" t="s">
        <v>3153</v>
      </c>
      <c r="E232" s="662" t="s">
        <v>1429</v>
      </c>
      <c r="F232" s="665"/>
      <c r="G232" s="665"/>
      <c r="H232" s="678">
        <v>0</v>
      </c>
      <c r="I232" s="665">
        <v>2</v>
      </c>
      <c r="J232" s="665">
        <v>104.8</v>
      </c>
      <c r="K232" s="678">
        <v>1</v>
      </c>
      <c r="L232" s="665">
        <v>2</v>
      </c>
      <c r="M232" s="666">
        <v>104.8</v>
      </c>
    </row>
    <row r="233" spans="1:13" ht="14.4" customHeight="1" x14ac:dyDescent="0.3">
      <c r="A233" s="661" t="s">
        <v>2810</v>
      </c>
      <c r="B233" s="662" t="s">
        <v>2694</v>
      </c>
      <c r="C233" s="662" t="s">
        <v>1699</v>
      </c>
      <c r="D233" s="662" t="s">
        <v>1700</v>
      </c>
      <c r="E233" s="662" t="s">
        <v>2670</v>
      </c>
      <c r="F233" s="665"/>
      <c r="G233" s="665"/>
      <c r="H233" s="678">
        <v>0</v>
      </c>
      <c r="I233" s="665">
        <v>2</v>
      </c>
      <c r="J233" s="665">
        <v>133.63999999999999</v>
      </c>
      <c r="K233" s="678">
        <v>1</v>
      </c>
      <c r="L233" s="665">
        <v>2</v>
      </c>
      <c r="M233" s="666">
        <v>133.63999999999999</v>
      </c>
    </row>
    <row r="234" spans="1:13" ht="14.4" customHeight="1" x14ac:dyDescent="0.3">
      <c r="A234" s="661" t="s">
        <v>2810</v>
      </c>
      <c r="B234" s="662" t="s">
        <v>4015</v>
      </c>
      <c r="C234" s="662" t="s">
        <v>3927</v>
      </c>
      <c r="D234" s="662" t="s">
        <v>3928</v>
      </c>
      <c r="E234" s="662" t="s">
        <v>3929</v>
      </c>
      <c r="F234" s="665"/>
      <c r="G234" s="665"/>
      <c r="H234" s="678">
        <v>0</v>
      </c>
      <c r="I234" s="665">
        <v>1</v>
      </c>
      <c r="J234" s="665">
        <v>246.16</v>
      </c>
      <c r="K234" s="678">
        <v>1</v>
      </c>
      <c r="L234" s="665">
        <v>1</v>
      </c>
      <c r="M234" s="666">
        <v>246.16</v>
      </c>
    </row>
    <row r="235" spans="1:13" ht="14.4" customHeight="1" x14ac:dyDescent="0.3">
      <c r="A235" s="661" t="s">
        <v>2810</v>
      </c>
      <c r="B235" s="662" t="s">
        <v>2707</v>
      </c>
      <c r="C235" s="662" t="s">
        <v>3910</v>
      </c>
      <c r="D235" s="662" t="s">
        <v>1635</v>
      </c>
      <c r="E235" s="662" t="s">
        <v>3911</v>
      </c>
      <c r="F235" s="665"/>
      <c r="G235" s="665"/>
      <c r="H235" s="678">
        <v>0</v>
      </c>
      <c r="I235" s="665">
        <v>9</v>
      </c>
      <c r="J235" s="665">
        <v>1743.12</v>
      </c>
      <c r="K235" s="678">
        <v>1</v>
      </c>
      <c r="L235" s="665">
        <v>9</v>
      </c>
      <c r="M235" s="666">
        <v>1743.12</v>
      </c>
    </row>
    <row r="236" spans="1:13" ht="14.4" customHeight="1" x14ac:dyDescent="0.3">
      <c r="A236" s="661" t="s">
        <v>2810</v>
      </c>
      <c r="B236" s="662" t="s">
        <v>2708</v>
      </c>
      <c r="C236" s="662" t="s">
        <v>1470</v>
      </c>
      <c r="D236" s="662" t="s">
        <v>607</v>
      </c>
      <c r="E236" s="662" t="s">
        <v>608</v>
      </c>
      <c r="F236" s="665"/>
      <c r="G236" s="665"/>
      <c r="H236" s="678">
        <v>0</v>
      </c>
      <c r="I236" s="665">
        <v>11</v>
      </c>
      <c r="J236" s="665">
        <v>508.86</v>
      </c>
      <c r="K236" s="678">
        <v>1</v>
      </c>
      <c r="L236" s="665">
        <v>11</v>
      </c>
      <c r="M236" s="666">
        <v>508.86</v>
      </c>
    </row>
    <row r="237" spans="1:13" ht="14.4" customHeight="1" x14ac:dyDescent="0.3">
      <c r="A237" s="661" t="s">
        <v>2810</v>
      </c>
      <c r="B237" s="662" t="s">
        <v>2708</v>
      </c>
      <c r="C237" s="662" t="s">
        <v>3026</v>
      </c>
      <c r="D237" s="662" t="s">
        <v>3027</v>
      </c>
      <c r="E237" s="662" t="s">
        <v>3028</v>
      </c>
      <c r="F237" s="665">
        <v>4</v>
      </c>
      <c r="G237" s="665">
        <v>181.8</v>
      </c>
      <c r="H237" s="678">
        <v>1</v>
      </c>
      <c r="I237" s="665"/>
      <c r="J237" s="665"/>
      <c r="K237" s="678">
        <v>0</v>
      </c>
      <c r="L237" s="665">
        <v>4</v>
      </c>
      <c r="M237" s="666">
        <v>181.8</v>
      </c>
    </row>
    <row r="238" spans="1:13" ht="14.4" customHeight="1" x14ac:dyDescent="0.3">
      <c r="A238" s="661" t="s">
        <v>2810</v>
      </c>
      <c r="B238" s="662" t="s">
        <v>2713</v>
      </c>
      <c r="C238" s="662" t="s">
        <v>1486</v>
      </c>
      <c r="D238" s="662" t="s">
        <v>1487</v>
      </c>
      <c r="E238" s="662" t="s">
        <v>1488</v>
      </c>
      <c r="F238" s="665"/>
      <c r="G238" s="665"/>
      <c r="H238" s="678">
        <v>0</v>
      </c>
      <c r="I238" s="665">
        <v>2</v>
      </c>
      <c r="J238" s="665">
        <v>62.64</v>
      </c>
      <c r="K238" s="678">
        <v>1</v>
      </c>
      <c r="L238" s="665">
        <v>2</v>
      </c>
      <c r="M238" s="666">
        <v>62.64</v>
      </c>
    </row>
    <row r="239" spans="1:13" ht="14.4" customHeight="1" x14ac:dyDescent="0.3">
      <c r="A239" s="661" t="s">
        <v>2810</v>
      </c>
      <c r="B239" s="662" t="s">
        <v>2713</v>
      </c>
      <c r="C239" s="662" t="s">
        <v>1525</v>
      </c>
      <c r="D239" s="662" t="s">
        <v>1522</v>
      </c>
      <c r="E239" s="662" t="s">
        <v>2715</v>
      </c>
      <c r="F239" s="665"/>
      <c r="G239" s="665"/>
      <c r="H239" s="678">
        <v>0</v>
      </c>
      <c r="I239" s="665">
        <v>2</v>
      </c>
      <c r="J239" s="665">
        <v>187.92</v>
      </c>
      <c r="K239" s="678">
        <v>1</v>
      </c>
      <c r="L239" s="665">
        <v>2</v>
      </c>
      <c r="M239" s="666">
        <v>187.92</v>
      </c>
    </row>
    <row r="240" spans="1:13" ht="14.4" customHeight="1" x14ac:dyDescent="0.3">
      <c r="A240" s="661" t="s">
        <v>2810</v>
      </c>
      <c r="B240" s="662" t="s">
        <v>4013</v>
      </c>
      <c r="C240" s="662" t="s">
        <v>3779</v>
      </c>
      <c r="D240" s="662" t="s">
        <v>3780</v>
      </c>
      <c r="E240" s="662" t="s">
        <v>3781</v>
      </c>
      <c r="F240" s="665">
        <v>2</v>
      </c>
      <c r="G240" s="665">
        <v>0</v>
      </c>
      <c r="H240" s="678"/>
      <c r="I240" s="665"/>
      <c r="J240" s="665"/>
      <c r="K240" s="678"/>
      <c r="L240" s="665">
        <v>2</v>
      </c>
      <c r="M240" s="666">
        <v>0</v>
      </c>
    </row>
    <row r="241" spans="1:13" ht="14.4" customHeight="1" x14ac:dyDescent="0.3">
      <c r="A241" s="661" t="s">
        <v>2810</v>
      </c>
      <c r="B241" s="662" t="s">
        <v>4013</v>
      </c>
      <c r="C241" s="662" t="s">
        <v>3924</v>
      </c>
      <c r="D241" s="662" t="s">
        <v>3780</v>
      </c>
      <c r="E241" s="662" t="s">
        <v>3925</v>
      </c>
      <c r="F241" s="665">
        <v>2</v>
      </c>
      <c r="G241" s="665">
        <v>181.2</v>
      </c>
      <c r="H241" s="678">
        <v>1</v>
      </c>
      <c r="I241" s="665"/>
      <c r="J241" s="665"/>
      <c r="K241" s="678">
        <v>0</v>
      </c>
      <c r="L241" s="665">
        <v>2</v>
      </c>
      <c r="M241" s="666">
        <v>181.2</v>
      </c>
    </row>
    <row r="242" spans="1:13" ht="14.4" customHeight="1" x14ac:dyDescent="0.3">
      <c r="A242" s="661" t="s">
        <v>2810</v>
      </c>
      <c r="B242" s="662" t="s">
        <v>2723</v>
      </c>
      <c r="C242" s="662" t="s">
        <v>3667</v>
      </c>
      <c r="D242" s="662" t="s">
        <v>3668</v>
      </c>
      <c r="E242" s="662" t="s">
        <v>2725</v>
      </c>
      <c r="F242" s="665">
        <v>1</v>
      </c>
      <c r="G242" s="665">
        <v>4.7</v>
      </c>
      <c r="H242" s="678">
        <v>1</v>
      </c>
      <c r="I242" s="665"/>
      <c r="J242" s="665"/>
      <c r="K242" s="678">
        <v>0</v>
      </c>
      <c r="L242" s="665">
        <v>1</v>
      </c>
      <c r="M242" s="666">
        <v>4.7</v>
      </c>
    </row>
    <row r="243" spans="1:13" ht="14.4" customHeight="1" x14ac:dyDescent="0.3">
      <c r="A243" s="661" t="s">
        <v>2810</v>
      </c>
      <c r="B243" s="662" t="s">
        <v>2726</v>
      </c>
      <c r="C243" s="662" t="s">
        <v>1586</v>
      </c>
      <c r="D243" s="662" t="s">
        <v>1587</v>
      </c>
      <c r="E243" s="662" t="s">
        <v>1603</v>
      </c>
      <c r="F243" s="665"/>
      <c r="G243" s="665"/>
      <c r="H243" s="678">
        <v>0</v>
      </c>
      <c r="I243" s="665">
        <v>1</v>
      </c>
      <c r="J243" s="665">
        <v>65.989999999999995</v>
      </c>
      <c r="K243" s="678">
        <v>1</v>
      </c>
      <c r="L243" s="665">
        <v>1</v>
      </c>
      <c r="M243" s="666">
        <v>65.989999999999995</v>
      </c>
    </row>
    <row r="244" spans="1:13" ht="14.4" customHeight="1" x14ac:dyDescent="0.3">
      <c r="A244" s="661" t="s">
        <v>2810</v>
      </c>
      <c r="B244" s="662" t="s">
        <v>2728</v>
      </c>
      <c r="C244" s="662" t="s">
        <v>3936</v>
      </c>
      <c r="D244" s="662" t="s">
        <v>1467</v>
      </c>
      <c r="E244" s="662" t="s">
        <v>3937</v>
      </c>
      <c r="F244" s="665"/>
      <c r="G244" s="665"/>
      <c r="H244" s="678"/>
      <c r="I244" s="665">
        <v>1</v>
      </c>
      <c r="J244" s="665">
        <v>0</v>
      </c>
      <c r="K244" s="678"/>
      <c r="L244" s="665">
        <v>1</v>
      </c>
      <c r="M244" s="666">
        <v>0</v>
      </c>
    </row>
    <row r="245" spans="1:13" ht="14.4" customHeight="1" x14ac:dyDescent="0.3">
      <c r="A245" s="661" t="s">
        <v>2810</v>
      </c>
      <c r="B245" s="662" t="s">
        <v>2733</v>
      </c>
      <c r="C245" s="662" t="s">
        <v>3744</v>
      </c>
      <c r="D245" s="662" t="s">
        <v>1564</v>
      </c>
      <c r="E245" s="662" t="s">
        <v>3296</v>
      </c>
      <c r="F245" s="665"/>
      <c r="G245" s="665"/>
      <c r="H245" s="678">
        <v>0</v>
      </c>
      <c r="I245" s="665">
        <v>2</v>
      </c>
      <c r="J245" s="665">
        <v>414.9</v>
      </c>
      <c r="K245" s="678">
        <v>1</v>
      </c>
      <c r="L245" s="665">
        <v>2</v>
      </c>
      <c r="M245" s="666">
        <v>414.9</v>
      </c>
    </row>
    <row r="246" spans="1:13" ht="14.4" customHeight="1" x14ac:dyDescent="0.3">
      <c r="A246" s="661" t="s">
        <v>2811</v>
      </c>
      <c r="B246" s="662" t="s">
        <v>2619</v>
      </c>
      <c r="C246" s="662" t="s">
        <v>3024</v>
      </c>
      <c r="D246" s="662" t="s">
        <v>2833</v>
      </c>
      <c r="E246" s="662" t="s">
        <v>3025</v>
      </c>
      <c r="F246" s="665"/>
      <c r="G246" s="665"/>
      <c r="H246" s="678">
        <v>0</v>
      </c>
      <c r="I246" s="665">
        <v>3</v>
      </c>
      <c r="J246" s="665">
        <v>1222.6500000000001</v>
      </c>
      <c r="K246" s="678">
        <v>1</v>
      </c>
      <c r="L246" s="665">
        <v>3</v>
      </c>
      <c r="M246" s="666">
        <v>1222.6500000000001</v>
      </c>
    </row>
    <row r="247" spans="1:13" ht="14.4" customHeight="1" x14ac:dyDescent="0.3">
      <c r="A247" s="661" t="s">
        <v>2811</v>
      </c>
      <c r="B247" s="662" t="s">
        <v>2619</v>
      </c>
      <c r="C247" s="662" t="s">
        <v>2832</v>
      </c>
      <c r="D247" s="662" t="s">
        <v>2833</v>
      </c>
      <c r="E247" s="662" t="s">
        <v>2834</v>
      </c>
      <c r="F247" s="665"/>
      <c r="G247" s="665"/>
      <c r="H247" s="678">
        <v>0</v>
      </c>
      <c r="I247" s="665">
        <v>29</v>
      </c>
      <c r="J247" s="665">
        <v>15758.310000000001</v>
      </c>
      <c r="K247" s="678">
        <v>1</v>
      </c>
      <c r="L247" s="665">
        <v>29</v>
      </c>
      <c r="M247" s="666">
        <v>15758.310000000001</v>
      </c>
    </row>
    <row r="248" spans="1:13" ht="14.4" customHeight="1" x14ac:dyDescent="0.3">
      <c r="A248" s="661" t="s">
        <v>2811</v>
      </c>
      <c r="B248" s="662" t="s">
        <v>2619</v>
      </c>
      <c r="C248" s="662" t="s">
        <v>2835</v>
      </c>
      <c r="D248" s="662" t="s">
        <v>2833</v>
      </c>
      <c r="E248" s="662" t="s">
        <v>2836</v>
      </c>
      <c r="F248" s="665"/>
      <c r="G248" s="665"/>
      <c r="H248" s="678">
        <v>0</v>
      </c>
      <c r="I248" s="665">
        <v>14</v>
      </c>
      <c r="J248" s="665">
        <v>11411.400000000001</v>
      </c>
      <c r="K248" s="678">
        <v>1</v>
      </c>
      <c r="L248" s="665">
        <v>14</v>
      </c>
      <c r="M248" s="666">
        <v>11411.400000000001</v>
      </c>
    </row>
    <row r="249" spans="1:13" ht="14.4" customHeight="1" x14ac:dyDescent="0.3">
      <c r="A249" s="661" t="s">
        <v>2811</v>
      </c>
      <c r="B249" s="662" t="s">
        <v>4012</v>
      </c>
      <c r="C249" s="662" t="s">
        <v>3166</v>
      </c>
      <c r="D249" s="662" t="s">
        <v>3167</v>
      </c>
      <c r="E249" s="662" t="s">
        <v>3168</v>
      </c>
      <c r="F249" s="665"/>
      <c r="G249" s="665"/>
      <c r="H249" s="678">
        <v>0</v>
      </c>
      <c r="I249" s="665">
        <v>1</v>
      </c>
      <c r="J249" s="665">
        <v>22.52</v>
      </c>
      <c r="K249" s="678">
        <v>1</v>
      </c>
      <c r="L249" s="665">
        <v>1</v>
      </c>
      <c r="M249" s="666">
        <v>22.52</v>
      </c>
    </row>
    <row r="250" spans="1:13" ht="14.4" customHeight="1" x14ac:dyDescent="0.3">
      <c r="A250" s="661" t="s">
        <v>2811</v>
      </c>
      <c r="B250" s="662" t="s">
        <v>2658</v>
      </c>
      <c r="C250" s="662" t="s">
        <v>2985</v>
      </c>
      <c r="D250" s="662" t="s">
        <v>2986</v>
      </c>
      <c r="E250" s="662" t="s">
        <v>2659</v>
      </c>
      <c r="F250" s="665"/>
      <c r="G250" s="665"/>
      <c r="H250" s="678">
        <v>0</v>
      </c>
      <c r="I250" s="665">
        <v>2</v>
      </c>
      <c r="J250" s="665">
        <v>222.44</v>
      </c>
      <c r="K250" s="678">
        <v>1</v>
      </c>
      <c r="L250" s="665">
        <v>2</v>
      </c>
      <c r="M250" s="666">
        <v>222.44</v>
      </c>
    </row>
    <row r="251" spans="1:13" ht="14.4" customHeight="1" x14ac:dyDescent="0.3">
      <c r="A251" s="661" t="s">
        <v>2811</v>
      </c>
      <c r="B251" s="662" t="s">
        <v>2658</v>
      </c>
      <c r="C251" s="662" t="s">
        <v>1780</v>
      </c>
      <c r="D251" s="662" t="s">
        <v>2663</v>
      </c>
      <c r="E251" s="662" t="s">
        <v>2659</v>
      </c>
      <c r="F251" s="665"/>
      <c r="G251" s="665"/>
      <c r="H251" s="678">
        <v>0</v>
      </c>
      <c r="I251" s="665">
        <v>1</v>
      </c>
      <c r="J251" s="665">
        <v>149.52000000000001</v>
      </c>
      <c r="K251" s="678">
        <v>1</v>
      </c>
      <c r="L251" s="665">
        <v>1</v>
      </c>
      <c r="M251" s="666">
        <v>149.52000000000001</v>
      </c>
    </row>
    <row r="252" spans="1:13" ht="14.4" customHeight="1" x14ac:dyDescent="0.3">
      <c r="A252" s="661" t="s">
        <v>2811</v>
      </c>
      <c r="B252" s="662" t="s">
        <v>2679</v>
      </c>
      <c r="C252" s="662" t="s">
        <v>1714</v>
      </c>
      <c r="D252" s="662" t="s">
        <v>1715</v>
      </c>
      <c r="E252" s="662" t="s">
        <v>1716</v>
      </c>
      <c r="F252" s="665"/>
      <c r="G252" s="665"/>
      <c r="H252" s="678">
        <v>0</v>
      </c>
      <c r="I252" s="665">
        <v>1</v>
      </c>
      <c r="J252" s="665">
        <v>147.31</v>
      </c>
      <c r="K252" s="678">
        <v>1</v>
      </c>
      <c r="L252" s="665">
        <v>1</v>
      </c>
      <c r="M252" s="666">
        <v>147.31</v>
      </c>
    </row>
    <row r="253" spans="1:13" ht="14.4" customHeight="1" x14ac:dyDescent="0.3">
      <c r="A253" s="661" t="s">
        <v>2811</v>
      </c>
      <c r="B253" s="662" t="s">
        <v>2694</v>
      </c>
      <c r="C253" s="662" t="s">
        <v>1699</v>
      </c>
      <c r="D253" s="662" t="s">
        <v>1700</v>
      </c>
      <c r="E253" s="662" t="s">
        <v>2670</v>
      </c>
      <c r="F253" s="665"/>
      <c r="G253" s="665"/>
      <c r="H253" s="678">
        <v>0</v>
      </c>
      <c r="I253" s="665">
        <v>1</v>
      </c>
      <c r="J253" s="665">
        <v>66.819999999999993</v>
      </c>
      <c r="K253" s="678">
        <v>1</v>
      </c>
      <c r="L253" s="665">
        <v>1</v>
      </c>
      <c r="M253" s="666">
        <v>66.819999999999993</v>
      </c>
    </row>
    <row r="254" spans="1:13" ht="14.4" customHeight="1" x14ac:dyDescent="0.3">
      <c r="A254" s="661" t="s">
        <v>2811</v>
      </c>
      <c r="B254" s="662" t="s">
        <v>2708</v>
      </c>
      <c r="C254" s="662" t="s">
        <v>1470</v>
      </c>
      <c r="D254" s="662" t="s">
        <v>607</v>
      </c>
      <c r="E254" s="662" t="s">
        <v>608</v>
      </c>
      <c r="F254" s="665"/>
      <c r="G254" s="665"/>
      <c r="H254" s="678">
        <v>0</v>
      </c>
      <c r="I254" s="665">
        <v>2</v>
      </c>
      <c r="J254" s="665">
        <v>96.84</v>
      </c>
      <c r="K254" s="678">
        <v>1</v>
      </c>
      <c r="L254" s="665">
        <v>2</v>
      </c>
      <c r="M254" s="666">
        <v>96.84</v>
      </c>
    </row>
    <row r="255" spans="1:13" ht="14.4" customHeight="1" x14ac:dyDescent="0.3">
      <c r="A255" s="661" t="s">
        <v>2811</v>
      </c>
      <c r="B255" s="662" t="s">
        <v>2708</v>
      </c>
      <c r="C255" s="662" t="s">
        <v>3190</v>
      </c>
      <c r="D255" s="662" t="s">
        <v>607</v>
      </c>
      <c r="E255" s="662" t="s">
        <v>3191</v>
      </c>
      <c r="F255" s="665"/>
      <c r="G255" s="665"/>
      <c r="H255" s="678"/>
      <c r="I255" s="665">
        <v>1</v>
      </c>
      <c r="J255" s="665">
        <v>0</v>
      </c>
      <c r="K255" s="678"/>
      <c r="L255" s="665">
        <v>1</v>
      </c>
      <c r="M255" s="666">
        <v>0</v>
      </c>
    </row>
    <row r="256" spans="1:13" ht="14.4" customHeight="1" x14ac:dyDescent="0.3">
      <c r="A256" s="661" t="s">
        <v>2811</v>
      </c>
      <c r="B256" s="662" t="s">
        <v>2713</v>
      </c>
      <c r="C256" s="662" t="s">
        <v>3169</v>
      </c>
      <c r="D256" s="662" t="s">
        <v>3170</v>
      </c>
      <c r="E256" s="662" t="s">
        <v>3171</v>
      </c>
      <c r="F256" s="665"/>
      <c r="G256" s="665"/>
      <c r="H256" s="678"/>
      <c r="I256" s="665">
        <v>1</v>
      </c>
      <c r="J256" s="665">
        <v>0</v>
      </c>
      <c r="K256" s="678"/>
      <c r="L256" s="665">
        <v>1</v>
      </c>
      <c r="M256" s="666">
        <v>0</v>
      </c>
    </row>
    <row r="257" spans="1:13" ht="14.4" customHeight="1" x14ac:dyDescent="0.3">
      <c r="A257" s="661" t="s">
        <v>2812</v>
      </c>
      <c r="B257" s="662" t="s">
        <v>2619</v>
      </c>
      <c r="C257" s="662" t="s">
        <v>3024</v>
      </c>
      <c r="D257" s="662" t="s">
        <v>2833</v>
      </c>
      <c r="E257" s="662" t="s">
        <v>3025</v>
      </c>
      <c r="F257" s="665"/>
      <c r="G257" s="665"/>
      <c r="H257" s="678">
        <v>0</v>
      </c>
      <c r="I257" s="665">
        <v>5</v>
      </c>
      <c r="J257" s="665">
        <v>2037.75</v>
      </c>
      <c r="K257" s="678">
        <v>1</v>
      </c>
      <c r="L257" s="665">
        <v>5</v>
      </c>
      <c r="M257" s="666">
        <v>2037.75</v>
      </c>
    </row>
    <row r="258" spans="1:13" ht="14.4" customHeight="1" x14ac:dyDescent="0.3">
      <c r="A258" s="661" t="s">
        <v>2812</v>
      </c>
      <c r="B258" s="662" t="s">
        <v>2619</v>
      </c>
      <c r="C258" s="662" t="s">
        <v>2832</v>
      </c>
      <c r="D258" s="662" t="s">
        <v>2833</v>
      </c>
      <c r="E258" s="662" t="s">
        <v>2834</v>
      </c>
      <c r="F258" s="665"/>
      <c r="G258" s="665"/>
      <c r="H258" s="678">
        <v>0</v>
      </c>
      <c r="I258" s="665">
        <v>128</v>
      </c>
      <c r="J258" s="665">
        <v>69553.919999999984</v>
      </c>
      <c r="K258" s="678">
        <v>1</v>
      </c>
      <c r="L258" s="665">
        <v>128</v>
      </c>
      <c r="M258" s="666">
        <v>69553.919999999984</v>
      </c>
    </row>
    <row r="259" spans="1:13" ht="14.4" customHeight="1" x14ac:dyDescent="0.3">
      <c r="A259" s="661" t="s">
        <v>2812</v>
      </c>
      <c r="B259" s="662" t="s">
        <v>2619</v>
      </c>
      <c r="C259" s="662" t="s">
        <v>2835</v>
      </c>
      <c r="D259" s="662" t="s">
        <v>2833</v>
      </c>
      <c r="E259" s="662" t="s">
        <v>2836</v>
      </c>
      <c r="F259" s="665"/>
      <c r="G259" s="665"/>
      <c r="H259" s="678">
        <v>0</v>
      </c>
      <c r="I259" s="665">
        <v>75</v>
      </c>
      <c r="J259" s="665">
        <v>61132.5</v>
      </c>
      <c r="K259" s="678">
        <v>1</v>
      </c>
      <c r="L259" s="665">
        <v>75</v>
      </c>
      <c r="M259" s="666">
        <v>61132.5</v>
      </c>
    </row>
    <row r="260" spans="1:13" ht="14.4" customHeight="1" x14ac:dyDescent="0.3">
      <c r="A260" s="661" t="s">
        <v>2812</v>
      </c>
      <c r="B260" s="662" t="s">
        <v>2619</v>
      </c>
      <c r="C260" s="662" t="s">
        <v>2837</v>
      </c>
      <c r="D260" s="662" t="s">
        <v>2833</v>
      </c>
      <c r="E260" s="662" t="s">
        <v>2838</v>
      </c>
      <c r="F260" s="665"/>
      <c r="G260" s="665"/>
      <c r="H260" s="678">
        <v>0</v>
      </c>
      <c r="I260" s="665">
        <v>5</v>
      </c>
      <c r="J260" s="665">
        <v>4618.7000000000007</v>
      </c>
      <c r="K260" s="678">
        <v>1</v>
      </c>
      <c r="L260" s="665">
        <v>5</v>
      </c>
      <c r="M260" s="666">
        <v>4618.7000000000007</v>
      </c>
    </row>
    <row r="261" spans="1:13" ht="14.4" customHeight="1" x14ac:dyDescent="0.3">
      <c r="A261" s="661" t="s">
        <v>2812</v>
      </c>
      <c r="B261" s="662" t="s">
        <v>2619</v>
      </c>
      <c r="C261" s="662" t="s">
        <v>2901</v>
      </c>
      <c r="D261" s="662" t="s">
        <v>2833</v>
      </c>
      <c r="E261" s="662" t="s">
        <v>2902</v>
      </c>
      <c r="F261" s="665"/>
      <c r="G261" s="665"/>
      <c r="H261" s="678">
        <v>0</v>
      </c>
      <c r="I261" s="665">
        <v>4</v>
      </c>
      <c r="J261" s="665">
        <v>4618.72</v>
      </c>
      <c r="K261" s="678">
        <v>1</v>
      </c>
      <c r="L261" s="665">
        <v>4</v>
      </c>
      <c r="M261" s="666">
        <v>4618.72</v>
      </c>
    </row>
    <row r="262" spans="1:13" ht="14.4" customHeight="1" x14ac:dyDescent="0.3">
      <c r="A262" s="661" t="s">
        <v>2812</v>
      </c>
      <c r="B262" s="662" t="s">
        <v>2658</v>
      </c>
      <c r="C262" s="662" t="s">
        <v>1759</v>
      </c>
      <c r="D262" s="662" t="s">
        <v>1641</v>
      </c>
      <c r="E262" s="662" t="s">
        <v>2660</v>
      </c>
      <c r="F262" s="665"/>
      <c r="G262" s="665"/>
      <c r="H262" s="678">
        <v>0</v>
      </c>
      <c r="I262" s="665">
        <v>1</v>
      </c>
      <c r="J262" s="665">
        <v>154.36000000000001</v>
      </c>
      <c r="K262" s="678">
        <v>1</v>
      </c>
      <c r="L262" s="665">
        <v>1</v>
      </c>
      <c r="M262" s="666">
        <v>154.36000000000001</v>
      </c>
    </row>
    <row r="263" spans="1:13" ht="14.4" customHeight="1" x14ac:dyDescent="0.3">
      <c r="A263" s="661" t="s">
        <v>2812</v>
      </c>
      <c r="B263" s="662" t="s">
        <v>2658</v>
      </c>
      <c r="C263" s="662" t="s">
        <v>1780</v>
      </c>
      <c r="D263" s="662" t="s">
        <v>2663</v>
      </c>
      <c r="E263" s="662" t="s">
        <v>2659</v>
      </c>
      <c r="F263" s="665"/>
      <c r="G263" s="665"/>
      <c r="H263" s="678">
        <v>0</v>
      </c>
      <c r="I263" s="665">
        <v>4</v>
      </c>
      <c r="J263" s="665">
        <v>598.08000000000004</v>
      </c>
      <c r="K263" s="678">
        <v>1</v>
      </c>
      <c r="L263" s="665">
        <v>4</v>
      </c>
      <c r="M263" s="666">
        <v>598.08000000000004</v>
      </c>
    </row>
    <row r="264" spans="1:13" ht="14.4" customHeight="1" x14ac:dyDescent="0.3">
      <c r="A264" s="661" t="s">
        <v>2812</v>
      </c>
      <c r="B264" s="662" t="s">
        <v>2668</v>
      </c>
      <c r="C264" s="662" t="s">
        <v>1695</v>
      </c>
      <c r="D264" s="662" t="s">
        <v>1696</v>
      </c>
      <c r="E264" s="662" t="s">
        <v>2670</v>
      </c>
      <c r="F264" s="665"/>
      <c r="G264" s="665"/>
      <c r="H264" s="678">
        <v>0</v>
      </c>
      <c r="I264" s="665">
        <v>1</v>
      </c>
      <c r="J264" s="665">
        <v>170.52</v>
      </c>
      <c r="K264" s="678">
        <v>1</v>
      </c>
      <c r="L264" s="665">
        <v>1</v>
      </c>
      <c r="M264" s="666">
        <v>170.52</v>
      </c>
    </row>
    <row r="265" spans="1:13" ht="14.4" customHeight="1" x14ac:dyDescent="0.3">
      <c r="A265" s="661" t="s">
        <v>2812</v>
      </c>
      <c r="B265" s="662" t="s">
        <v>2679</v>
      </c>
      <c r="C265" s="662" t="s">
        <v>1714</v>
      </c>
      <c r="D265" s="662" t="s">
        <v>1715</v>
      </c>
      <c r="E265" s="662" t="s">
        <v>1716</v>
      </c>
      <c r="F265" s="665"/>
      <c r="G265" s="665"/>
      <c r="H265" s="678">
        <v>0</v>
      </c>
      <c r="I265" s="665">
        <v>3</v>
      </c>
      <c r="J265" s="665">
        <v>441.93</v>
      </c>
      <c r="K265" s="678">
        <v>1</v>
      </c>
      <c r="L265" s="665">
        <v>3</v>
      </c>
      <c r="M265" s="666">
        <v>441.93</v>
      </c>
    </row>
    <row r="266" spans="1:13" ht="14.4" customHeight="1" x14ac:dyDescent="0.3">
      <c r="A266" s="661" t="s">
        <v>2812</v>
      </c>
      <c r="B266" s="662" t="s">
        <v>2708</v>
      </c>
      <c r="C266" s="662" t="s">
        <v>1579</v>
      </c>
      <c r="D266" s="662" t="s">
        <v>607</v>
      </c>
      <c r="E266" s="662" t="s">
        <v>2709</v>
      </c>
      <c r="F266" s="665"/>
      <c r="G266" s="665"/>
      <c r="H266" s="678">
        <v>0</v>
      </c>
      <c r="I266" s="665">
        <v>3</v>
      </c>
      <c r="J266" s="665">
        <v>72.66</v>
      </c>
      <c r="K266" s="678">
        <v>1</v>
      </c>
      <c r="L266" s="665">
        <v>3</v>
      </c>
      <c r="M266" s="666">
        <v>72.66</v>
      </c>
    </row>
    <row r="267" spans="1:13" ht="14.4" customHeight="1" x14ac:dyDescent="0.3">
      <c r="A267" s="661" t="s">
        <v>2812</v>
      </c>
      <c r="B267" s="662" t="s">
        <v>2708</v>
      </c>
      <c r="C267" s="662" t="s">
        <v>1470</v>
      </c>
      <c r="D267" s="662" t="s">
        <v>607</v>
      </c>
      <c r="E267" s="662" t="s">
        <v>608</v>
      </c>
      <c r="F267" s="665"/>
      <c r="G267" s="665"/>
      <c r="H267" s="678">
        <v>0</v>
      </c>
      <c r="I267" s="665">
        <v>8</v>
      </c>
      <c r="J267" s="665">
        <v>375.48000000000008</v>
      </c>
      <c r="K267" s="678">
        <v>1</v>
      </c>
      <c r="L267" s="665">
        <v>8</v>
      </c>
      <c r="M267" s="666">
        <v>375.48000000000008</v>
      </c>
    </row>
    <row r="268" spans="1:13" ht="14.4" customHeight="1" x14ac:dyDescent="0.3">
      <c r="A268" s="661" t="s">
        <v>2812</v>
      </c>
      <c r="B268" s="662" t="s">
        <v>2713</v>
      </c>
      <c r="C268" s="662" t="s">
        <v>3037</v>
      </c>
      <c r="D268" s="662" t="s">
        <v>2849</v>
      </c>
      <c r="E268" s="662" t="s">
        <v>2714</v>
      </c>
      <c r="F268" s="665">
        <v>1</v>
      </c>
      <c r="G268" s="665">
        <v>31.32</v>
      </c>
      <c r="H268" s="678">
        <v>1</v>
      </c>
      <c r="I268" s="665"/>
      <c r="J268" s="665"/>
      <c r="K268" s="678">
        <v>0</v>
      </c>
      <c r="L268" s="665">
        <v>1</v>
      </c>
      <c r="M268" s="666">
        <v>31.32</v>
      </c>
    </row>
    <row r="269" spans="1:13" ht="14.4" customHeight="1" x14ac:dyDescent="0.3">
      <c r="A269" s="661" t="s">
        <v>2812</v>
      </c>
      <c r="B269" s="662" t="s">
        <v>2713</v>
      </c>
      <c r="C269" s="662" t="s">
        <v>3782</v>
      </c>
      <c r="D269" s="662" t="s">
        <v>3783</v>
      </c>
      <c r="E269" s="662" t="s">
        <v>3612</v>
      </c>
      <c r="F269" s="665"/>
      <c r="G269" s="665"/>
      <c r="H269" s="678">
        <v>0</v>
      </c>
      <c r="I269" s="665">
        <v>1</v>
      </c>
      <c r="J269" s="665">
        <v>31.32</v>
      </c>
      <c r="K269" s="678">
        <v>1</v>
      </c>
      <c r="L269" s="665">
        <v>1</v>
      </c>
      <c r="M269" s="666">
        <v>31.32</v>
      </c>
    </row>
    <row r="270" spans="1:13" ht="14.4" customHeight="1" x14ac:dyDescent="0.3">
      <c r="A270" s="661" t="s">
        <v>2812</v>
      </c>
      <c r="B270" s="662" t="s">
        <v>2713</v>
      </c>
      <c r="C270" s="662" t="s">
        <v>1486</v>
      </c>
      <c r="D270" s="662" t="s">
        <v>1487</v>
      </c>
      <c r="E270" s="662" t="s">
        <v>1488</v>
      </c>
      <c r="F270" s="665"/>
      <c r="G270" s="665"/>
      <c r="H270" s="678">
        <v>0</v>
      </c>
      <c r="I270" s="665">
        <v>4</v>
      </c>
      <c r="J270" s="665">
        <v>125.28</v>
      </c>
      <c r="K270" s="678">
        <v>1</v>
      </c>
      <c r="L270" s="665">
        <v>4</v>
      </c>
      <c r="M270" s="666">
        <v>125.28</v>
      </c>
    </row>
    <row r="271" spans="1:13" ht="14.4" customHeight="1" thickBot="1" x14ac:dyDescent="0.35">
      <c r="A271" s="667" t="s">
        <v>2812</v>
      </c>
      <c r="B271" s="668" t="s">
        <v>2713</v>
      </c>
      <c r="C271" s="668" t="s">
        <v>1521</v>
      </c>
      <c r="D271" s="668" t="s">
        <v>1522</v>
      </c>
      <c r="E271" s="668" t="s">
        <v>2714</v>
      </c>
      <c r="F271" s="671"/>
      <c r="G271" s="671"/>
      <c r="H271" s="679">
        <v>0</v>
      </c>
      <c r="I271" s="671">
        <v>1</v>
      </c>
      <c r="J271" s="671">
        <v>31.32</v>
      </c>
      <c r="K271" s="679">
        <v>1</v>
      </c>
      <c r="L271" s="671">
        <v>1</v>
      </c>
      <c r="M271" s="672">
        <v>31.32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575</v>
      </c>
      <c r="B5" s="646" t="s">
        <v>576</v>
      </c>
      <c r="C5" s="647" t="s">
        <v>577</v>
      </c>
      <c r="D5" s="647" t="s">
        <v>577</v>
      </c>
      <c r="E5" s="647"/>
      <c r="F5" s="647" t="s">
        <v>577</v>
      </c>
      <c r="G5" s="647" t="s">
        <v>577</v>
      </c>
      <c r="H5" s="647" t="s">
        <v>577</v>
      </c>
      <c r="I5" s="648" t="s">
        <v>577</v>
      </c>
      <c r="J5" s="649" t="s">
        <v>74</v>
      </c>
    </row>
    <row r="6" spans="1:10" ht="14.4" customHeight="1" x14ac:dyDescent="0.3">
      <c r="A6" s="645" t="s">
        <v>575</v>
      </c>
      <c r="B6" s="646" t="s">
        <v>359</v>
      </c>
      <c r="C6" s="647" t="s">
        <v>577</v>
      </c>
      <c r="D6" s="647" t="s">
        <v>577</v>
      </c>
      <c r="E6" s="647"/>
      <c r="F6" s="647">
        <v>0</v>
      </c>
      <c r="G6" s="647">
        <v>219.99776322530417</v>
      </c>
      <c r="H6" s="647">
        <v>-219.99776322530417</v>
      </c>
      <c r="I6" s="648">
        <v>0</v>
      </c>
      <c r="J6" s="649" t="s">
        <v>1</v>
      </c>
    </row>
    <row r="7" spans="1:10" ht="14.4" customHeight="1" x14ac:dyDescent="0.3">
      <c r="A7" s="645" t="s">
        <v>575</v>
      </c>
      <c r="B7" s="646" t="s">
        <v>360</v>
      </c>
      <c r="C7" s="647">
        <v>8849.9337899999991</v>
      </c>
      <c r="D7" s="647">
        <v>9886.186190000004</v>
      </c>
      <c r="E7" s="647"/>
      <c r="F7" s="647">
        <v>10402.43348</v>
      </c>
      <c r="G7" s="647">
        <v>10648.966634868742</v>
      </c>
      <c r="H7" s="647">
        <v>-246.53315486874271</v>
      </c>
      <c r="I7" s="648">
        <v>0.97684910063841313</v>
      </c>
      <c r="J7" s="649" t="s">
        <v>1</v>
      </c>
    </row>
    <row r="8" spans="1:10" ht="14.4" customHeight="1" x14ac:dyDescent="0.3">
      <c r="A8" s="645" t="s">
        <v>575</v>
      </c>
      <c r="B8" s="646" t="s">
        <v>361</v>
      </c>
      <c r="C8" s="647" t="s">
        <v>577</v>
      </c>
      <c r="D8" s="647">
        <v>254.75768000000002</v>
      </c>
      <c r="E8" s="647"/>
      <c r="F8" s="647">
        <v>272.23597999999998</v>
      </c>
      <c r="G8" s="647">
        <v>320.83333333333337</v>
      </c>
      <c r="H8" s="647">
        <v>-48.597353333333388</v>
      </c>
      <c r="I8" s="648">
        <v>0.8485277298701297</v>
      </c>
      <c r="J8" s="649" t="s">
        <v>1</v>
      </c>
    </row>
    <row r="9" spans="1:10" ht="14.4" customHeight="1" x14ac:dyDescent="0.3">
      <c r="A9" s="645" t="s">
        <v>575</v>
      </c>
      <c r="B9" s="646" t="s">
        <v>362</v>
      </c>
      <c r="C9" s="647">
        <v>6.1823499999990004</v>
      </c>
      <c r="D9" s="647">
        <v>5.5330399999999997</v>
      </c>
      <c r="E9" s="647"/>
      <c r="F9" s="647">
        <v>8.6068099999999994</v>
      </c>
      <c r="G9" s="647">
        <v>7.9119565816023334</v>
      </c>
      <c r="H9" s="647">
        <v>0.69485341839766601</v>
      </c>
      <c r="I9" s="648">
        <v>1.0878232092442732</v>
      </c>
      <c r="J9" s="649" t="s">
        <v>1</v>
      </c>
    </row>
    <row r="10" spans="1:10" ht="14.4" customHeight="1" x14ac:dyDescent="0.3">
      <c r="A10" s="645" t="s">
        <v>575</v>
      </c>
      <c r="B10" s="646" t="s">
        <v>363</v>
      </c>
      <c r="C10" s="647">
        <v>0.46500000000000002</v>
      </c>
      <c r="D10" s="647">
        <v>0.94200000000000006</v>
      </c>
      <c r="E10" s="647"/>
      <c r="F10" s="647">
        <v>0.6552</v>
      </c>
      <c r="G10" s="647">
        <v>0.64556247966558333</v>
      </c>
      <c r="H10" s="647">
        <v>9.6375203344166716E-3</v>
      </c>
      <c r="I10" s="648">
        <v>1.0149288730959227</v>
      </c>
      <c r="J10" s="649" t="s">
        <v>1</v>
      </c>
    </row>
    <row r="11" spans="1:10" ht="14.4" customHeight="1" x14ac:dyDescent="0.3">
      <c r="A11" s="645" t="s">
        <v>575</v>
      </c>
      <c r="B11" s="646" t="s">
        <v>364</v>
      </c>
      <c r="C11" s="647">
        <v>935.2133799999981</v>
      </c>
      <c r="D11" s="647">
        <v>782.00964999999997</v>
      </c>
      <c r="E11" s="647"/>
      <c r="F11" s="647">
        <v>795.78769999999986</v>
      </c>
      <c r="G11" s="647">
        <v>917.0102655094737</v>
      </c>
      <c r="H11" s="647">
        <v>-121.22256550947384</v>
      </c>
      <c r="I11" s="648">
        <v>0.86780675193191559</v>
      </c>
      <c r="J11" s="649" t="s">
        <v>1</v>
      </c>
    </row>
    <row r="12" spans="1:10" ht="14.4" customHeight="1" x14ac:dyDescent="0.3">
      <c r="A12" s="645" t="s">
        <v>575</v>
      </c>
      <c r="B12" s="646" t="s">
        <v>4017</v>
      </c>
      <c r="C12" s="647">
        <v>30.596879999998997</v>
      </c>
      <c r="D12" s="647" t="s">
        <v>577</v>
      </c>
      <c r="E12" s="647"/>
      <c r="F12" s="647" t="s">
        <v>577</v>
      </c>
      <c r="G12" s="647" t="s">
        <v>577</v>
      </c>
      <c r="H12" s="647" t="s">
        <v>577</v>
      </c>
      <c r="I12" s="648" t="s">
        <v>577</v>
      </c>
      <c r="J12" s="649" t="s">
        <v>1</v>
      </c>
    </row>
    <row r="13" spans="1:10" ht="14.4" customHeight="1" x14ac:dyDescent="0.3">
      <c r="A13" s="645" t="s">
        <v>575</v>
      </c>
      <c r="B13" s="646" t="s">
        <v>365</v>
      </c>
      <c r="C13" s="647">
        <v>1235.5817899999979</v>
      </c>
      <c r="D13" s="647">
        <v>1158.8895299999999</v>
      </c>
      <c r="E13" s="647"/>
      <c r="F13" s="647">
        <v>1074.3664700000002</v>
      </c>
      <c r="G13" s="647">
        <v>1155.1933994343142</v>
      </c>
      <c r="H13" s="647">
        <v>-80.826929434314025</v>
      </c>
      <c r="I13" s="648">
        <v>0.93003169038717315</v>
      </c>
      <c r="J13" s="649" t="s">
        <v>1</v>
      </c>
    </row>
    <row r="14" spans="1:10" ht="14.4" customHeight="1" x14ac:dyDescent="0.3">
      <c r="A14" s="645" t="s">
        <v>575</v>
      </c>
      <c r="B14" s="646" t="s">
        <v>366</v>
      </c>
      <c r="C14" s="647">
        <v>71.414959999998999</v>
      </c>
      <c r="D14" s="647">
        <v>78.356800000000007</v>
      </c>
      <c r="E14" s="647"/>
      <c r="F14" s="647">
        <v>83.474500000000006</v>
      </c>
      <c r="G14" s="647">
        <v>78.833330850272162</v>
      </c>
      <c r="H14" s="647">
        <v>4.641169149727844</v>
      </c>
      <c r="I14" s="648">
        <v>1.0588731834576772</v>
      </c>
      <c r="J14" s="649" t="s">
        <v>1</v>
      </c>
    </row>
    <row r="15" spans="1:10" ht="14.4" customHeight="1" x14ac:dyDescent="0.3">
      <c r="A15" s="645" t="s">
        <v>575</v>
      </c>
      <c r="B15" s="646" t="s">
        <v>367</v>
      </c>
      <c r="C15" s="647">
        <v>119.177129999999</v>
      </c>
      <c r="D15" s="647">
        <v>112.27043</v>
      </c>
      <c r="E15" s="647"/>
      <c r="F15" s="647">
        <v>94.53403999999901</v>
      </c>
      <c r="G15" s="647">
        <v>113.12637977012623</v>
      </c>
      <c r="H15" s="647">
        <v>-18.592339770127225</v>
      </c>
      <c r="I15" s="648">
        <v>0.83564982979295355</v>
      </c>
      <c r="J15" s="649" t="s">
        <v>1</v>
      </c>
    </row>
    <row r="16" spans="1:10" ht="14.4" customHeight="1" x14ac:dyDescent="0.3">
      <c r="A16" s="645" t="s">
        <v>575</v>
      </c>
      <c r="B16" s="646" t="s">
        <v>368</v>
      </c>
      <c r="C16" s="647">
        <v>12.713999999999</v>
      </c>
      <c r="D16" s="647">
        <v>23.92597</v>
      </c>
      <c r="E16" s="647"/>
      <c r="F16" s="647">
        <v>11.678799999997999</v>
      </c>
      <c r="G16" s="647">
        <v>21.473245990309668</v>
      </c>
      <c r="H16" s="647">
        <v>-9.7944459903116687</v>
      </c>
      <c r="I16" s="648">
        <v>0.54387678533875805</v>
      </c>
      <c r="J16" s="649" t="s">
        <v>1</v>
      </c>
    </row>
    <row r="17" spans="1:10" ht="14.4" customHeight="1" x14ac:dyDescent="0.3">
      <c r="A17" s="645" t="s">
        <v>575</v>
      </c>
      <c r="B17" s="646" t="s">
        <v>4018</v>
      </c>
      <c r="C17" s="647">
        <v>0</v>
      </c>
      <c r="D17" s="647" t="s">
        <v>577</v>
      </c>
      <c r="E17" s="647"/>
      <c r="F17" s="647" t="s">
        <v>577</v>
      </c>
      <c r="G17" s="647" t="s">
        <v>577</v>
      </c>
      <c r="H17" s="647" t="s">
        <v>577</v>
      </c>
      <c r="I17" s="648" t="s">
        <v>577</v>
      </c>
      <c r="J17" s="649" t="s">
        <v>1</v>
      </c>
    </row>
    <row r="18" spans="1:10" ht="14.4" customHeight="1" x14ac:dyDescent="0.3">
      <c r="A18" s="645" t="s">
        <v>575</v>
      </c>
      <c r="B18" s="646" t="s">
        <v>369</v>
      </c>
      <c r="C18" s="647">
        <v>68.3155</v>
      </c>
      <c r="D18" s="647">
        <v>74.931300000000007</v>
      </c>
      <c r="E18" s="647"/>
      <c r="F18" s="647">
        <v>82.07589999999999</v>
      </c>
      <c r="G18" s="647">
        <v>75.166664299097249</v>
      </c>
      <c r="H18" s="647">
        <v>6.909235700902741</v>
      </c>
      <c r="I18" s="648">
        <v>1.0919188813994734</v>
      </c>
      <c r="J18" s="649" t="s">
        <v>1</v>
      </c>
    </row>
    <row r="19" spans="1:10" ht="14.4" customHeight="1" x14ac:dyDescent="0.3">
      <c r="A19" s="645" t="s">
        <v>575</v>
      </c>
      <c r="B19" s="646" t="s">
        <v>370</v>
      </c>
      <c r="C19" s="647">
        <v>31.616140000000001</v>
      </c>
      <c r="D19" s="647">
        <v>23.168779999999998</v>
      </c>
      <c r="E19" s="647"/>
      <c r="F19" s="647">
        <v>31.609560000000005</v>
      </c>
      <c r="G19" s="647">
        <v>31.16666568499183</v>
      </c>
      <c r="H19" s="647">
        <v>0.442894315008175</v>
      </c>
      <c r="I19" s="648">
        <v>1.0142105132286079</v>
      </c>
      <c r="J19" s="649" t="s">
        <v>1</v>
      </c>
    </row>
    <row r="20" spans="1:10" ht="14.4" customHeight="1" x14ac:dyDescent="0.3">
      <c r="A20" s="645" t="s">
        <v>575</v>
      </c>
      <c r="B20" s="646" t="s">
        <v>371</v>
      </c>
      <c r="C20" s="647" t="s">
        <v>577</v>
      </c>
      <c r="D20" s="647" t="s">
        <v>577</v>
      </c>
      <c r="E20" s="647"/>
      <c r="F20" s="647">
        <v>12.66635</v>
      </c>
      <c r="G20" s="647">
        <v>0</v>
      </c>
      <c r="H20" s="647">
        <v>12.66635</v>
      </c>
      <c r="I20" s="648" t="s">
        <v>577</v>
      </c>
      <c r="J20" s="649" t="s">
        <v>1</v>
      </c>
    </row>
    <row r="21" spans="1:10" ht="14.4" customHeight="1" x14ac:dyDescent="0.3">
      <c r="A21" s="645" t="s">
        <v>575</v>
      </c>
      <c r="B21" s="646" t="s">
        <v>372</v>
      </c>
      <c r="C21" s="647">
        <v>219.67143000000002</v>
      </c>
      <c r="D21" s="647">
        <v>128.84084999999999</v>
      </c>
      <c r="E21" s="647"/>
      <c r="F21" s="647">
        <v>256.36660999999998</v>
      </c>
      <c r="G21" s="647">
        <v>192.49520984242815</v>
      </c>
      <c r="H21" s="647">
        <v>63.871400157571827</v>
      </c>
      <c r="I21" s="648">
        <v>1.3318077380203663</v>
      </c>
      <c r="J21" s="649" t="s">
        <v>1</v>
      </c>
    </row>
    <row r="22" spans="1:10" ht="14.4" customHeight="1" x14ac:dyDescent="0.3">
      <c r="A22" s="645" t="s">
        <v>575</v>
      </c>
      <c r="B22" s="646" t="s">
        <v>578</v>
      </c>
      <c r="C22" s="647">
        <v>11580.882349999989</v>
      </c>
      <c r="D22" s="647">
        <v>12529.812220000005</v>
      </c>
      <c r="E22" s="647"/>
      <c r="F22" s="647">
        <v>13126.491399999994</v>
      </c>
      <c r="G22" s="647">
        <v>13782.820411869661</v>
      </c>
      <c r="H22" s="647">
        <v>-656.32901186966774</v>
      </c>
      <c r="I22" s="648">
        <v>0.95238064545160572</v>
      </c>
      <c r="J22" s="649" t="s">
        <v>579</v>
      </c>
    </row>
    <row r="24" spans="1:10" ht="14.4" customHeight="1" x14ac:dyDescent="0.3">
      <c r="A24" s="645" t="s">
        <v>575</v>
      </c>
      <c r="B24" s="646" t="s">
        <v>576</v>
      </c>
      <c r="C24" s="647" t="s">
        <v>577</v>
      </c>
      <c r="D24" s="647" t="s">
        <v>577</v>
      </c>
      <c r="E24" s="647"/>
      <c r="F24" s="647" t="s">
        <v>577</v>
      </c>
      <c r="G24" s="647" t="s">
        <v>577</v>
      </c>
      <c r="H24" s="647" t="s">
        <v>577</v>
      </c>
      <c r="I24" s="648" t="s">
        <v>577</v>
      </c>
      <c r="J24" s="649" t="s">
        <v>74</v>
      </c>
    </row>
    <row r="25" spans="1:10" ht="14.4" customHeight="1" x14ac:dyDescent="0.3">
      <c r="A25" s="645" t="s">
        <v>580</v>
      </c>
      <c r="B25" s="646" t="s">
        <v>581</v>
      </c>
      <c r="C25" s="647" t="s">
        <v>577</v>
      </c>
      <c r="D25" s="647" t="s">
        <v>577</v>
      </c>
      <c r="E25" s="647"/>
      <c r="F25" s="647" t="s">
        <v>577</v>
      </c>
      <c r="G25" s="647" t="s">
        <v>577</v>
      </c>
      <c r="H25" s="647" t="s">
        <v>577</v>
      </c>
      <c r="I25" s="648" t="s">
        <v>577</v>
      </c>
      <c r="J25" s="649" t="s">
        <v>0</v>
      </c>
    </row>
    <row r="26" spans="1:10" ht="14.4" customHeight="1" x14ac:dyDescent="0.3">
      <c r="A26" s="645" t="s">
        <v>580</v>
      </c>
      <c r="B26" s="646" t="s">
        <v>362</v>
      </c>
      <c r="C26" s="647">
        <v>1.978179999999</v>
      </c>
      <c r="D26" s="647">
        <v>1.1415500000000001</v>
      </c>
      <c r="E26" s="647"/>
      <c r="F26" s="647">
        <v>2.2607499999999998</v>
      </c>
      <c r="G26" s="647">
        <v>2.7499999133814166</v>
      </c>
      <c r="H26" s="647">
        <v>-0.48924991338141677</v>
      </c>
      <c r="I26" s="648">
        <v>0.8220909349848553</v>
      </c>
      <c r="J26" s="649" t="s">
        <v>1</v>
      </c>
    </row>
    <row r="27" spans="1:10" ht="14.4" customHeight="1" x14ac:dyDescent="0.3">
      <c r="A27" s="645" t="s">
        <v>580</v>
      </c>
      <c r="B27" s="646" t="s">
        <v>363</v>
      </c>
      <c r="C27" s="647">
        <v>0</v>
      </c>
      <c r="D27" s="647">
        <v>0</v>
      </c>
      <c r="E27" s="647"/>
      <c r="F27" s="647" t="s">
        <v>577</v>
      </c>
      <c r="G27" s="647" t="s">
        <v>577</v>
      </c>
      <c r="H27" s="647" t="s">
        <v>577</v>
      </c>
      <c r="I27" s="648" t="s">
        <v>577</v>
      </c>
      <c r="J27" s="649" t="s">
        <v>1</v>
      </c>
    </row>
    <row r="28" spans="1:10" ht="14.4" customHeight="1" x14ac:dyDescent="0.3">
      <c r="A28" s="645" t="s">
        <v>580</v>
      </c>
      <c r="B28" s="646" t="s">
        <v>364</v>
      </c>
      <c r="C28" s="647">
        <v>502.42487999999906</v>
      </c>
      <c r="D28" s="647">
        <v>425.82349999999991</v>
      </c>
      <c r="E28" s="647"/>
      <c r="F28" s="647">
        <v>425.99536999999992</v>
      </c>
      <c r="G28" s="647">
        <v>505.99998406222653</v>
      </c>
      <c r="H28" s="647">
        <v>-80.004614062226608</v>
      </c>
      <c r="I28" s="648">
        <v>0.84188810952138715</v>
      </c>
      <c r="J28" s="649" t="s">
        <v>1</v>
      </c>
    </row>
    <row r="29" spans="1:10" ht="14.4" customHeight="1" x14ac:dyDescent="0.3">
      <c r="A29" s="645" t="s">
        <v>580</v>
      </c>
      <c r="B29" s="646" t="s">
        <v>365</v>
      </c>
      <c r="C29" s="647">
        <v>131.42452999999898</v>
      </c>
      <c r="D29" s="647">
        <v>127.29508000000001</v>
      </c>
      <c r="E29" s="647"/>
      <c r="F29" s="647">
        <v>135.98971</v>
      </c>
      <c r="G29" s="647">
        <v>146.14708382341558</v>
      </c>
      <c r="H29" s="647">
        <v>-10.157373823415583</v>
      </c>
      <c r="I29" s="648">
        <v>0.9304989633889077</v>
      </c>
      <c r="J29" s="649" t="s">
        <v>1</v>
      </c>
    </row>
    <row r="30" spans="1:10" ht="14.4" customHeight="1" x14ac:dyDescent="0.3">
      <c r="A30" s="645" t="s">
        <v>580</v>
      </c>
      <c r="B30" s="646" t="s">
        <v>366</v>
      </c>
      <c r="C30" s="647">
        <v>38.071399999999002</v>
      </c>
      <c r="D30" s="647">
        <v>44.761800000000001</v>
      </c>
      <c r="E30" s="647"/>
      <c r="F30" s="647">
        <v>44.442500000000003</v>
      </c>
      <c r="G30" s="647">
        <v>47.263726425831663</v>
      </c>
      <c r="H30" s="647">
        <v>-2.8212264258316608</v>
      </c>
      <c r="I30" s="648">
        <v>0.94030884487580868</v>
      </c>
      <c r="J30" s="649" t="s">
        <v>1</v>
      </c>
    </row>
    <row r="31" spans="1:10" ht="14.4" customHeight="1" x14ac:dyDescent="0.3">
      <c r="A31" s="645" t="s">
        <v>580</v>
      </c>
      <c r="B31" s="646" t="s">
        <v>368</v>
      </c>
      <c r="C31" s="647">
        <v>4.4369999999999994</v>
      </c>
      <c r="D31" s="647">
        <v>6.7304399999999998</v>
      </c>
      <c r="E31" s="647"/>
      <c r="F31" s="647">
        <v>6.7419999999989999</v>
      </c>
      <c r="G31" s="647">
        <v>7.0522464445372508</v>
      </c>
      <c r="H31" s="647">
        <v>-0.3102464445382509</v>
      </c>
      <c r="I31" s="648">
        <v>0.95600743011773626</v>
      </c>
      <c r="J31" s="649" t="s">
        <v>1</v>
      </c>
    </row>
    <row r="32" spans="1:10" ht="14.4" customHeight="1" x14ac:dyDescent="0.3">
      <c r="A32" s="645" t="s">
        <v>580</v>
      </c>
      <c r="B32" s="646" t="s">
        <v>369</v>
      </c>
      <c r="C32" s="647">
        <v>27.069000000000003</v>
      </c>
      <c r="D32" s="647">
        <v>30.173999999999999</v>
      </c>
      <c r="E32" s="647"/>
      <c r="F32" s="647">
        <v>30.427999999999997</v>
      </c>
      <c r="G32" s="647">
        <v>30.789673736463588</v>
      </c>
      <c r="H32" s="647">
        <v>-0.36167373646359025</v>
      </c>
      <c r="I32" s="648">
        <v>0.98825340795880967</v>
      </c>
      <c r="J32" s="649" t="s">
        <v>1</v>
      </c>
    </row>
    <row r="33" spans="1:10" ht="14.4" customHeight="1" x14ac:dyDescent="0.3">
      <c r="A33" s="645" t="s">
        <v>580</v>
      </c>
      <c r="B33" s="646" t="s">
        <v>370</v>
      </c>
      <c r="C33" s="647">
        <v>4.2846400000000004</v>
      </c>
      <c r="D33" s="647">
        <v>0</v>
      </c>
      <c r="E33" s="647"/>
      <c r="F33" s="647">
        <v>2.6778</v>
      </c>
      <c r="G33" s="647">
        <v>0</v>
      </c>
      <c r="H33" s="647">
        <v>2.6778</v>
      </c>
      <c r="I33" s="648" t="s">
        <v>577</v>
      </c>
      <c r="J33" s="649" t="s">
        <v>1</v>
      </c>
    </row>
    <row r="34" spans="1:10" ht="14.4" customHeight="1" x14ac:dyDescent="0.3">
      <c r="A34" s="645" t="s">
        <v>580</v>
      </c>
      <c r="B34" s="646" t="s">
        <v>371</v>
      </c>
      <c r="C34" s="647" t="s">
        <v>577</v>
      </c>
      <c r="D34" s="647" t="s">
        <v>577</v>
      </c>
      <c r="E34" s="647"/>
      <c r="F34" s="647">
        <v>4.5373000000000001</v>
      </c>
      <c r="G34" s="647">
        <v>0</v>
      </c>
      <c r="H34" s="647">
        <v>4.5373000000000001</v>
      </c>
      <c r="I34" s="648" t="s">
        <v>577</v>
      </c>
      <c r="J34" s="649" t="s">
        <v>1</v>
      </c>
    </row>
    <row r="35" spans="1:10" ht="14.4" customHeight="1" x14ac:dyDescent="0.3">
      <c r="A35" s="645" t="s">
        <v>580</v>
      </c>
      <c r="B35" s="646" t="s">
        <v>582</v>
      </c>
      <c r="C35" s="647">
        <v>709.68962999999599</v>
      </c>
      <c r="D35" s="647">
        <v>635.92636999999991</v>
      </c>
      <c r="E35" s="647"/>
      <c r="F35" s="647">
        <v>653.07342999999889</v>
      </c>
      <c r="G35" s="647">
        <v>740.00271440585595</v>
      </c>
      <c r="H35" s="647">
        <v>-86.929284405857061</v>
      </c>
      <c r="I35" s="648">
        <v>0.88252842494550565</v>
      </c>
      <c r="J35" s="649" t="s">
        <v>583</v>
      </c>
    </row>
    <row r="36" spans="1:10" ht="14.4" customHeight="1" x14ac:dyDescent="0.3">
      <c r="A36" s="645" t="s">
        <v>577</v>
      </c>
      <c r="B36" s="646" t="s">
        <v>577</v>
      </c>
      <c r="C36" s="647" t="s">
        <v>577</v>
      </c>
      <c r="D36" s="647" t="s">
        <v>577</v>
      </c>
      <c r="E36" s="647"/>
      <c r="F36" s="647" t="s">
        <v>577</v>
      </c>
      <c r="G36" s="647" t="s">
        <v>577</v>
      </c>
      <c r="H36" s="647" t="s">
        <v>577</v>
      </c>
      <c r="I36" s="648" t="s">
        <v>577</v>
      </c>
      <c r="J36" s="649" t="s">
        <v>584</v>
      </c>
    </row>
    <row r="37" spans="1:10" ht="14.4" customHeight="1" x14ac:dyDescent="0.3">
      <c r="A37" s="645" t="s">
        <v>585</v>
      </c>
      <c r="B37" s="646" t="s">
        <v>586</v>
      </c>
      <c r="C37" s="647" t="s">
        <v>577</v>
      </c>
      <c r="D37" s="647" t="s">
        <v>577</v>
      </c>
      <c r="E37" s="647"/>
      <c r="F37" s="647" t="s">
        <v>577</v>
      </c>
      <c r="G37" s="647" t="s">
        <v>577</v>
      </c>
      <c r="H37" s="647" t="s">
        <v>577</v>
      </c>
      <c r="I37" s="648" t="s">
        <v>577</v>
      </c>
      <c r="J37" s="649" t="s">
        <v>0</v>
      </c>
    </row>
    <row r="38" spans="1:10" ht="14.4" customHeight="1" x14ac:dyDescent="0.3">
      <c r="A38" s="645" t="s">
        <v>585</v>
      </c>
      <c r="B38" s="646" t="s">
        <v>360</v>
      </c>
      <c r="C38" s="647">
        <v>0.80891000000000002</v>
      </c>
      <c r="D38" s="647">
        <v>0</v>
      </c>
      <c r="E38" s="647"/>
      <c r="F38" s="647" t="s">
        <v>577</v>
      </c>
      <c r="G38" s="647" t="s">
        <v>577</v>
      </c>
      <c r="H38" s="647" t="s">
        <v>577</v>
      </c>
      <c r="I38" s="648" t="s">
        <v>577</v>
      </c>
      <c r="J38" s="649" t="s">
        <v>1</v>
      </c>
    </row>
    <row r="39" spans="1:10" ht="14.4" customHeight="1" x14ac:dyDescent="0.3">
      <c r="A39" s="645" t="s">
        <v>585</v>
      </c>
      <c r="B39" s="646" t="s">
        <v>364</v>
      </c>
      <c r="C39" s="647">
        <v>201.76038000000003</v>
      </c>
      <c r="D39" s="647">
        <v>202.67449000000002</v>
      </c>
      <c r="E39" s="647"/>
      <c r="F39" s="647">
        <v>204.87260999999998</v>
      </c>
      <c r="G39" s="647">
        <v>220.91665970832702</v>
      </c>
      <c r="H39" s="647">
        <v>-16.044049708327037</v>
      </c>
      <c r="I39" s="648">
        <v>0.92737510276721657</v>
      </c>
      <c r="J39" s="649" t="s">
        <v>1</v>
      </c>
    </row>
    <row r="40" spans="1:10" ht="14.4" customHeight="1" x14ac:dyDescent="0.3">
      <c r="A40" s="645" t="s">
        <v>585</v>
      </c>
      <c r="B40" s="646" t="s">
        <v>4017</v>
      </c>
      <c r="C40" s="647">
        <v>30.596879999998997</v>
      </c>
      <c r="D40" s="647" t="s">
        <v>577</v>
      </c>
      <c r="E40" s="647"/>
      <c r="F40" s="647" t="s">
        <v>577</v>
      </c>
      <c r="G40" s="647" t="s">
        <v>577</v>
      </c>
      <c r="H40" s="647" t="s">
        <v>577</v>
      </c>
      <c r="I40" s="648" t="s">
        <v>577</v>
      </c>
      <c r="J40" s="649" t="s">
        <v>1</v>
      </c>
    </row>
    <row r="41" spans="1:10" ht="14.4" customHeight="1" x14ac:dyDescent="0.3">
      <c r="A41" s="645" t="s">
        <v>585</v>
      </c>
      <c r="B41" s="646" t="s">
        <v>365</v>
      </c>
      <c r="C41" s="647">
        <v>31.266010000000001</v>
      </c>
      <c r="D41" s="647">
        <v>29.75132</v>
      </c>
      <c r="E41" s="647"/>
      <c r="F41" s="647">
        <v>44.155430000000003</v>
      </c>
      <c r="G41" s="647">
        <v>32.263366642502412</v>
      </c>
      <c r="H41" s="647">
        <v>11.892063357497591</v>
      </c>
      <c r="I41" s="648">
        <v>1.3685933798933272</v>
      </c>
      <c r="J41" s="649" t="s">
        <v>1</v>
      </c>
    </row>
    <row r="42" spans="1:10" ht="14.4" customHeight="1" x14ac:dyDescent="0.3">
      <c r="A42" s="645" t="s">
        <v>585</v>
      </c>
      <c r="B42" s="646" t="s">
        <v>367</v>
      </c>
      <c r="C42" s="647">
        <v>13.0875</v>
      </c>
      <c r="D42" s="647">
        <v>13.114330000000001</v>
      </c>
      <c r="E42" s="647"/>
      <c r="F42" s="647">
        <v>18.447719999998998</v>
      </c>
      <c r="G42" s="647">
        <v>13.808895398385999</v>
      </c>
      <c r="H42" s="647">
        <v>4.638824601612999</v>
      </c>
      <c r="I42" s="648">
        <v>1.3359301716598702</v>
      </c>
      <c r="J42" s="649" t="s">
        <v>1</v>
      </c>
    </row>
    <row r="43" spans="1:10" ht="14.4" customHeight="1" x14ac:dyDescent="0.3">
      <c r="A43" s="645" t="s">
        <v>585</v>
      </c>
      <c r="B43" s="646" t="s">
        <v>368</v>
      </c>
      <c r="C43" s="647">
        <v>0.36199999999999999</v>
      </c>
      <c r="D43" s="647">
        <v>0.6329999999999999</v>
      </c>
      <c r="E43" s="647"/>
      <c r="F43" s="647">
        <v>1.0009999999989998</v>
      </c>
      <c r="G43" s="647">
        <v>0.75074997635274998</v>
      </c>
      <c r="H43" s="647">
        <v>0.25025002364624982</v>
      </c>
      <c r="I43" s="648">
        <v>1.3333333753295604</v>
      </c>
      <c r="J43" s="649" t="s">
        <v>1</v>
      </c>
    </row>
    <row r="44" spans="1:10" ht="14.4" customHeight="1" x14ac:dyDescent="0.3">
      <c r="A44" s="645" t="s">
        <v>585</v>
      </c>
      <c r="B44" s="646" t="s">
        <v>369</v>
      </c>
      <c r="C44" s="647">
        <v>16.433499999999999</v>
      </c>
      <c r="D44" s="647">
        <v>18.185299999999998</v>
      </c>
      <c r="E44" s="647"/>
      <c r="F44" s="647">
        <v>25.3779</v>
      </c>
      <c r="G44" s="647">
        <v>17.343929348447165</v>
      </c>
      <c r="H44" s="647">
        <v>8.0339706515528349</v>
      </c>
      <c r="I44" s="648">
        <v>1.4632151394385224</v>
      </c>
      <c r="J44" s="649" t="s">
        <v>1</v>
      </c>
    </row>
    <row r="45" spans="1:10" ht="14.4" customHeight="1" x14ac:dyDescent="0.3">
      <c r="A45" s="645" t="s">
        <v>585</v>
      </c>
      <c r="B45" s="646" t="s">
        <v>587</v>
      </c>
      <c r="C45" s="647">
        <v>294.31517999999903</v>
      </c>
      <c r="D45" s="647">
        <v>264.35844000000003</v>
      </c>
      <c r="E45" s="647"/>
      <c r="F45" s="647">
        <v>293.85465999999798</v>
      </c>
      <c r="G45" s="647">
        <v>285.08360107401529</v>
      </c>
      <c r="H45" s="647">
        <v>8.7710589259826861</v>
      </c>
      <c r="I45" s="648">
        <v>1.0307666203630754</v>
      </c>
      <c r="J45" s="649" t="s">
        <v>583</v>
      </c>
    </row>
    <row r="46" spans="1:10" ht="14.4" customHeight="1" x14ac:dyDescent="0.3">
      <c r="A46" s="645" t="s">
        <v>577</v>
      </c>
      <c r="B46" s="646" t="s">
        <v>577</v>
      </c>
      <c r="C46" s="647" t="s">
        <v>577</v>
      </c>
      <c r="D46" s="647" t="s">
        <v>577</v>
      </c>
      <c r="E46" s="647"/>
      <c r="F46" s="647" t="s">
        <v>577</v>
      </c>
      <c r="G46" s="647" t="s">
        <v>577</v>
      </c>
      <c r="H46" s="647" t="s">
        <v>577</v>
      </c>
      <c r="I46" s="648" t="s">
        <v>577</v>
      </c>
      <c r="J46" s="649" t="s">
        <v>584</v>
      </c>
    </row>
    <row r="47" spans="1:10" ht="14.4" customHeight="1" x14ac:dyDescent="0.3">
      <c r="A47" s="645" t="s">
        <v>588</v>
      </c>
      <c r="B47" s="646" t="s">
        <v>589</v>
      </c>
      <c r="C47" s="647" t="s">
        <v>577</v>
      </c>
      <c r="D47" s="647" t="s">
        <v>577</v>
      </c>
      <c r="E47" s="647"/>
      <c r="F47" s="647" t="s">
        <v>577</v>
      </c>
      <c r="G47" s="647" t="s">
        <v>577</v>
      </c>
      <c r="H47" s="647" t="s">
        <v>577</v>
      </c>
      <c r="I47" s="648" t="s">
        <v>577</v>
      </c>
      <c r="J47" s="649" t="s">
        <v>0</v>
      </c>
    </row>
    <row r="48" spans="1:10" ht="14.4" customHeight="1" x14ac:dyDescent="0.3">
      <c r="A48" s="645" t="s">
        <v>588</v>
      </c>
      <c r="B48" s="646" t="s">
        <v>362</v>
      </c>
      <c r="C48" s="647">
        <v>4.2041700000000004</v>
      </c>
      <c r="D48" s="647">
        <v>4.3914900000000001</v>
      </c>
      <c r="E48" s="647"/>
      <c r="F48" s="647">
        <v>6.3460599999999996</v>
      </c>
      <c r="G48" s="647">
        <v>5.1619566682209168</v>
      </c>
      <c r="H48" s="647">
        <v>1.1841033317790828</v>
      </c>
      <c r="I48" s="648">
        <v>1.2293904052060141</v>
      </c>
      <c r="J48" s="649" t="s">
        <v>1</v>
      </c>
    </row>
    <row r="49" spans="1:10" ht="14.4" customHeight="1" x14ac:dyDescent="0.3">
      <c r="A49" s="645" t="s">
        <v>588</v>
      </c>
      <c r="B49" s="646" t="s">
        <v>363</v>
      </c>
      <c r="C49" s="647">
        <v>0.46500000000000002</v>
      </c>
      <c r="D49" s="647">
        <v>0.94200000000000006</v>
      </c>
      <c r="E49" s="647"/>
      <c r="F49" s="647">
        <v>0.6552</v>
      </c>
      <c r="G49" s="647">
        <v>0.64556247966558333</v>
      </c>
      <c r="H49" s="647">
        <v>9.6375203344166716E-3</v>
      </c>
      <c r="I49" s="648">
        <v>1.0149288730959227</v>
      </c>
      <c r="J49" s="649" t="s">
        <v>1</v>
      </c>
    </row>
    <row r="50" spans="1:10" ht="14.4" customHeight="1" x14ac:dyDescent="0.3">
      <c r="A50" s="645" t="s">
        <v>588</v>
      </c>
      <c r="B50" s="646" t="s">
        <v>364</v>
      </c>
      <c r="C50" s="647">
        <v>209.11563999999996</v>
      </c>
      <c r="D50" s="647">
        <v>146.53765999999999</v>
      </c>
      <c r="E50" s="647"/>
      <c r="F50" s="647">
        <v>164.91971999999998</v>
      </c>
      <c r="G50" s="647">
        <v>183.33332755877791</v>
      </c>
      <c r="H50" s="647">
        <v>-18.413607558777926</v>
      </c>
      <c r="I50" s="648">
        <v>0.89956213742493496</v>
      </c>
      <c r="J50" s="649" t="s">
        <v>1</v>
      </c>
    </row>
    <row r="51" spans="1:10" ht="14.4" customHeight="1" x14ac:dyDescent="0.3">
      <c r="A51" s="645" t="s">
        <v>588</v>
      </c>
      <c r="B51" s="646" t="s">
        <v>365</v>
      </c>
      <c r="C51" s="647">
        <v>184.35762999999997</v>
      </c>
      <c r="D51" s="647">
        <v>152.10808999999998</v>
      </c>
      <c r="E51" s="647"/>
      <c r="F51" s="647">
        <v>147.73101000000003</v>
      </c>
      <c r="G51" s="647">
        <v>157.28297478066068</v>
      </c>
      <c r="H51" s="647">
        <v>-9.5519647806606542</v>
      </c>
      <c r="I51" s="648">
        <v>0.93926892091161573</v>
      </c>
      <c r="J51" s="649" t="s">
        <v>1</v>
      </c>
    </row>
    <row r="52" spans="1:10" ht="14.4" customHeight="1" x14ac:dyDescent="0.3">
      <c r="A52" s="645" t="s">
        <v>588</v>
      </c>
      <c r="B52" s="646" t="s">
        <v>366</v>
      </c>
      <c r="C52" s="647">
        <v>12.059659999999999</v>
      </c>
      <c r="D52" s="647">
        <v>26.734300000000005</v>
      </c>
      <c r="E52" s="647"/>
      <c r="F52" s="647">
        <v>39.032000000000004</v>
      </c>
      <c r="G52" s="647">
        <v>24.818332341490418</v>
      </c>
      <c r="H52" s="647">
        <v>14.213667658509586</v>
      </c>
      <c r="I52" s="648">
        <v>1.5727084101757987</v>
      </c>
      <c r="J52" s="649" t="s">
        <v>1</v>
      </c>
    </row>
    <row r="53" spans="1:10" ht="14.4" customHeight="1" x14ac:dyDescent="0.3">
      <c r="A53" s="645" t="s">
        <v>588</v>
      </c>
      <c r="B53" s="646" t="s">
        <v>367</v>
      </c>
      <c r="C53" s="647">
        <v>0</v>
      </c>
      <c r="D53" s="647">
        <v>2.6888399999999999</v>
      </c>
      <c r="E53" s="647"/>
      <c r="F53" s="647">
        <v>1.28216</v>
      </c>
      <c r="G53" s="647">
        <v>0</v>
      </c>
      <c r="H53" s="647">
        <v>1.28216</v>
      </c>
      <c r="I53" s="648" t="s">
        <v>577</v>
      </c>
      <c r="J53" s="649" t="s">
        <v>1</v>
      </c>
    </row>
    <row r="54" spans="1:10" ht="14.4" customHeight="1" x14ac:dyDescent="0.3">
      <c r="A54" s="645" t="s">
        <v>588</v>
      </c>
      <c r="B54" s="646" t="s">
        <v>368</v>
      </c>
      <c r="C54" s="647">
        <v>3.4299999999990005</v>
      </c>
      <c r="D54" s="647">
        <v>5.0675299999999996</v>
      </c>
      <c r="E54" s="647"/>
      <c r="F54" s="647">
        <v>3.9357999999999995</v>
      </c>
      <c r="G54" s="647">
        <v>3.1331665679792504</v>
      </c>
      <c r="H54" s="647">
        <v>0.8026334320207491</v>
      </c>
      <c r="I54" s="648">
        <v>1.2561732402686816</v>
      </c>
      <c r="J54" s="649" t="s">
        <v>1</v>
      </c>
    </row>
    <row r="55" spans="1:10" ht="14.4" customHeight="1" x14ac:dyDescent="0.3">
      <c r="A55" s="645" t="s">
        <v>588</v>
      </c>
      <c r="B55" s="646" t="s">
        <v>369</v>
      </c>
      <c r="C55" s="647">
        <v>24.813000000000002</v>
      </c>
      <c r="D55" s="647">
        <v>26.572000000000006</v>
      </c>
      <c r="E55" s="647"/>
      <c r="F55" s="647">
        <v>26.27</v>
      </c>
      <c r="G55" s="647">
        <v>27.0330612141865</v>
      </c>
      <c r="H55" s="647">
        <v>-0.76306121418650008</v>
      </c>
      <c r="I55" s="648">
        <v>0.97177303716583685</v>
      </c>
      <c r="J55" s="649" t="s">
        <v>1</v>
      </c>
    </row>
    <row r="56" spans="1:10" ht="14.4" customHeight="1" x14ac:dyDescent="0.3">
      <c r="A56" s="645" t="s">
        <v>588</v>
      </c>
      <c r="B56" s="646" t="s">
        <v>370</v>
      </c>
      <c r="C56" s="647">
        <v>26.251970000000004</v>
      </c>
      <c r="D56" s="647">
        <v>23.168779999999998</v>
      </c>
      <c r="E56" s="647"/>
      <c r="F56" s="647">
        <v>28.931760000000004</v>
      </c>
      <c r="G56" s="647">
        <v>31.16666568499183</v>
      </c>
      <c r="H56" s="647">
        <v>-2.2349056849918263</v>
      </c>
      <c r="I56" s="648">
        <v>0.9282917939448353</v>
      </c>
      <c r="J56" s="649" t="s">
        <v>1</v>
      </c>
    </row>
    <row r="57" spans="1:10" ht="14.4" customHeight="1" x14ac:dyDescent="0.3">
      <c r="A57" s="645" t="s">
        <v>588</v>
      </c>
      <c r="B57" s="646" t="s">
        <v>371</v>
      </c>
      <c r="C57" s="647" t="s">
        <v>577</v>
      </c>
      <c r="D57" s="647" t="s">
        <v>577</v>
      </c>
      <c r="E57" s="647"/>
      <c r="F57" s="647">
        <v>8.1290499999999994</v>
      </c>
      <c r="G57" s="647">
        <v>0</v>
      </c>
      <c r="H57" s="647">
        <v>8.1290499999999994</v>
      </c>
      <c r="I57" s="648" t="s">
        <v>577</v>
      </c>
      <c r="J57" s="649" t="s">
        <v>1</v>
      </c>
    </row>
    <row r="58" spans="1:10" ht="14.4" customHeight="1" x14ac:dyDescent="0.3">
      <c r="A58" s="645" t="s">
        <v>588</v>
      </c>
      <c r="B58" s="646" t="s">
        <v>590</v>
      </c>
      <c r="C58" s="647">
        <v>464.69706999999897</v>
      </c>
      <c r="D58" s="647">
        <v>388.21069</v>
      </c>
      <c r="E58" s="647"/>
      <c r="F58" s="647">
        <v>427.23275999999993</v>
      </c>
      <c r="G58" s="647">
        <v>432.57504729597304</v>
      </c>
      <c r="H58" s="647">
        <v>-5.342287295973108</v>
      </c>
      <c r="I58" s="648">
        <v>0.98765003360834669</v>
      </c>
      <c r="J58" s="649" t="s">
        <v>583</v>
      </c>
    </row>
    <row r="59" spans="1:10" ht="14.4" customHeight="1" x14ac:dyDescent="0.3">
      <c r="A59" s="645" t="s">
        <v>577</v>
      </c>
      <c r="B59" s="646" t="s">
        <v>577</v>
      </c>
      <c r="C59" s="647" t="s">
        <v>577</v>
      </c>
      <c r="D59" s="647" t="s">
        <v>577</v>
      </c>
      <c r="E59" s="647"/>
      <c r="F59" s="647" t="s">
        <v>577</v>
      </c>
      <c r="G59" s="647" t="s">
        <v>577</v>
      </c>
      <c r="H59" s="647" t="s">
        <v>577</v>
      </c>
      <c r="I59" s="648" t="s">
        <v>577</v>
      </c>
      <c r="J59" s="649" t="s">
        <v>584</v>
      </c>
    </row>
    <row r="60" spans="1:10" ht="14.4" customHeight="1" x14ac:dyDescent="0.3">
      <c r="A60" s="645" t="s">
        <v>4019</v>
      </c>
      <c r="B60" s="646" t="s">
        <v>4020</v>
      </c>
      <c r="C60" s="647" t="s">
        <v>577</v>
      </c>
      <c r="D60" s="647" t="s">
        <v>577</v>
      </c>
      <c r="E60" s="647"/>
      <c r="F60" s="647" t="s">
        <v>577</v>
      </c>
      <c r="G60" s="647" t="s">
        <v>577</v>
      </c>
      <c r="H60" s="647" t="s">
        <v>577</v>
      </c>
      <c r="I60" s="648" t="s">
        <v>577</v>
      </c>
      <c r="J60" s="649" t="s">
        <v>0</v>
      </c>
    </row>
    <row r="61" spans="1:10" ht="14.4" customHeight="1" x14ac:dyDescent="0.3">
      <c r="A61" s="645" t="s">
        <v>4019</v>
      </c>
      <c r="B61" s="646" t="s">
        <v>359</v>
      </c>
      <c r="C61" s="647" t="s">
        <v>577</v>
      </c>
      <c r="D61" s="647" t="s">
        <v>577</v>
      </c>
      <c r="E61" s="647"/>
      <c r="F61" s="647">
        <v>0</v>
      </c>
      <c r="G61" s="647">
        <v>219.99776322530417</v>
      </c>
      <c r="H61" s="647">
        <v>-219.99776322530417</v>
      </c>
      <c r="I61" s="648">
        <v>0</v>
      </c>
      <c r="J61" s="649" t="s">
        <v>1</v>
      </c>
    </row>
    <row r="62" spans="1:10" ht="14.4" customHeight="1" x14ac:dyDescent="0.3">
      <c r="A62" s="645" t="s">
        <v>4019</v>
      </c>
      <c r="B62" s="646" t="s">
        <v>360</v>
      </c>
      <c r="C62" s="647">
        <v>8849.1248799999994</v>
      </c>
      <c r="D62" s="647">
        <v>9886.186190000004</v>
      </c>
      <c r="E62" s="647"/>
      <c r="F62" s="647">
        <v>10402.43348</v>
      </c>
      <c r="G62" s="647">
        <v>10648.966634868742</v>
      </c>
      <c r="H62" s="647">
        <v>-246.53315486874271</v>
      </c>
      <c r="I62" s="648">
        <v>0.97684910063841313</v>
      </c>
      <c r="J62" s="649" t="s">
        <v>1</v>
      </c>
    </row>
    <row r="63" spans="1:10" ht="14.4" customHeight="1" x14ac:dyDescent="0.3">
      <c r="A63" s="645" t="s">
        <v>4019</v>
      </c>
      <c r="B63" s="646" t="s">
        <v>361</v>
      </c>
      <c r="C63" s="647" t="s">
        <v>577</v>
      </c>
      <c r="D63" s="647">
        <v>254.75768000000002</v>
      </c>
      <c r="E63" s="647"/>
      <c r="F63" s="647">
        <v>272.23597999999998</v>
      </c>
      <c r="G63" s="647">
        <v>320.83333333333337</v>
      </c>
      <c r="H63" s="647">
        <v>-48.597353333333388</v>
      </c>
      <c r="I63" s="648">
        <v>0.8485277298701297</v>
      </c>
      <c r="J63" s="649" t="s">
        <v>1</v>
      </c>
    </row>
    <row r="64" spans="1:10" ht="14.4" customHeight="1" x14ac:dyDescent="0.3">
      <c r="A64" s="645" t="s">
        <v>4019</v>
      </c>
      <c r="B64" s="646" t="s">
        <v>364</v>
      </c>
      <c r="C64" s="647">
        <v>21.912479999999</v>
      </c>
      <c r="D64" s="647">
        <v>6.9740000000000002</v>
      </c>
      <c r="E64" s="647"/>
      <c r="F64" s="647">
        <v>0</v>
      </c>
      <c r="G64" s="647">
        <v>6.7602941801422496</v>
      </c>
      <c r="H64" s="647">
        <v>-6.7602941801422496</v>
      </c>
      <c r="I64" s="648">
        <v>0</v>
      </c>
      <c r="J64" s="649" t="s">
        <v>1</v>
      </c>
    </row>
    <row r="65" spans="1:10" ht="14.4" customHeight="1" x14ac:dyDescent="0.3">
      <c r="A65" s="645" t="s">
        <v>4019</v>
      </c>
      <c r="B65" s="646" t="s">
        <v>365</v>
      </c>
      <c r="C65" s="647">
        <v>888.53361999999902</v>
      </c>
      <c r="D65" s="647">
        <v>849.73504000000003</v>
      </c>
      <c r="E65" s="647"/>
      <c r="F65" s="647">
        <v>746.49032000000011</v>
      </c>
      <c r="G65" s="647">
        <v>819.49997418773546</v>
      </c>
      <c r="H65" s="647">
        <v>-73.00965418773535</v>
      </c>
      <c r="I65" s="648">
        <v>0.91090951008253496</v>
      </c>
      <c r="J65" s="649" t="s">
        <v>1</v>
      </c>
    </row>
    <row r="66" spans="1:10" ht="14.4" customHeight="1" x14ac:dyDescent="0.3">
      <c r="A66" s="645" t="s">
        <v>4019</v>
      </c>
      <c r="B66" s="646" t="s">
        <v>366</v>
      </c>
      <c r="C66" s="647">
        <v>21.283899999999999</v>
      </c>
      <c r="D66" s="647">
        <v>6.8607000000000005</v>
      </c>
      <c r="E66" s="647"/>
      <c r="F66" s="647">
        <v>0</v>
      </c>
      <c r="G66" s="647">
        <v>6.7512720829500825</v>
      </c>
      <c r="H66" s="647">
        <v>-6.7512720829500825</v>
      </c>
      <c r="I66" s="648">
        <v>0</v>
      </c>
      <c r="J66" s="649" t="s">
        <v>1</v>
      </c>
    </row>
    <row r="67" spans="1:10" ht="14.4" customHeight="1" x14ac:dyDescent="0.3">
      <c r="A67" s="645" t="s">
        <v>4019</v>
      </c>
      <c r="B67" s="646" t="s">
        <v>367</v>
      </c>
      <c r="C67" s="647">
        <v>106.08962999999899</v>
      </c>
      <c r="D67" s="647">
        <v>96.46726000000001</v>
      </c>
      <c r="E67" s="647"/>
      <c r="F67" s="647">
        <v>74.80416000000001</v>
      </c>
      <c r="G67" s="647">
        <v>99.317484371740235</v>
      </c>
      <c r="H67" s="647">
        <v>-24.513324371740225</v>
      </c>
      <c r="I67" s="648">
        <v>0.75318218612960319</v>
      </c>
      <c r="J67" s="649" t="s">
        <v>1</v>
      </c>
    </row>
    <row r="68" spans="1:10" ht="14.4" customHeight="1" x14ac:dyDescent="0.3">
      <c r="A68" s="645" t="s">
        <v>4019</v>
      </c>
      <c r="B68" s="646" t="s">
        <v>368</v>
      </c>
      <c r="C68" s="647">
        <v>4.4850000000000003</v>
      </c>
      <c r="D68" s="647">
        <v>11.495000000000001</v>
      </c>
      <c r="E68" s="647"/>
      <c r="F68" s="647">
        <v>0</v>
      </c>
      <c r="G68" s="647">
        <v>10.537083001440417</v>
      </c>
      <c r="H68" s="647">
        <v>-10.537083001440417</v>
      </c>
      <c r="I68" s="648">
        <v>0</v>
      </c>
      <c r="J68" s="649" t="s">
        <v>1</v>
      </c>
    </row>
    <row r="69" spans="1:10" ht="14.4" customHeight="1" x14ac:dyDescent="0.3">
      <c r="A69" s="645" t="s">
        <v>4019</v>
      </c>
      <c r="B69" s="646" t="s">
        <v>4018</v>
      </c>
      <c r="C69" s="647">
        <v>0</v>
      </c>
      <c r="D69" s="647" t="s">
        <v>577</v>
      </c>
      <c r="E69" s="647"/>
      <c r="F69" s="647" t="s">
        <v>577</v>
      </c>
      <c r="G69" s="647" t="s">
        <v>577</v>
      </c>
      <c r="H69" s="647" t="s">
        <v>577</v>
      </c>
      <c r="I69" s="648" t="s">
        <v>577</v>
      </c>
      <c r="J69" s="649" t="s">
        <v>1</v>
      </c>
    </row>
    <row r="70" spans="1:10" ht="14.4" customHeight="1" x14ac:dyDescent="0.3">
      <c r="A70" s="645" t="s">
        <v>4019</v>
      </c>
      <c r="B70" s="646" t="s">
        <v>369</v>
      </c>
      <c r="C70" s="647">
        <v>0</v>
      </c>
      <c r="D70" s="647" t="s">
        <v>577</v>
      </c>
      <c r="E70" s="647"/>
      <c r="F70" s="647" t="s">
        <v>577</v>
      </c>
      <c r="G70" s="647" t="s">
        <v>577</v>
      </c>
      <c r="H70" s="647" t="s">
        <v>577</v>
      </c>
      <c r="I70" s="648" t="s">
        <v>577</v>
      </c>
      <c r="J70" s="649" t="s">
        <v>1</v>
      </c>
    </row>
    <row r="71" spans="1:10" ht="14.4" customHeight="1" x14ac:dyDescent="0.3">
      <c r="A71" s="645" t="s">
        <v>4019</v>
      </c>
      <c r="B71" s="646" t="s">
        <v>370</v>
      </c>
      <c r="C71" s="647">
        <v>1.0795300000000001</v>
      </c>
      <c r="D71" s="647">
        <v>0</v>
      </c>
      <c r="E71" s="647"/>
      <c r="F71" s="647" t="s">
        <v>577</v>
      </c>
      <c r="G71" s="647" t="s">
        <v>577</v>
      </c>
      <c r="H71" s="647" t="s">
        <v>577</v>
      </c>
      <c r="I71" s="648" t="s">
        <v>577</v>
      </c>
      <c r="J71" s="649" t="s">
        <v>1</v>
      </c>
    </row>
    <row r="72" spans="1:10" ht="14.4" customHeight="1" x14ac:dyDescent="0.3">
      <c r="A72" s="645" t="s">
        <v>4019</v>
      </c>
      <c r="B72" s="646" t="s">
        <v>372</v>
      </c>
      <c r="C72" s="647">
        <v>219.67143000000002</v>
      </c>
      <c r="D72" s="647">
        <v>128.84084999999999</v>
      </c>
      <c r="E72" s="647"/>
      <c r="F72" s="647">
        <v>256.36660999999998</v>
      </c>
      <c r="G72" s="647">
        <v>192.49520984242815</v>
      </c>
      <c r="H72" s="647">
        <v>63.871400157571827</v>
      </c>
      <c r="I72" s="648">
        <v>1.3318077380203663</v>
      </c>
      <c r="J72" s="649" t="s">
        <v>1</v>
      </c>
    </row>
    <row r="73" spans="1:10" ht="14.4" customHeight="1" x14ac:dyDescent="0.3">
      <c r="A73" s="645" t="s">
        <v>4019</v>
      </c>
      <c r="B73" s="646" t="s">
        <v>4021</v>
      </c>
      <c r="C73" s="647">
        <v>10112.180469999998</v>
      </c>
      <c r="D73" s="647">
        <v>11241.316720000004</v>
      </c>
      <c r="E73" s="647"/>
      <c r="F73" s="647">
        <v>11752.330549999999</v>
      </c>
      <c r="G73" s="647">
        <v>12325.159049093818</v>
      </c>
      <c r="H73" s="647">
        <v>-572.82849909381912</v>
      </c>
      <c r="I73" s="648">
        <v>0.95352364242829502</v>
      </c>
      <c r="J73" s="649" t="s">
        <v>583</v>
      </c>
    </row>
    <row r="74" spans="1:10" ht="14.4" customHeight="1" x14ac:dyDescent="0.3">
      <c r="A74" s="645" t="s">
        <v>577</v>
      </c>
      <c r="B74" s="646" t="s">
        <v>577</v>
      </c>
      <c r="C74" s="647" t="s">
        <v>577</v>
      </c>
      <c r="D74" s="647" t="s">
        <v>577</v>
      </c>
      <c r="E74" s="647"/>
      <c r="F74" s="647" t="s">
        <v>577</v>
      </c>
      <c r="G74" s="647" t="s">
        <v>577</v>
      </c>
      <c r="H74" s="647" t="s">
        <v>577</v>
      </c>
      <c r="I74" s="648" t="s">
        <v>577</v>
      </c>
      <c r="J74" s="649" t="s">
        <v>584</v>
      </c>
    </row>
    <row r="75" spans="1:10" ht="14.4" customHeight="1" x14ac:dyDescent="0.3">
      <c r="A75" s="645" t="s">
        <v>4022</v>
      </c>
      <c r="B75" s="646" t="s">
        <v>4023</v>
      </c>
      <c r="C75" s="647" t="s">
        <v>577</v>
      </c>
      <c r="D75" s="647" t="s">
        <v>577</v>
      </c>
      <c r="E75" s="647"/>
      <c r="F75" s="647" t="s">
        <v>577</v>
      </c>
      <c r="G75" s="647" t="s">
        <v>577</v>
      </c>
      <c r="H75" s="647" t="s">
        <v>577</v>
      </c>
      <c r="I75" s="648" t="s">
        <v>577</v>
      </c>
      <c r="J75" s="649" t="s">
        <v>0</v>
      </c>
    </row>
    <row r="76" spans="1:10" ht="14.4" customHeight="1" x14ac:dyDescent="0.3">
      <c r="A76" s="645" t="s">
        <v>4022</v>
      </c>
      <c r="B76" s="646" t="s">
        <v>369</v>
      </c>
      <c r="C76" s="647">
        <v>0</v>
      </c>
      <c r="D76" s="647" t="s">
        <v>577</v>
      </c>
      <c r="E76" s="647"/>
      <c r="F76" s="647" t="s">
        <v>577</v>
      </c>
      <c r="G76" s="647" t="s">
        <v>577</v>
      </c>
      <c r="H76" s="647" t="s">
        <v>577</v>
      </c>
      <c r="I76" s="648" t="s">
        <v>577</v>
      </c>
      <c r="J76" s="649" t="s">
        <v>1</v>
      </c>
    </row>
    <row r="77" spans="1:10" ht="14.4" customHeight="1" x14ac:dyDescent="0.3">
      <c r="A77" s="645" t="s">
        <v>4022</v>
      </c>
      <c r="B77" s="646" t="s">
        <v>4024</v>
      </c>
      <c r="C77" s="647">
        <v>0</v>
      </c>
      <c r="D77" s="647" t="s">
        <v>577</v>
      </c>
      <c r="E77" s="647"/>
      <c r="F77" s="647" t="s">
        <v>577</v>
      </c>
      <c r="G77" s="647" t="s">
        <v>577</v>
      </c>
      <c r="H77" s="647" t="s">
        <v>577</v>
      </c>
      <c r="I77" s="648" t="s">
        <v>577</v>
      </c>
      <c r="J77" s="649" t="s">
        <v>583</v>
      </c>
    </row>
    <row r="78" spans="1:10" ht="14.4" customHeight="1" x14ac:dyDescent="0.3">
      <c r="A78" s="645" t="s">
        <v>577</v>
      </c>
      <c r="B78" s="646" t="s">
        <v>577</v>
      </c>
      <c r="C78" s="647" t="s">
        <v>577</v>
      </c>
      <c r="D78" s="647" t="s">
        <v>577</v>
      </c>
      <c r="E78" s="647"/>
      <c r="F78" s="647" t="s">
        <v>577</v>
      </c>
      <c r="G78" s="647" t="s">
        <v>577</v>
      </c>
      <c r="H78" s="647" t="s">
        <v>577</v>
      </c>
      <c r="I78" s="648" t="s">
        <v>577</v>
      </c>
      <c r="J78" s="649" t="s">
        <v>584</v>
      </c>
    </row>
    <row r="79" spans="1:10" ht="14.4" customHeight="1" x14ac:dyDescent="0.3">
      <c r="A79" s="645" t="s">
        <v>575</v>
      </c>
      <c r="B79" s="646" t="s">
        <v>578</v>
      </c>
      <c r="C79" s="647">
        <v>11580.882349999991</v>
      </c>
      <c r="D79" s="647">
        <v>12529.812220000005</v>
      </c>
      <c r="E79" s="647"/>
      <c r="F79" s="647">
        <v>13126.491399999995</v>
      </c>
      <c r="G79" s="647">
        <v>13782.820411869659</v>
      </c>
      <c r="H79" s="647">
        <v>-656.3290118696641</v>
      </c>
      <c r="I79" s="648">
        <v>0.95238064545160594</v>
      </c>
      <c r="J79" s="649" t="s">
        <v>579</v>
      </c>
    </row>
  </sheetData>
  <mergeCells count="3">
    <mergeCell ref="A1:I1"/>
    <mergeCell ref="F3:I3"/>
    <mergeCell ref="C4:D4"/>
  </mergeCells>
  <conditionalFormatting sqref="F23 F80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9">
    <cfRule type="expression" dxfId="29" priority="5">
      <formula>$H24&gt;0</formula>
    </cfRule>
  </conditionalFormatting>
  <conditionalFormatting sqref="A24:A79">
    <cfRule type="expression" dxfId="28" priority="2">
      <formula>AND($J24&lt;&gt;"mezeraKL",$J24&lt;&gt;"")</formula>
    </cfRule>
  </conditionalFormatting>
  <conditionalFormatting sqref="I24:I79">
    <cfRule type="expression" dxfId="27" priority="6">
      <formula>$I24&gt;1</formula>
    </cfRule>
  </conditionalFormatting>
  <conditionalFormatting sqref="B24:B79">
    <cfRule type="expression" dxfId="26" priority="1">
      <formula>OR($J24="NS",$J24="SumaNS",$J24="Účet")</formula>
    </cfRule>
  </conditionalFormatting>
  <conditionalFormatting sqref="A24:D79 F24:I79">
    <cfRule type="expression" dxfId="25" priority="8">
      <formula>AND($J24&lt;&gt;"",$J24&lt;&gt;"mezeraKL")</formula>
    </cfRule>
  </conditionalFormatting>
  <conditionalFormatting sqref="B24:D79 F24:I79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9 F24:I79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6909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43.605968904143928</v>
      </c>
      <c r="J3" s="207">
        <f>SUBTOTAL(9,J5:J1048576)</f>
        <v>307951</v>
      </c>
      <c r="K3" s="208">
        <f>SUBTOTAL(9,K5:K1048576)</f>
        <v>13428501.730000027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575</v>
      </c>
      <c r="B5" s="737" t="s">
        <v>576</v>
      </c>
      <c r="C5" s="740" t="s">
        <v>580</v>
      </c>
      <c r="D5" s="755" t="s">
        <v>2522</v>
      </c>
      <c r="E5" s="740" t="s">
        <v>6880</v>
      </c>
      <c r="F5" s="755" t="s">
        <v>6881</v>
      </c>
      <c r="G5" s="740" t="s">
        <v>4025</v>
      </c>
      <c r="H5" s="740" t="s">
        <v>4026</v>
      </c>
      <c r="I5" s="229">
        <v>2.4775</v>
      </c>
      <c r="J5" s="229">
        <v>420</v>
      </c>
      <c r="K5" s="750">
        <v>1042.5999999999999</v>
      </c>
    </row>
    <row r="6" spans="1:11" ht="14.4" customHeight="1" x14ac:dyDescent="0.3">
      <c r="A6" s="661" t="s">
        <v>575</v>
      </c>
      <c r="B6" s="662" t="s">
        <v>576</v>
      </c>
      <c r="C6" s="663" t="s">
        <v>580</v>
      </c>
      <c r="D6" s="664" t="s">
        <v>2522</v>
      </c>
      <c r="E6" s="663" t="s">
        <v>6880</v>
      </c>
      <c r="F6" s="664" t="s">
        <v>6881</v>
      </c>
      <c r="G6" s="663" t="s">
        <v>4027</v>
      </c>
      <c r="H6" s="663" t="s">
        <v>4028</v>
      </c>
      <c r="I6" s="665">
        <v>3.2340000000000004</v>
      </c>
      <c r="J6" s="665">
        <v>520</v>
      </c>
      <c r="K6" s="666">
        <v>1686.1999999999998</v>
      </c>
    </row>
    <row r="7" spans="1:11" ht="14.4" customHeight="1" x14ac:dyDescent="0.3">
      <c r="A7" s="661" t="s">
        <v>575</v>
      </c>
      <c r="B7" s="662" t="s">
        <v>576</v>
      </c>
      <c r="C7" s="663" t="s">
        <v>580</v>
      </c>
      <c r="D7" s="664" t="s">
        <v>2522</v>
      </c>
      <c r="E7" s="663" t="s">
        <v>6880</v>
      </c>
      <c r="F7" s="664" t="s">
        <v>6881</v>
      </c>
      <c r="G7" s="663" t="s">
        <v>4029</v>
      </c>
      <c r="H7" s="663" t="s">
        <v>4030</v>
      </c>
      <c r="I7" s="665">
        <v>3.916363636363636</v>
      </c>
      <c r="J7" s="665">
        <v>1680</v>
      </c>
      <c r="K7" s="666">
        <v>6594.4</v>
      </c>
    </row>
    <row r="8" spans="1:11" ht="14.4" customHeight="1" x14ac:dyDescent="0.3">
      <c r="A8" s="661" t="s">
        <v>575</v>
      </c>
      <c r="B8" s="662" t="s">
        <v>576</v>
      </c>
      <c r="C8" s="663" t="s">
        <v>580</v>
      </c>
      <c r="D8" s="664" t="s">
        <v>2522</v>
      </c>
      <c r="E8" s="663" t="s">
        <v>6880</v>
      </c>
      <c r="F8" s="664" t="s">
        <v>6881</v>
      </c>
      <c r="G8" s="663" t="s">
        <v>4031</v>
      </c>
      <c r="H8" s="663" t="s">
        <v>4032</v>
      </c>
      <c r="I8" s="665">
        <v>12.08</v>
      </c>
      <c r="J8" s="665">
        <v>50</v>
      </c>
      <c r="K8" s="666">
        <v>604</v>
      </c>
    </row>
    <row r="9" spans="1:11" ht="14.4" customHeight="1" x14ac:dyDescent="0.3">
      <c r="A9" s="661" t="s">
        <v>575</v>
      </c>
      <c r="B9" s="662" t="s">
        <v>576</v>
      </c>
      <c r="C9" s="663" t="s">
        <v>580</v>
      </c>
      <c r="D9" s="664" t="s">
        <v>2522</v>
      </c>
      <c r="E9" s="663" t="s">
        <v>6880</v>
      </c>
      <c r="F9" s="664" t="s">
        <v>6881</v>
      </c>
      <c r="G9" s="663" t="s">
        <v>4033</v>
      </c>
      <c r="H9" s="663" t="s">
        <v>4034</v>
      </c>
      <c r="I9" s="665">
        <v>9.1914285714285722</v>
      </c>
      <c r="J9" s="665">
        <v>265</v>
      </c>
      <c r="K9" s="666">
        <v>2469.7000000000003</v>
      </c>
    </row>
    <row r="10" spans="1:11" ht="14.4" customHeight="1" x14ac:dyDescent="0.3">
      <c r="A10" s="661" t="s">
        <v>575</v>
      </c>
      <c r="B10" s="662" t="s">
        <v>576</v>
      </c>
      <c r="C10" s="663" t="s">
        <v>580</v>
      </c>
      <c r="D10" s="664" t="s">
        <v>2522</v>
      </c>
      <c r="E10" s="663" t="s">
        <v>6880</v>
      </c>
      <c r="F10" s="664" t="s">
        <v>6881</v>
      </c>
      <c r="G10" s="663" t="s">
        <v>4035</v>
      </c>
      <c r="H10" s="663" t="s">
        <v>4036</v>
      </c>
      <c r="I10" s="665">
        <v>28.457999999999998</v>
      </c>
      <c r="J10" s="665">
        <v>305</v>
      </c>
      <c r="K10" s="666">
        <v>8653.369999999999</v>
      </c>
    </row>
    <row r="11" spans="1:11" ht="14.4" customHeight="1" x14ac:dyDescent="0.3">
      <c r="A11" s="661" t="s">
        <v>575</v>
      </c>
      <c r="B11" s="662" t="s">
        <v>576</v>
      </c>
      <c r="C11" s="663" t="s">
        <v>580</v>
      </c>
      <c r="D11" s="664" t="s">
        <v>2522</v>
      </c>
      <c r="E11" s="663" t="s">
        <v>6880</v>
      </c>
      <c r="F11" s="664" t="s">
        <v>6881</v>
      </c>
      <c r="G11" s="663" t="s">
        <v>4037</v>
      </c>
      <c r="H11" s="663" t="s">
        <v>4038</v>
      </c>
      <c r="I11" s="665">
        <v>14.81</v>
      </c>
      <c r="J11" s="665">
        <v>1</v>
      </c>
      <c r="K11" s="666">
        <v>14.81</v>
      </c>
    </row>
    <row r="12" spans="1:11" ht="14.4" customHeight="1" x14ac:dyDescent="0.3">
      <c r="A12" s="661" t="s">
        <v>575</v>
      </c>
      <c r="B12" s="662" t="s">
        <v>576</v>
      </c>
      <c r="C12" s="663" t="s">
        <v>580</v>
      </c>
      <c r="D12" s="664" t="s">
        <v>2522</v>
      </c>
      <c r="E12" s="663" t="s">
        <v>6880</v>
      </c>
      <c r="F12" s="664" t="s">
        <v>6881</v>
      </c>
      <c r="G12" s="663" t="s">
        <v>4039</v>
      </c>
      <c r="H12" s="663" t="s">
        <v>4040</v>
      </c>
      <c r="I12" s="665">
        <v>6.0975000000000001</v>
      </c>
      <c r="J12" s="665">
        <v>400</v>
      </c>
      <c r="K12" s="666">
        <v>2439</v>
      </c>
    </row>
    <row r="13" spans="1:11" ht="14.4" customHeight="1" x14ac:dyDescent="0.3">
      <c r="A13" s="661" t="s">
        <v>575</v>
      </c>
      <c r="B13" s="662" t="s">
        <v>576</v>
      </c>
      <c r="C13" s="663" t="s">
        <v>580</v>
      </c>
      <c r="D13" s="664" t="s">
        <v>2522</v>
      </c>
      <c r="E13" s="663" t="s">
        <v>6880</v>
      </c>
      <c r="F13" s="664" t="s">
        <v>6881</v>
      </c>
      <c r="G13" s="663" t="s">
        <v>4039</v>
      </c>
      <c r="H13" s="663" t="s">
        <v>4041</v>
      </c>
      <c r="I13" s="665">
        <v>6.2433333333333332</v>
      </c>
      <c r="J13" s="665">
        <v>300</v>
      </c>
      <c r="K13" s="666">
        <v>1873</v>
      </c>
    </row>
    <row r="14" spans="1:11" ht="14.4" customHeight="1" x14ac:dyDescent="0.3">
      <c r="A14" s="661" t="s">
        <v>575</v>
      </c>
      <c r="B14" s="662" t="s">
        <v>576</v>
      </c>
      <c r="C14" s="663" t="s">
        <v>580</v>
      </c>
      <c r="D14" s="664" t="s">
        <v>2522</v>
      </c>
      <c r="E14" s="663" t="s">
        <v>6880</v>
      </c>
      <c r="F14" s="664" t="s">
        <v>6881</v>
      </c>
      <c r="G14" s="663" t="s">
        <v>4042</v>
      </c>
      <c r="H14" s="663" t="s">
        <v>4043</v>
      </c>
      <c r="I14" s="665">
        <v>3.0142857142857138</v>
      </c>
      <c r="J14" s="665">
        <v>5030</v>
      </c>
      <c r="K14" s="666">
        <v>15163.800000000001</v>
      </c>
    </row>
    <row r="15" spans="1:11" ht="14.4" customHeight="1" x14ac:dyDescent="0.3">
      <c r="A15" s="661" t="s">
        <v>575</v>
      </c>
      <c r="B15" s="662" t="s">
        <v>576</v>
      </c>
      <c r="C15" s="663" t="s">
        <v>580</v>
      </c>
      <c r="D15" s="664" t="s">
        <v>2522</v>
      </c>
      <c r="E15" s="663" t="s">
        <v>6880</v>
      </c>
      <c r="F15" s="664" t="s">
        <v>6881</v>
      </c>
      <c r="G15" s="663" t="s">
        <v>4042</v>
      </c>
      <c r="H15" s="663" t="s">
        <v>4044</v>
      </c>
      <c r="I15" s="665">
        <v>3.0116666666666667</v>
      </c>
      <c r="J15" s="665">
        <v>4600</v>
      </c>
      <c r="K15" s="666">
        <v>13854</v>
      </c>
    </row>
    <row r="16" spans="1:11" ht="14.4" customHeight="1" x14ac:dyDescent="0.3">
      <c r="A16" s="661" t="s">
        <v>575</v>
      </c>
      <c r="B16" s="662" t="s">
        <v>576</v>
      </c>
      <c r="C16" s="663" t="s">
        <v>580</v>
      </c>
      <c r="D16" s="664" t="s">
        <v>2522</v>
      </c>
      <c r="E16" s="663" t="s">
        <v>6880</v>
      </c>
      <c r="F16" s="664" t="s">
        <v>6881</v>
      </c>
      <c r="G16" s="663" t="s">
        <v>4045</v>
      </c>
      <c r="H16" s="663" t="s">
        <v>4046</v>
      </c>
      <c r="I16" s="665">
        <v>0.88000000000000012</v>
      </c>
      <c r="J16" s="665">
        <v>3500</v>
      </c>
      <c r="K16" s="666">
        <v>3080</v>
      </c>
    </row>
    <row r="17" spans="1:11" ht="14.4" customHeight="1" x14ac:dyDescent="0.3">
      <c r="A17" s="661" t="s">
        <v>575</v>
      </c>
      <c r="B17" s="662" t="s">
        <v>576</v>
      </c>
      <c r="C17" s="663" t="s">
        <v>580</v>
      </c>
      <c r="D17" s="664" t="s">
        <v>2522</v>
      </c>
      <c r="E17" s="663" t="s">
        <v>6880</v>
      </c>
      <c r="F17" s="664" t="s">
        <v>6881</v>
      </c>
      <c r="G17" s="663" t="s">
        <v>4045</v>
      </c>
      <c r="H17" s="663" t="s">
        <v>4047</v>
      </c>
      <c r="I17" s="665">
        <v>0.88</v>
      </c>
      <c r="J17" s="665">
        <v>2700</v>
      </c>
      <c r="K17" s="666">
        <v>2376</v>
      </c>
    </row>
    <row r="18" spans="1:11" ht="14.4" customHeight="1" x14ac:dyDescent="0.3">
      <c r="A18" s="661" t="s">
        <v>575</v>
      </c>
      <c r="B18" s="662" t="s">
        <v>576</v>
      </c>
      <c r="C18" s="663" t="s">
        <v>580</v>
      </c>
      <c r="D18" s="664" t="s">
        <v>2522</v>
      </c>
      <c r="E18" s="663" t="s">
        <v>6880</v>
      </c>
      <c r="F18" s="664" t="s">
        <v>6881</v>
      </c>
      <c r="G18" s="663" t="s">
        <v>4048</v>
      </c>
      <c r="H18" s="663" t="s">
        <v>4049</v>
      </c>
      <c r="I18" s="665">
        <v>233.79500000000002</v>
      </c>
      <c r="J18" s="665">
        <v>10</v>
      </c>
      <c r="K18" s="666">
        <v>2337.9499999999998</v>
      </c>
    </row>
    <row r="19" spans="1:11" ht="14.4" customHeight="1" x14ac:dyDescent="0.3">
      <c r="A19" s="661" t="s">
        <v>575</v>
      </c>
      <c r="B19" s="662" t="s">
        <v>576</v>
      </c>
      <c r="C19" s="663" t="s">
        <v>580</v>
      </c>
      <c r="D19" s="664" t="s">
        <v>2522</v>
      </c>
      <c r="E19" s="663" t="s">
        <v>6880</v>
      </c>
      <c r="F19" s="664" t="s">
        <v>6881</v>
      </c>
      <c r="G19" s="663" t="s">
        <v>4050</v>
      </c>
      <c r="H19" s="663" t="s">
        <v>4051</v>
      </c>
      <c r="I19" s="665">
        <v>22.149090909090912</v>
      </c>
      <c r="J19" s="665">
        <v>375</v>
      </c>
      <c r="K19" s="666">
        <v>8305.75</v>
      </c>
    </row>
    <row r="20" spans="1:11" ht="14.4" customHeight="1" x14ac:dyDescent="0.3">
      <c r="A20" s="661" t="s">
        <v>575</v>
      </c>
      <c r="B20" s="662" t="s">
        <v>576</v>
      </c>
      <c r="C20" s="663" t="s">
        <v>580</v>
      </c>
      <c r="D20" s="664" t="s">
        <v>2522</v>
      </c>
      <c r="E20" s="663" t="s">
        <v>6880</v>
      </c>
      <c r="F20" s="664" t="s">
        <v>6881</v>
      </c>
      <c r="G20" s="663" t="s">
        <v>4052</v>
      </c>
      <c r="H20" s="663" t="s">
        <v>4053</v>
      </c>
      <c r="I20" s="665">
        <v>30.176000000000005</v>
      </c>
      <c r="J20" s="665">
        <v>350</v>
      </c>
      <c r="K20" s="666">
        <v>10561.5</v>
      </c>
    </row>
    <row r="21" spans="1:11" ht="14.4" customHeight="1" x14ac:dyDescent="0.3">
      <c r="A21" s="661" t="s">
        <v>575</v>
      </c>
      <c r="B21" s="662" t="s">
        <v>576</v>
      </c>
      <c r="C21" s="663" t="s">
        <v>580</v>
      </c>
      <c r="D21" s="664" t="s">
        <v>2522</v>
      </c>
      <c r="E21" s="663" t="s">
        <v>6880</v>
      </c>
      <c r="F21" s="664" t="s">
        <v>6881</v>
      </c>
      <c r="G21" s="663" t="s">
        <v>4054</v>
      </c>
      <c r="H21" s="663" t="s">
        <v>4055</v>
      </c>
      <c r="I21" s="665">
        <v>1.38</v>
      </c>
      <c r="J21" s="665">
        <v>200</v>
      </c>
      <c r="K21" s="666">
        <v>276</v>
      </c>
    </row>
    <row r="22" spans="1:11" ht="14.4" customHeight="1" x14ac:dyDescent="0.3">
      <c r="A22" s="661" t="s">
        <v>575</v>
      </c>
      <c r="B22" s="662" t="s">
        <v>576</v>
      </c>
      <c r="C22" s="663" t="s">
        <v>580</v>
      </c>
      <c r="D22" s="664" t="s">
        <v>2522</v>
      </c>
      <c r="E22" s="663" t="s">
        <v>6880</v>
      </c>
      <c r="F22" s="664" t="s">
        <v>6881</v>
      </c>
      <c r="G22" s="663" t="s">
        <v>4054</v>
      </c>
      <c r="H22" s="663" t="s">
        <v>4056</v>
      </c>
      <c r="I22" s="665">
        <v>1.38</v>
      </c>
      <c r="J22" s="665">
        <v>400</v>
      </c>
      <c r="K22" s="666">
        <v>552</v>
      </c>
    </row>
    <row r="23" spans="1:11" ht="14.4" customHeight="1" x14ac:dyDescent="0.3">
      <c r="A23" s="661" t="s">
        <v>575</v>
      </c>
      <c r="B23" s="662" t="s">
        <v>576</v>
      </c>
      <c r="C23" s="663" t="s">
        <v>580</v>
      </c>
      <c r="D23" s="664" t="s">
        <v>2522</v>
      </c>
      <c r="E23" s="663" t="s">
        <v>6880</v>
      </c>
      <c r="F23" s="664" t="s">
        <v>6881</v>
      </c>
      <c r="G23" s="663" t="s">
        <v>4057</v>
      </c>
      <c r="H23" s="663" t="s">
        <v>4058</v>
      </c>
      <c r="I23" s="665">
        <v>39.103333333333332</v>
      </c>
      <c r="J23" s="665">
        <v>120</v>
      </c>
      <c r="K23" s="666">
        <v>4692.37</v>
      </c>
    </row>
    <row r="24" spans="1:11" ht="14.4" customHeight="1" x14ac:dyDescent="0.3">
      <c r="A24" s="661" t="s">
        <v>575</v>
      </c>
      <c r="B24" s="662" t="s">
        <v>576</v>
      </c>
      <c r="C24" s="663" t="s">
        <v>580</v>
      </c>
      <c r="D24" s="664" t="s">
        <v>2522</v>
      </c>
      <c r="E24" s="663" t="s">
        <v>6880</v>
      </c>
      <c r="F24" s="664" t="s">
        <v>6881</v>
      </c>
      <c r="G24" s="663" t="s">
        <v>4059</v>
      </c>
      <c r="H24" s="663" t="s">
        <v>4060</v>
      </c>
      <c r="I24" s="665">
        <v>0.64300000000000002</v>
      </c>
      <c r="J24" s="665">
        <v>4500</v>
      </c>
      <c r="K24" s="666">
        <v>2880</v>
      </c>
    </row>
    <row r="25" spans="1:11" ht="14.4" customHeight="1" x14ac:dyDescent="0.3">
      <c r="A25" s="661" t="s">
        <v>575</v>
      </c>
      <c r="B25" s="662" t="s">
        <v>576</v>
      </c>
      <c r="C25" s="663" t="s">
        <v>580</v>
      </c>
      <c r="D25" s="664" t="s">
        <v>2522</v>
      </c>
      <c r="E25" s="663" t="s">
        <v>6880</v>
      </c>
      <c r="F25" s="664" t="s">
        <v>6881</v>
      </c>
      <c r="G25" s="663" t="s">
        <v>4061</v>
      </c>
      <c r="H25" s="663" t="s">
        <v>4062</v>
      </c>
      <c r="I25" s="665">
        <v>4.4111111111111114</v>
      </c>
      <c r="J25" s="665">
        <v>960</v>
      </c>
      <c r="K25" s="666">
        <v>4247.7999999999993</v>
      </c>
    </row>
    <row r="26" spans="1:11" ht="14.4" customHeight="1" x14ac:dyDescent="0.3">
      <c r="A26" s="661" t="s">
        <v>575</v>
      </c>
      <c r="B26" s="662" t="s">
        <v>576</v>
      </c>
      <c r="C26" s="663" t="s">
        <v>580</v>
      </c>
      <c r="D26" s="664" t="s">
        <v>2522</v>
      </c>
      <c r="E26" s="663" t="s">
        <v>6880</v>
      </c>
      <c r="F26" s="664" t="s">
        <v>6881</v>
      </c>
      <c r="G26" s="663" t="s">
        <v>4063</v>
      </c>
      <c r="H26" s="663" t="s">
        <v>4064</v>
      </c>
      <c r="I26" s="665">
        <v>8.58</v>
      </c>
      <c r="J26" s="665">
        <v>516</v>
      </c>
      <c r="K26" s="666">
        <v>4427.2800000000007</v>
      </c>
    </row>
    <row r="27" spans="1:11" ht="14.4" customHeight="1" x14ac:dyDescent="0.3">
      <c r="A27" s="661" t="s">
        <v>575</v>
      </c>
      <c r="B27" s="662" t="s">
        <v>576</v>
      </c>
      <c r="C27" s="663" t="s">
        <v>580</v>
      </c>
      <c r="D27" s="664" t="s">
        <v>2522</v>
      </c>
      <c r="E27" s="663" t="s">
        <v>6880</v>
      </c>
      <c r="F27" s="664" t="s">
        <v>6881</v>
      </c>
      <c r="G27" s="663" t="s">
        <v>4065</v>
      </c>
      <c r="H27" s="663" t="s">
        <v>4066</v>
      </c>
      <c r="I27" s="665">
        <v>28.818181818181813</v>
      </c>
      <c r="J27" s="665">
        <v>47</v>
      </c>
      <c r="K27" s="666">
        <v>1350.29</v>
      </c>
    </row>
    <row r="28" spans="1:11" ht="14.4" customHeight="1" x14ac:dyDescent="0.3">
      <c r="A28" s="661" t="s">
        <v>575</v>
      </c>
      <c r="B28" s="662" t="s">
        <v>576</v>
      </c>
      <c r="C28" s="663" t="s">
        <v>580</v>
      </c>
      <c r="D28" s="664" t="s">
        <v>2522</v>
      </c>
      <c r="E28" s="663" t="s">
        <v>6880</v>
      </c>
      <c r="F28" s="664" t="s">
        <v>6881</v>
      </c>
      <c r="G28" s="663" t="s">
        <v>4067</v>
      </c>
      <c r="H28" s="663" t="s">
        <v>4068</v>
      </c>
      <c r="I28" s="665">
        <v>8.7999999999999989</v>
      </c>
      <c r="J28" s="665">
        <v>300</v>
      </c>
      <c r="K28" s="666">
        <v>2640</v>
      </c>
    </row>
    <row r="29" spans="1:11" ht="14.4" customHeight="1" x14ac:dyDescent="0.3">
      <c r="A29" s="661" t="s">
        <v>575</v>
      </c>
      <c r="B29" s="662" t="s">
        <v>576</v>
      </c>
      <c r="C29" s="663" t="s">
        <v>580</v>
      </c>
      <c r="D29" s="664" t="s">
        <v>2522</v>
      </c>
      <c r="E29" s="663" t="s">
        <v>6880</v>
      </c>
      <c r="F29" s="664" t="s">
        <v>6881</v>
      </c>
      <c r="G29" s="663" t="s">
        <v>4067</v>
      </c>
      <c r="H29" s="663" t="s">
        <v>4069</v>
      </c>
      <c r="I29" s="665">
        <v>9.0175000000000001</v>
      </c>
      <c r="J29" s="665">
        <v>400</v>
      </c>
      <c r="K29" s="666">
        <v>3607</v>
      </c>
    </row>
    <row r="30" spans="1:11" ht="14.4" customHeight="1" x14ac:dyDescent="0.3">
      <c r="A30" s="661" t="s">
        <v>575</v>
      </c>
      <c r="B30" s="662" t="s">
        <v>576</v>
      </c>
      <c r="C30" s="663" t="s">
        <v>580</v>
      </c>
      <c r="D30" s="664" t="s">
        <v>2522</v>
      </c>
      <c r="E30" s="663" t="s">
        <v>6880</v>
      </c>
      <c r="F30" s="664" t="s">
        <v>6881</v>
      </c>
      <c r="G30" s="663" t="s">
        <v>4070</v>
      </c>
      <c r="H30" s="663" t="s">
        <v>4071</v>
      </c>
      <c r="I30" s="665">
        <v>1.17</v>
      </c>
      <c r="J30" s="665">
        <v>1000</v>
      </c>
      <c r="K30" s="666">
        <v>1170</v>
      </c>
    </row>
    <row r="31" spans="1:11" ht="14.4" customHeight="1" x14ac:dyDescent="0.3">
      <c r="A31" s="661" t="s">
        <v>575</v>
      </c>
      <c r="B31" s="662" t="s">
        <v>576</v>
      </c>
      <c r="C31" s="663" t="s">
        <v>580</v>
      </c>
      <c r="D31" s="664" t="s">
        <v>2522</v>
      </c>
      <c r="E31" s="663" t="s">
        <v>6880</v>
      </c>
      <c r="F31" s="664" t="s">
        <v>6881</v>
      </c>
      <c r="G31" s="663" t="s">
        <v>4070</v>
      </c>
      <c r="H31" s="663" t="s">
        <v>4072</v>
      </c>
      <c r="I31" s="665">
        <v>1.17</v>
      </c>
      <c r="J31" s="665">
        <v>1100</v>
      </c>
      <c r="K31" s="666">
        <v>1287</v>
      </c>
    </row>
    <row r="32" spans="1:11" ht="14.4" customHeight="1" x14ac:dyDescent="0.3">
      <c r="A32" s="661" t="s">
        <v>575</v>
      </c>
      <c r="B32" s="662" t="s">
        <v>576</v>
      </c>
      <c r="C32" s="663" t="s">
        <v>580</v>
      </c>
      <c r="D32" s="664" t="s">
        <v>2522</v>
      </c>
      <c r="E32" s="663" t="s">
        <v>6880</v>
      </c>
      <c r="F32" s="664" t="s">
        <v>6881</v>
      </c>
      <c r="G32" s="663" t="s">
        <v>4073</v>
      </c>
      <c r="H32" s="663" t="s">
        <v>4074</v>
      </c>
      <c r="I32" s="665">
        <v>46</v>
      </c>
      <c r="J32" s="665">
        <v>5</v>
      </c>
      <c r="K32" s="666">
        <v>230</v>
      </c>
    </row>
    <row r="33" spans="1:11" ht="14.4" customHeight="1" x14ac:dyDescent="0.3">
      <c r="A33" s="661" t="s">
        <v>575</v>
      </c>
      <c r="B33" s="662" t="s">
        <v>576</v>
      </c>
      <c r="C33" s="663" t="s">
        <v>580</v>
      </c>
      <c r="D33" s="664" t="s">
        <v>2522</v>
      </c>
      <c r="E33" s="663" t="s">
        <v>6880</v>
      </c>
      <c r="F33" s="664" t="s">
        <v>6881</v>
      </c>
      <c r="G33" s="663" t="s">
        <v>4075</v>
      </c>
      <c r="H33" s="663" t="s">
        <v>4076</v>
      </c>
      <c r="I33" s="665">
        <v>98.38</v>
      </c>
      <c r="J33" s="665">
        <v>5</v>
      </c>
      <c r="K33" s="666">
        <v>491.9</v>
      </c>
    </row>
    <row r="34" spans="1:11" ht="14.4" customHeight="1" x14ac:dyDescent="0.3">
      <c r="A34" s="661" t="s">
        <v>575</v>
      </c>
      <c r="B34" s="662" t="s">
        <v>576</v>
      </c>
      <c r="C34" s="663" t="s">
        <v>580</v>
      </c>
      <c r="D34" s="664" t="s">
        <v>2522</v>
      </c>
      <c r="E34" s="663" t="s">
        <v>6880</v>
      </c>
      <c r="F34" s="664" t="s">
        <v>6881</v>
      </c>
      <c r="G34" s="663" t="s">
        <v>4077</v>
      </c>
      <c r="H34" s="663" t="s">
        <v>4078</v>
      </c>
      <c r="I34" s="665">
        <v>283.01</v>
      </c>
      <c r="J34" s="665">
        <v>5</v>
      </c>
      <c r="K34" s="666">
        <v>1415.05</v>
      </c>
    </row>
    <row r="35" spans="1:11" ht="14.4" customHeight="1" x14ac:dyDescent="0.3">
      <c r="A35" s="661" t="s">
        <v>575</v>
      </c>
      <c r="B35" s="662" t="s">
        <v>576</v>
      </c>
      <c r="C35" s="663" t="s">
        <v>580</v>
      </c>
      <c r="D35" s="664" t="s">
        <v>2522</v>
      </c>
      <c r="E35" s="663" t="s">
        <v>6880</v>
      </c>
      <c r="F35" s="664" t="s">
        <v>6881</v>
      </c>
      <c r="G35" s="663" t="s">
        <v>4079</v>
      </c>
      <c r="H35" s="663" t="s">
        <v>4080</v>
      </c>
      <c r="I35" s="665">
        <v>0.8566666666666668</v>
      </c>
      <c r="J35" s="665">
        <v>1300</v>
      </c>
      <c r="K35" s="666">
        <v>1113</v>
      </c>
    </row>
    <row r="36" spans="1:11" ht="14.4" customHeight="1" x14ac:dyDescent="0.3">
      <c r="A36" s="661" t="s">
        <v>575</v>
      </c>
      <c r="B36" s="662" t="s">
        <v>576</v>
      </c>
      <c r="C36" s="663" t="s">
        <v>580</v>
      </c>
      <c r="D36" s="664" t="s">
        <v>2522</v>
      </c>
      <c r="E36" s="663" t="s">
        <v>6880</v>
      </c>
      <c r="F36" s="664" t="s">
        <v>6881</v>
      </c>
      <c r="G36" s="663" t="s">
        <v>4081</v>
      </c>
      <c r="H36" s="663" t="s">
        <v>4082</v>
      </c>
      <c r="I36" s="665">
        <v>1.5163636363636364</v>
      </c>
      <c r="J36" s="665">
        <v>1150</v>
      </c>
      <c r="K36" s="666">
        <v>1744.5</v>
      </c>
    </row>
    <row r="37" spans="1:11" ht="14.4" customHeight="1" x14ac:dyDescent="0.3">
      <c r="A37" s="661" t="s">
        <v>575</v>
      </c>
      <c r="B37" s="662" t="s">
        <v>576</v>
      </c>
      <c r="C37" s="663" t="s">
        <v>580</v>
      </c>
      <c r="D37" s="664" t="s">
        <v>2522</v>
      </c>
      <c r="E37" s="663" t="s">
        <v>6880</v>
      </c>
      <c r="F37" s="664" t="s">
        <v>6881</v>
      </c>
      <c r="G37" s="663" t="s">
        <v>4083</v>
      </c>
      <c r="H37" s="663" t="s">
        <v>4084</v>
      </c>
      <c r="I37" s="665">
        <v>3.3654545454545457</v>
      </c>
      <c r="J37" s="665">
        <v>700</v>
      </c>
      <c r="K37" s="666">
        <v>2356</v>
      </c>
    </row>
    <row r="38" spans="1:11" ht="14.4" customHeight="1" x14ac:dyDescent="0.3">
      <c r="A38" s="661" t="s">
        <v>575</v>
      </c>
      <c r="B38" s="662" t="s">
        <v>576</v>
      </c>
      <c r="C38" s="663" t="s">
        <v>580</v>
      </c>
      <c r="D38" s="664" t="s">
        <v>2522</v>
      </c>
      <c r="E38" s="663" t="s">
        <v>6880</v>
      </c>
      <c r="F38" s="664" t="s">
        <v>6881</v>
      </c>
      <c r="G38" s="663" t="s">
        <v>4085</v>
      </c>
      <c r="H38" s="663" t="s">
        <v>4086</v>
      </c>
      <c r="I38" s="665">
        <v>749.27166666666687</v>
      </c>
      <c r="J38" s="665">
        <v>37</v>
      </c>
      <c r="K38" s="666">
        <v>27723.040000000005</v>
      </c>
    </row>
    <row r="39" spans="1:11" ht="14.4" customHeight="1" x14ac:dyDescent="0.3">
      <c r="A39" s="661" t="s">
        <v>575</v>
      </c>
      <c r="B39" s="662" t="s">
        <v>576</v>
      </c>
      <c r="C39" s="663" t="s">
        <v>580</v>
      </c>
      <c r="D39" s="664" t="s">
        <v>2522</v>
      </c>
      <c r="E39" s="663" t="s">
        <v>6880</v>
      </c>
      <c r="F39" s="664" t="s">
        <v>6881</v>
      </c>
      <c r="G39" s="663" t="s">
        <v>4087</v>
      </c>
      <c r="H39" s="663" t="s">
        <v>4088</v>
      </c>
      <c r="I39" s="665">
        <v>713.59851851851852</v>
      </c>
      <c r="J39" s="665">
        <v>163</v>
      </c>
      <c r="K39" s="666">
        <v>116316.59</v>
      </c>
    </row>
    <row r="40" spans="1:11" ht="14.4" customHeight="1" x14ac:dyDescent="0.3">
      <c r="A40" s="661" t="s">
        <v>575</v>
      </c>
      <c r="B40" s="662" t="s">
        <v>576</v>
      </c>
      <c r="C40" s="663" t="s">
        <v>580</v>
      </c>
      <c r="D40" s="664" t="s">
        <v>2522</v>
      </c>
      <c r="E40" s="663" t="s">
        <v>6880</v>
      </c>
      <c r="F40" s="664" t="s">
        <v>6881</v>
      </c>
      <c r="G40" s="663" t="s">
        <v>4089</v>
      </c>
      <c r="H40" s="663" t="s">
        <v>4090</v>
      </c>
      <c r="I40" s="665">
        <v>927.67421052631585</v>
      </c>
      <c r="J40" s="665">
        <v>88</v>
      </c>
      <c r="K40" s="666">
        <v>81635.359999999986</v>
      </c>
    </row>
    <row r="41" spans="1:11" ht="14.4" customHeight="1" x14ac:dyDescent="0.3">
      <c r="A41" s="661" t="s">
        <v>575</v>
      </c>
      <c r="B41" s="662" t="s">
        <v>576</v>
      </c>
      <c r="C41" s="663" t="s">
        <v>580</v>
      </c>
      <c r="D41" s="664" t="s">
        <v>2522</v>
      </c>
      <c r="E41" s="663" t="s">
        <v>6880</v>
      </c>
      <c r="F41" s="664" t="s">
        <v>6881</v>
      </c>
      <c r="G41" s="663" t="s">
        <v>4091</v>
      </c>
      <c r="H41" s="663" t="s">
        <v>4092</v>
      </c>
      <c r="I41" s="665">
        <v>1106.0588888888888</v>
      </c>
      <c r="J41" s="665">
        <v>38</v>
      </c>
      <c r="K41" s="666">
        <v>42030.29</v>
      </c>
    </row>
    <row r="42" spans="1:11" ht="14.4" customHeight="1" x14ac:dyDescent="0.3">
      <c r="A42" s="661" t="s">
        <v>575</v>
      </c>
      <c r="B42" s="662" t="s">
        <v>576</v>
      </c>
      <c r="C42" s="663" t="s">
        <v>580</v>
      </c>
      <c r="D42" s="664" t="s">
        <v>2522</v>
      </c>
      <c r="E42" s="663" t="s">
        <v>6880</v>
      </c>
      <c r="F42" s="664" t="s">
        <v>6881</v>
      </c>
      <c r="G42" s="663" t="s">
        <v>4093</v>
      </c>
      <c r="H42" s="663" t="s">
        <v>4094</v>
      </c>
      <c r="I42" s="665">
        <v>5.2742857142857149</v>
      </c>
      <c r="J42" s="665">
        <v>240</v>
      </c>
      <c r="K42" s="666">
        <v>1265.8</v>
      </c>
    </row>
    <row r="43" spans="1:11" ht="14.4" customHeight="1" x14ac:dyDescent="0.3">
      <c r="A43" s="661" t="s">
        <v>575</v>
      </c>
      <c r="B43" s="662" t="s">
        <v>576</v>
      </c>
      <c r="C43" s="663" t="s">
        <v>580</v>
      </c>
      <c r="D43" s="664" t="s">
        <v>2522</v>
      </c>
      <c r="E43" s="663" t="s">
        <v>6880</v>
      </c>
      <c r="F43" s="664" t="s">
        <v>6881</v>
      </c>
      <c r="G43" s="663" t="s">
        <v>4095</v>
      </c>
      <c r="H43" s="663" t="s">
        <v>4096</v>
      </c>
      <c r="I43" s="665">
        <v>16.329999999999998</v>
      </c>
      <c r="J43" s="665">
        <v>20</v>
      </c>
      <c r="K43" s="666">
        <v>326.60000000000002</v>
      </c>
    </row>
    <row r="44" spans="1:11" ht="14.4" customHeight="1" x14ac:dyDescent="0.3">
      <c r="A44" s="661" t="s">
        <v>575</v>
      </c>
      <c r="B44" s="662" t="s">
        <v>576</v>
      </c>
      <c r="C44" s="663" t="s">
        <v>580</v>
      </c>
      <c r="D44" s="664" t="s">
        <v>2522</v>
      </c>
      <c r="E44" s="663" t="s">
        <v>6880</v>
      </c>
      <c r="F44" s="664" t="s">
        <v>6881</v>
      </c>
      <c r="G44" s="663" t="s">
        <v>4097</v>
      </c>
      <c r="H44" s="663" t="s">
        <v>4098</v>
      </c>
      <c r="I44" s="665">
        <v>656.64</v>
      </c>
      <c r="J44" s="665">
        <v>1</v>
      </c>
      <c r="K44" s="666">
        <v>656.64</v>
      </c>
    </row>
    <row r="45" spans="1:11" ht="14.4" customHeight="1" x14ac:dyDescent="0.3">
      <c r="A45" s="661" t="s">
        <v>575</v>
      </c>
      <c r="B45" s="662" t="s">
        <v>576</v>
      </c>
      <c r="C45" s="663" t="s">
        <v>580</v>
      </c>
      <c r="D45" s="664" t="s">
        <v>2522</v>
      </c>
      <c r="E45" s="663" t="s">
        <v>6880</v>
      </c>
      <c r="F45" s="664" t="s">
        <v>6881</v>
      </c>
      <c r="G45" s="663" t="s">
        <v>4099</v>
      </c>
      <c r="H45" s="663" t="s">
        <v>4100</v>
      </c>
      <c r="I45" s="665">
        <v>609.88499999999999</v>
      </c>
      <c r="J45" s="665">
        <v>12</v>
      </c>
      <c r="K45" s="666">
        <v>7318.6600000000008</v>
      </c>
    </row>
    <row r="46" spans="1:11" ht="14.4" customHeight="1" x14ac:dyDescent="0.3">
      <c r="A46" s="661" t="s">
        <v>575</v>
      </c>
      <c r="B46" s="662" t="s">
        <v>576</v>
      </c>
      <c r="C46" s="663" t="s">
        <v>580</v>
      </c>
      <c r="D46" s="664" t="s">
        <v>2522</v>
      </c>
      <c r="E46" s="663" t="s">
        <v>6880</v>
      </c>
      <c r="F46" s="664" t="s">
        <v>6881</v>
      </c>
      <c r="G46" s="663" t="s">
        <v>4099</v>
      </c>
      <c r="H46" s="663" t="s">
        <v>4101</v>
      </c>
      <c r="I46" s="665">
        <v>609.87833333333333</v>
      </c>
      <c r="J46" s="665">
        <v>45</v>
      </c>
      <c r="K46" s="666">
        <v>27444.540000000005</v>
      </c>
    </row>
    <row r="47" spans="1:11" ht="14.4" customHeight="1" x14ac:dyDescent="0.3">
      <c r="A47" s="661" t="s">
        <v>575</v>
      </c>
      <c r="B47" s="662" t="s">
        <v>576</v>
      </c>
      <c r="C47" s="663" t="s">
        <v>580</v>
      </c>
      <c r="D47" s="664" t="s">
        <v>2522</v>
      </c>
      <c r="E47" s="663" t="s">
        <v>6880</v>
      </c>
      <c r="F47" s="664" t="s">
        <v>6881</v>
      </c>
      <c r="G47" s="663" t="s">
        <v>4102</v>
      </c>
      <c r="H47" s="663" t="s">
        <v>4103</v>
      </c>
      <c r="I47" s="665">
        <v>314.8</v>
      </c>
      <c r="J47" s="665">
        <v>1</v>
      </c>
      <c r="K47" s="666">
        <v>314.8</v>
      </c>
    </row>
    <row r="48" spans="1:11" ht="14.4" customHeight="1" x14ac:dyDescent="0.3">
      <c r="A48" s="661" t="s">
        <v>575</v>
      </c>
      <c r="B48" s="662" t="s">
        <v>576</v>
      </c>
      <c r="C48" s="663" t="s">
        <v>580</v>
      </c>
      <c r="D48" s="664" t="s">
        <v>2522</v>
      </c>
      <c r="E48" s="663" t="s">
        <v>6880</v>
      </c>
      <c r="F48" s="664" t="s">
        <v>6881</v>
      </c>
      <c r="G48" s="663" t="s">
        <v>4104</v>
      </c>
      <c r="H48" s="663" t="s">
        <v>4105</v>
      </c>
      <c r="I48" s="665">
        <v>105.26</v>
      </c>
      <c r="J48" s="665">
        <v>20</v>
      </c>
      <c r="K48" s="666">
        <v>2105.2800000000002</v>
      </c>
    </row>
    <row r="49" spans="1:11" ht="14.4" customHeight="1" x14ac:dyDescent="0.3">
      <c r="A49" s="661" t="s">
        <v>575</v>
      </c>
      <c r="B49" s="662" t="s">
        <v>576</v>
      </c>
      <c r="C49" s="663" t="s">
        <v>580</v>
      </c>
      <c r="D49" s="664" t="s">
        <v>2522</v>
      </c>
      <c r="E49" s="663" t="s">
        <v>6880</v>
      </c>
      <c r="F49" s="664" t="s">
        <v>6881</v>
      </c>
      <c r="G49" s="663" t="s">
        <v>4106</v>
      </c>
      <c r="H49" s="663" t="s">
        <v>4107</v>
      </c>
      <c r="I49" s="665">
        <v>293.25</v>
      </c>
      <c r="J49" s="665">
        <v>10</v>
      </c>
      <c r="K49" s="666">
        <v>2932.5</v>
      </c>
    </row>
    <row r="50" spans="1:11" ht="14.4" customHeight="1" x14ac:dyDescent="0.3">
      <c r="A50" s="661" t="s">
        <v>575</v>
      </c>
      <c r="B50" s="662" t="s">
        <v>576</v>
      </c>
      <c r="C50" s="663" t="s">
        <v>580</v>
      </c>
      <c r="D50" s="664" t="s">
        <v>2522</v>
      </c>
      <c r="E50" s="663" t="s">
        <v>6880</v>
      </c>
      <c r="F50" s="664" t="s">
        <v>6881</v>
      </c>
      <c r="G50" s="663" t="s">
        <v>4108</v>
      </c>
      <c r="H50" s="663" t="s">
        <v>4109</v>
      </c>
      <c r="I50" s="665">
        <v>0.38</v>
      </c>
      <c r="J50" s="665">
        <v>100</v>
      </c>
      <c r="K50" s="666">
        <v>38</v>
      </c>
    </row>
    <row r="51" spans="1:11" ht="14.4" customHeight="1" x14ac:dyDescent="0.3">
      <c r="A51" s="661" t="s">
        <v>575</v>
      </c>
      <c r="B51" s="662" t="s">
        <v>576</v>
      </c>
      <c r="C51" s="663" t="s">
        <v>580</v>
      </c>
      <c r="D51" s="664" t="s">
        <v>2522</v>
      </c>
      <c r="E51" s="663" t="s">
        <v>6880</v>
      </c>
      <c r="F51" s="664" t="s">
        <v>6881</v>
      </c>
      <c r="G51" s="663" t="s">
        <v>4110</v>
      </c>
      <c r="H51" s="663" t="s">
        <v>4111</v>
      </c>
      <c r="I51" s="665">
        <v>1.17</v>
      </c>
      <c r="J51" s="665">
        <v>300</v>
      </c>
      <c r="K51" s="666">
        <v>351</v>
      </c>
    </row>
    <row r="52" spans="1:11" ht="14.4" customHeight="1" x14ac:dyDescent="0.3">
      <c r="A52" s="661" t="s">
        <v>575</v>
      </c>
      <c r="B52" s="662" t="s">
        <v>576</v>
      </c>
      <c r="C52" s="663" t="s">
        <v>580</v>
      </c>
      <c r="D52" s="664" t="s">
        <v>2522</v>
      </c>
      <c r="E52" s="663" t="s">
        <v>6882</v>
      </c>
      <c r="F52" s="664" t="s">
        <v>6883</v>
      </c>
      <c r="G52" s="663" t="s">
        <v>4112</v>
      </c>
      <c r="H52" s="663" t="s">
        <v>4113</v>
      </c>
      <c r="I52" s="665">
        <v>3.01</v>
      </c>
      <c r="J52" s="665">
        <v>10</v>
      </c>
      <c r="K52" s="666">
        <v>30.1</v>
      </c>
    </row>
    <row r="53" spans="1:11" ht="14.4" customHeight="1" x14ac:dyDescent="0.3">
      <c r="A53" s="661" t="s">
        <v>575</v>
      </c>
      <c r="B53" s="662" t="s">
        <v>576</v>
      </c>
      <c r="C53" s="663" t="s">
        <v>580</v>
      </c>
      <c r="D53" s="664" t="s">
        <v>2522</v>
      </c>
      <c r="E53" s="663" t="s">
        <v>6882</v>
      </c>
      <c r="F53" s="664" t="s">
        <v>6883</v>
      </c>
      <c r="G53" s="663" t="s">
        <v>4112</v>
      </c>
      <c r="H53" s="663" t="s">
        <v>4114</v>
      </c>
      <c r="I53" s="665">
        <v>2.7450000000000001</v>
      </c>
      <c r="J53" s="665">
        <v>25</v>
      </c>
      <c r="K53" s="666">
        <v>68.55</v>
      </c>
    </row>
    <row r="54" spans="1:11" ht="14.4" customHeight="1" x14ac:dyDescent="0.3">
      <c r="A54" s="661" t="s">
        <v>575</v>
      </c>
      <c r="B54" s="662" t="s">
        <v>576</v>
      </c>
      <c r="C54" s="663" t="s">
        <v>580</v>
      </c>
      <c r="D54" s="664" t="s">
        <v>2522</v>
      </c>
      <c r="E54" s="663" t="s">
        <v>6882</v>
      </c>
      <c r="F54" s="664" t="s">
        <v>6883</v>
      </c>
      <c r="G54" s="663" t="s">
        <v>4115</v>
      </c>
      <c r="H54" s="663" t="s">
        <v>4116</v>
      </c>
      <c r="I54" s="665">
        <v>11.14</v>
      </c>
      <c r="J54" s="665">
        <v>150</v>
      </c>
      <c r="K54" s="666">
        <v>1671</v>
      </c>
    </row>
    <row r="55" spans="1:11" ht="14.4" customHeight="1" x14ac:dyDescent="0.3">
      <c r="A55" s="661" t="s">
        <v>575</v>
      </c>
      <c r="B55" s="662" t="s">
        <v>576</v>
      </c>
      <c r="C55" s="663" t="s">
        <v>580</v>
      </c>
      <c r="D55" s="664" t="s">
        <v>2522</v>
      </c>
      <c r="E55" s="663" t="s">
        <v>6882</v>
      </c>
      <c r="F55" s="664" t="s">
        <v>6883</v>
      </c>
      <c r="G55" s="663" t="s">
        <v>4117</v>
      </c>
      <c r="H55" s="663" t="s">
        <v>4118</v>
      </c>
      <c r="I55" s="665">
        <v>2.75</v>
      </c>
      <c r="J55" s="665">
        <v>1000</v>
      </c>
      <c r="K55" s="666">
        <v>2750</v>
      </c>
    </row>
    <row r="56" spans="1:11" ht="14.4" customHeight="1" x14ac:dyDescent="0.3">
      <c r="A56" s="661" t="s">
        <v>575</v>
      </c>
      <c r="B56" s="662" t="s">
        <v>576</v>
      </c>
      <c r="C56" s="663" t="s">
        <v>580</v>
      </c>
      <c r="D56" s="664" t="s">
        <v>2522</v>
      </c>
      <c r="E56" s="663" t="s">
        <v>6882</v>
      </c>
      <c r="F56" s="664" t="s">
        <v>6883</v>
      </c>
      <c r="G56" s="663" t="s">
        <v>4117</v>
      </c>
      <c r="H56" s="663" t="s">
        <v>4119</v>
      </c>
      <c r="I56" s="665">
        <v>2.75</v>
      </c>
      <c r="J56" s="665">
        <v>2800</v>
      </c>
      <c r="K56" s="666">
        <v>7700</v>
      </c>
    </row>
    <row r="57" spans="1:11" ht="14.4" customHeight="1" x14ac:dyDescent="0.3">
      <c r="A57" s="661" t="s">
        <v>575</v>
      </c>
      <c r="B57" s="662" t="s">
        <v>576</v>
      </c>
      <c r="C57" s="663" t="s">
        <v>580</v>
      </c>
      <c r="D57" s="664" t="s">
        <v>2522</v>
      </c>
      <c r="E57" s="663" t="s">
        <v>6882</v>
      </c>
      <c r="F57" s="664" t="s">
        <v>6883</v>
      </c>
      <c r="G57" s="663" t="s">
        <v>4120</v>
      </c>
      <c r="H57" s="663" t="s">
        <v>4121</v>
      </c>
      <c r="I57" s="665">
        <v>1.0909090909090908</v>
      </c>
      <c r="J57" s="665">
        <v>5500</v>
      </c>
      <c r="K57" s="666">
        <v>5998</v>
      </c>
    </row>
    <row r="58" spans="1:11" ht="14.4" customHeight="1" x14ac:dyDescent="0.3">
      <c r="A58" s="661" t="s">
        <v>575</v>
      </c>
      <c r="B58" s="662" t="s">
        <v>576</v>
      </c>
      <c r="C58" s="663" t="s">
        <v>580</v>
      </c>
      <c r="D58" s="664" t="s">
        <v>2522</v>
      </c>
      <c r="E58" s="663" t="s">
        <v>6882</v>
      </c>
      <c r="F58" s="664" t="s">
        <v>6883</v>
      </c>
      <c r="G58" s="663" t="s">
        <v>4122</v>
      </c>
      <c r="H58" s="663" t="s">
        <v>4123</v>
      </c>
      <c r="I58" s="665">
        <v>1.6714285714285713</v>
      </c>
      <c r="J58" s="665">
        <v>3500</v>
      </c>
      <c r="K58" s="666">
        <v>5852</v>
      </c>
    </row>
    <row r="59" spans="1:11" ht="14.4" customHeight="1" x14ac:dyDescent="0.3">
      <c r="A59" s="661" t="s">
        <v>575</v>
      </c>
      <c r="B59" s="662" t="s">
        <v>576</v>
      </c>
      <c r="C59" s="663" t="s">
        <v>580</v>
      </c>
      <c r="D59" s="664" t="s">
        <v>2522</v>
      </c>
      <c r="E59" s="663" t="s">
        <v>6882</v>
      </c>
      <c r="F59" s="664" t="s">
        <v>6883</v>
      </c>
      <c r="G59" s="663" t="s">
        <v>4124</v>
      </c>
      <c r="H59" s="663" t="s">
        <v>4125</v>
      </c>
      <c r="I59" s="665">
        <v>0.47666666666666663</v>
      </c>
      <c r="J59" s="665">
        <v>900</v>
      </c>
      <c r="K59" s="666">
        <v>427</v>
      </c>
    </row>
    <row r="60" spans="1:11" ht="14.4" customHeight="1" x14ac:dyDescent="0.3">
      <c r="A60" s="661" t="s">
        <v>575</v>
      </c>
      <c r="B60" s="662" t="s">
        <v>576</v>
      </c>
      <c r="C60" s="663" t="s">
        <v>580</v>
      </c>
      <c r="D60" s="664" t="s">
        <v>2522</v>
      </c>
      <c r="E60" s="663" t="s">
        <v>6882</v>
      </c>
      <c r="F60" s="664" t="s">
        <v>6883</v>
      </c>
      <c r="G60" s="663" t="s">
        <v>4126</v>
      </c>
      <c r="H60" s="663" t="s">
        <v>4127</v>
      </c>
      <c r="I60" s="665">
        <v>0.67</v>
      </c>
      <c r="J60" s="665">
        <v>9000</v>
      </c>
      <c r="K60" s="666">
        <v>6030</v>
      </c>
    </row>
    <row r="61" spans="1:11" ht="14.4" customHeight="1" x14ac:dyDescent="0.3">
      <c r="A61" s="661" t="s">
        <v>575</v>
      </c>
      <c r="B61" s="662" t="s">
        <v>576</v>
      </c>
      <c r="C61" s="663" t="s">
        <v>580</v>
      </c>
      <c r="D61" s="664" t="s">
        <v>2522</v>
      </c>
      <c r="E61" s="663" t="s">
        <v>6882</v>
      </c>
      <c r="F61" s="664" t="s">
        <v>6883</v>
      </c>
      <c r="G61" s="663" t="s">
        <v>4128</v>
      </c>
      <c r="H61" s="663" t="s">
        <v>4129</v>
      </c>
      <c r="I61" s="665">
        <v>3.13</v>
      </c>
      <c r="J61" s="665">
        <v>50</v>
      </c>
      <c r="K61" s="666">
        <v>156.5</v>
      </c>
    </row>
    <row r="62" spans="1:11" ht="14.4" customHeight="1" x14ac:dyDescent="0.3">
      <c r="A62" s="661" t="s">
        <v>575</v>
      </c>
      <c r="B62" s="662" t="s">
        <v>576</v>
      </c>
      <c r="C62" s="663" t="s">
        <v>580</v>
      </c>
      <c r="D62" s="664" t="s">
        <v>2522</v>
      </c>
      <c r="E62" s="663" t="s">
        <v>6882</v>
      </c>
      <c r="F62" s="664" t="s">
        <v>6883</v>
      </c>
      <c r="G62" s="663" t="s">
        <v>4130</v>
      </c>
      <c r="H62" s="663" t="s">
        <v>4131</v>
      </c>
      <c r="I62" s="665">
        <v>6.29</v>
      </c>
      <c r="J62" s="665">
        <v>10</v>
      </c>
      <c r="K62" s="666">
        <v>62.9</v>
      </c>
    </row>
    <row r="63" spans="1:11" ht="14.4" customHeight="1" x14ac:dyDescent="0.3">
      <c r="A63" s="661" t="s">
        <v>575</v>
      </c>
      <c r="B63" s="662" t="s">
        <v>576</v>
      </c>
      <c r="C63" s="663" t="s">
        <v>580</v>
      </c>
      <c r="D63" s="664" t="s">
        <v>2522</v>
      </c>
      <c r="E63" s="663" t="s">
        <v>6882</v>
      </c>
      <c r="F63" s="664" t="s">
        <v>6883</v>
      </c>
      <c r="G63" s="663" t="s">
        <v>4132</v>
      </c>
      <c r="H63" s="663" t="s">
        <v>4133</v>
      </c>
      <c r="I63" s="665">
        <v>6.23</v>
      </c>
      <c r="J63" s="665">
        <v>60</v>
      </c>
      <c r="K63" s="666">
        <v>373.8</v>
      </c>
    </row>
    <row r="64" spans="1:11" ht="14.4" customHeight="1" x14ac:dyDescent="0.3">
      <c r="A64" s="661" t="s">
        <v>575</v>
      </c>
      <c r="B64" s="662" t="s">
        <v>576</v>
      </c>
      <c r="C64" s="663" t="s">
        <v>580</v>
      </c>
      <c r="D64" s="664" t="s">
        <v>2522</v>
      </c>
      <c r="E64" s="663" t="s">
        <v>6882</v>
      </c>
      <c r="F64" s="664" t="s">
        <v>6883</v>
      </c>
      <c r="G64" s="663" t="s">
        <v>4134</v>
      </c>
      <c r="H64" s="663" t="s">
        <v>4135</v>
      </c>
      <c r="I64" s="665">
        <v>81.73833333333333</v>
      </c>
      <c r="J64" s="665">
        <v>235</v>
      </c>
      <c r="K64" s="666">
        <v>19208.09</v>
      </c>
    </row>
    <row r="65" spans="1:11" ht="14.4" customHeight="1" x14ac:dyDescent="0.3">
      <c r="A65" s="661" t="s">
        <v>575</v>
      </c>
      <c r="B65" s="662" t="s">
        <v>576</v>
      </c>
      <c r="C65" s="663" t="s">
        <v>580</v>
      </c>
      <c r="D65" s="664" t="s">
        <v>2522</v>
      </c>
      <c r="E65" s="663" t="s">
        <v>6882</v>
      </c>
      <c r="F65" s="664" t="s">
        <v>6883</v>
      </c>
      <c r="G65" s="663" t="s">
        <v>4136</v>
      </c>
      <c r="H65" s="663" t="s">
        <v>4137</v>
      </c>
      <c r="I65" s="665">
        <v>5.9677777777777781</v>
      </c>
      <c r="J65" s="665">
        <v>260</v>
      </c>
      <c r="K65" s="666">
        <v>1555.6999999999998</v>
      </c>
    </row>
    <row r="66" spans="1:11" ht="14.4" customHeight="1" x14ac:dyDescent="0.3">
      <c r="A66" s="661" t="s">
        <v>575</v>
      </c>
      <c r="B66" s="662" t="s">
        <v>576</v>
      </c>
      <c r="C66" s="663" t="s">
        <v>580</v>
      </c>
      <c r="D66" s="664" t="s">
        <v>2522</v>
      </c>
      <c r="E66" s="663" t="s">
        <v>6882</v>
      </c>
      <c r="F66" s="664" t="s">
        <v>6883</v>
      </c>
      <c r="G66" s="663" t="s">
        <v>4138</v>
      </c>
      <c r="H66" s="663" t="s">
        <v>4139</v>
      </c>
      <c r="I66" s="665">
        <v>9.68</v>
      </c>
      <c r="J66" s="665">
        <v>320</v>
      </c>
      <c r="K66" s="666">
        <v>3097.6</v>
      </c>
    </row>
    <row r="67" spans="1:11" ht="14.4" customHeight="1" x14ac:dyDescent="0.3">
      <c r="A67" s="661" t="s">
        <v>575</v>
      </c>
      <c r="B67" s="662" t="s">
        <v>576</v>
      </c>
      <c r="C67" s="663" t="s">
        <v>580</v>
      </c>
      <c r="D67" s="664" t="s">
        <v>2522</v>
      </c>
      <c r="E67" s="663" t="s">
        <v>6882</v>
      </c>
      <c r="F67" s="664" t="s">
        <v>6883</v>
      </c>
      <c r="G67" s="663" t="s">
        <v>4140</v>
      </c>
      <c r="H67" s="663" t="s">
        <v>4141</v>
      </c>
      <c r="I67" s="665">
        <v>1.8</v>
      </c>
      <c r="J67" s="665">
        <v>50</v>
      </c>
      <c r="K67" s="666">
        <v>90</v>
      </c>
    </row>
    <row r="68" spans="1:11" ht="14.4" customHeight="1" x14ac:dyDescent="0.3">
      <c r="A68" s="661" t="s">
        <v>575</v>
      </c>
      <c r="B68" s="662" t="s">
        <v>576</v>
      </c>
      <c r="C68" s="663" t="s">
        <v>580</v>
      </c>
      <c r="D68" s="664" t="s">
        <v>2522</v>
      </c>
      <c r="E68" s="663" t="s">
        <v>6882</v>
      </c>
      <c r="F68" s="664" t="s">
        <v>6883</v>
      </c>
      <c r="G68" s="663" t="s">
        <v>4142</v>
      </c>
      <c r="H68" s="663" t="s">
        <v>4143</v>
      </c>
      <c r="I68" s="665">
        <v>1.9811111111111113</v>
      </c>
      <c r="J68" s="665">
        <v>550</v>
      </c>
      <c r="K68" s="666">
        <v>1089.5</v>
      </c>
    </row>
    <row r="69" spans="1:11" ht="14.4" customHeight="1" x14ac:dyDescent="0.3">
      <c r="A69" s="661" t="s">
        <v>575</v>
      </c>
      <c r="B69" s="662" t="s">
        <v>576</v>
      </c>
      <c r="C69" s="663" t="s">
        <v>580</v>
      </c>
      <c r="D69" s="664" t="s">
        <v>2522</v>
      </c>
      <c r="E69" s="663" t="s">
        <v>6882</v>
      </c>
      <c r="F69" s="664" t="s">
        <v>6883</v>
      </c>
      <c r="G69" s="663" t="s">
        <v>4144</v>
      </c>
      <c r="H69" s="663" t="s">
        <v>4145</v>
      </c>
      <c r="I69" s="665">
        <v>2</v>
      </c>
      <c r="J69" s="665">
        <v>50</v>
      </c>
      <c r="K69" s="666">
        <v>100</v>
      </c>
    </row>
    <row r="70" spans="1:11" ht="14.4" customHeight="1" x14ac:dyDescent="0.3">
      <c r="A70" s="661" t="s">
        <v>575</v>
      </c>
      <c r="B70" s="662" t="s">
        <v>576</v>
      </c>
      <c r="C70" s="663" t="s">
        <v>580</v>
      </c>
      <c r="D70" s="664" t="s">
        <v>2522</v>
      </c>
      <c r="E70" s="663" t="s">
        <v>6882</v>
      </c>
      <c r="F70" s="664" t="s">
        <v>6883</v>
      </c>
      <c r="G70" s="663" t="s">
        <v>4146</v>
      </c>
      <c r="H70" s="663" t="s">
        <v>4147</v>
      </c>
      <c r="I70" s="665">
        <v>3.1</v>
      </c>
      <c r="J70" s="665">
        <v>50</v>
      </c>
      <c r="K70" s="666">
        <v>155</v>
      </c>
    </row>
    <row r="71" spans="1:11" ht="14.4" customHeight="1" x14ac:dyDescent="0.3">
      <c r="A71" s="661" t="s">
        <v>575</v>
      </c>
      <c r="B71" s="662" t="s">
        <v>576</v>
      </c>
      <c r="C71" s="663" t="s">
        <v>580</v>
      </c>
      <c r="D71" s="664" t="s">
        <v>2522</v>
      </c>
      <c r="E71" s="663" t="s">
        <v>6882</v>
      </c>
      <c r="F71" s="664" t="s">
        <v>6883</v>
      </c>
      <c r="G71" s="663" t="s">
        <v>4148</v>
      </c>
      <c r="H71" s="663" t="s">
        <v>4149</v>
      </c>
      <c r="I71" s="665">
        <v>1.92</v>
      </c>
      <c r="J71" s="665">
        <v>50</v>
      </c>
      <c r="K71" s="666">
        <v>96</v>
      </c>
    </row>
    <row r="72" spans="1:11" ht="14.4" customHeight="1" x14ac:dyDescent="0.3">
      <c r="A72" s="661" t="s">
        <v>575</v>
      </c>
      <c r="B72" s="662" t="s">
        <v>576</v>
      </c>
      <c r="C72" s="663" t="s">
        <v>580</v>
      </c>
      <c r="D72" s="664" t="s">
        <v>2522</v>
      </c>
      <c r="E72" s="663" t="s">
        <v>6882</v>
      </c>
      <c r="F72" s="664" t="s">
        <v>6883</v>
      </c>
      <c r="G72" s="663" t="s">
        <v>4150</v>
      </c>
      <c r="H72" s="663" t="s">
        <v>4151</v>
      </c>
      <c r="I72" s="665">
        <v>0.01</v>
      </c>
      <c r="J72" s="665">
        <v>150</v>
      </c>
      <c r="K72" s="666">
        <v>1.5</v>
      </c>
    </row>
    <row r="73" spans="1:11" ht="14.4" customHeight="1" x14ac:dyDescent="0.3">
      <c r="A73" s="661" t="s">
        <v>575</v>
      </c>
      <c r="B73" s="662" t="s">
        <v>576</v>
      </c>
      <c r="C73" s="663" t="s">
        <v>580</v>
      </c>
      <c r="D73" s="664" t="s">
        <v>2522</v>
      </c>
      <c r="E73" s="663" t="s">
        <v>6882</v>
      </c>
      <c r="F73" s="664" t="s">
        <v>6883</v>
      </c>
      <c r="G73" s="663" t="s">
        <v>4152</v>
      </c>
      <c r="H73" s="663" t="s">
        <v>4153</v>
      </c>
      <c r="I73" s="665">
        <v>2.9914285714285711</v>
      </c>
      <c r="J73" s="665">
        <v>400</v>
      </c>
      <c r="K73" s="666">
        <v>1198</v>
      </c>
    </row>
    <row r="74" spans="1:11" ht="14.4" customHeight="1" x14ac:dyDescent="0.3">
      <c r="A74" s="661" t="s">
        <v>575</v>
      </c>
      <c r="B74" s="662" t="s">
        <v>576</v>
      </c>
      <c r="C74" s="663" t="s">
        <v>580</v>
      </c>
      <c r="D74" s="664" t="s">
        <v>2522</v>
      </c>
      <c r="E74" s="663" t="s">
        <v>6882</v>
      </c>
      <c r="F74" s="664" t="s">
        <v>6883</v>
      </c>
      <c r="G74" s="663" t="s">
        <v>4154</v>
      </c>
      <c r="H74" s="663" t="s">
        <v>4155</v>
      </c>
      <c r="I74" s="665">
        <v>2.165</v>
      </c>
      <c r="J74" s="665">
        <v>100</v>
      </c>
      <c r="K74" s="666">
        <v>216.5</v>
      </c>
    </row>
    <row r="75" spans="1:11" ht="14.4" customHeight="1" x14ac:dyDescent="0.3">
      <c r="A75" s="661" t="s">
        <v>575</v>
      </c>
      <c r="B75" s="662" t="s">
        <v>576</v>
      </c>
      <c r="C75" s="663" t="s">
        <v>580</v>
      </c>
      <c r="D75" s="664" t="s">
        <v>2522</v>
      </c>
      <c r="E75" s="663" t="s">
        <v>6882</v>
      </c>
      <c r="F75" s="664" t="s">
        <v>6883</v>
      </c>
      <c r="G75" s="663" t="s">
        <v>4154</v>
      </c>
      <c r="H75" s="663" t="s">
        <v>4156</v>
      </c>
      <c r="I75" s="665">
        <v>2.165</v>
      </c>
      <c r="J75" s="665">
        <v>100</v>
      </c>
      <c r="K75" s="666">
        <v>216.5</v>
      </c>
    </row>
    <row r="76" spans="1:11" ht="14.4" customHeight="1" x14ac:dyDescent="0.3">
      <c r="A76" s="661" t="s">
        <v>575</v>
      </c>
      <c r="B76" s="662" t="s">
        <v>576</v>
      </c>
      <c r="C76" s="663" t="s">
        <v>580</v>
      </c>
      <c r="D76" s="664" t="s">
        <v>2522</v>
      </c>
      <c r="E76" s="663" t="s">
        <v>6882</v>
      </c>
      <c r="F76" s="664" t="s">
        <v>6883</v>
      </c>
      <c r="G76" s="663" t="s">
        <v>4157</v>
      </c>
      <c r="H76" s="663" t="s">
        <v>4158</v>
      </c>
      <c r="I76" s="665">
        <v>4.24</v>
      </c>
      <c r="J76" s="665">
        <v>5</v>
      </c>
      <c r="K76" s="666">
        <v>21.2</v>
      </c>
    </row>
    <row r="77" spans="1:11" ht="14.4" customHeight="1" x14ac:dyDescent="0.3">
      <c r="A77" s="661" t="s">
        <v>575</v>
      </c>
      <c r="B77" s="662" t="s">
        <v>576</v>
      </c>
      <c r="C77" s="663" t="s">
        <v>580</v>
      </c>
      <c r="D77" s="664" t="s">
        <v>2522</v>
      </c>
      <c r="E77" s="663" t="s">
        <v>6882</v>
      </c>
      <c r="F77" s="664" t="s">
        <v>6883</v>
      </c>
      <c r="G77" s="663" t="s">
        <v>4157</v>
      </c>
      <c r="H77" s="663" t="s">
        <v>4159</v>
      </c>
      <c r="I77" s="665">
        <v>4.1150000000000002</v>
      </c>
      <c r="J77" s="665">
        <v>26</v>
      </c>
      <c r="K77" s="666">
        <v>105.38</v>
      </c>
    </row>
    <row r="78" spans="1:11" ht="14.4" customHeight="1" x14ac:dyDescent="0.3">
      <c r="A78" s="661" t="s">
        <v>575</v>
      </c>
      <c r="B78" s="662" t="s">
        <v>576</v>
      </c>
      <c r="C78" s="663" t="s">
        <v>580</v>
      </c>
      <c r="D78" s="664" t="s">
        <v>2522</v>
      </c>
      <c r="E78" s="663" t="s">
        <v>6882</v>
      </c>
      <c r="F78" s="664" t="s">
        <v>6883</v>
      </c>
      <c r="G78" s="663" t="s">
        <v>4160</v>
      </c>
      <c r="H78" s="663" t="s">
        <v>4161</v>
      </c>
      <c r="I78" s="665">
        <v>90.99</v>
      </c>
      <c r="J78" s="665">
        <v>50</v>
      </c>
      <c r="K78" s="666">
        <v>4549.5</v>
      </c>
    </row>
    <row r="79" spans="1:11" ht="14.4" customHeight="1" x14ac:dyDescent="0.3">
      <c r="A79" s="661" t="s">
        <v>575</v>
      </c>
      <c r="B79" s="662" t="s">
        <v>576</v>
      </c>
      <c r="C79" s="663" t="s">
        <v>580</v>
      </c>
      <c r="D79" s="664" t="s">
        <v>2522</v>
      </c>
      <c r="E79" s="663" t="s">
        <v>6882</v>
      </c>
      <c r="F79" s="664" t="s">
        <v>6883</v>
      </c>
      <c r="G79" s="663" t="s">
        <v>4162</v>
      </c>
      <c r="H79" s="663" t="s">
        <v>4163</v>
      </c>
      <c r="I79" s="665">
        <v>2.1800000000000002</v>
      </c>
      <c r="J79" s="665">
        <v>150</v>
      </c>
      <c r="K79" s="666">
        <v>327</v>
      </c>
    </row>
    <row r="80" spans="1:11" ht="14.4" customHeight="1" x14ac:dyDescent="0.3">
      <c r="A80" s="661" t="s">
        <v>575</v>
      </c>
      <c r="B80" s="662" t="s">
        <v>576</v>
      </c>
      <c r="C80" s="663" t="s">
        <v>580</v>
      </c>
      <c r="D80" s="664" t="s">
        <v>2522</v>
      </c>
      <c r="E80" s="663" t="s">
        <v>6882</v>
      </c>
      <c r="F80" s="664" t="s">
        <v>6883</v>
      </c>
      <c r="G80" s="663" t="s">
        <v>4164</v>
      </c>
      <c r="H80" s="663" t="s">
        <v>4165</v>
      </c>
      <c r="I80" s="665">
        <v>33.270000000000003</v>
      </c>
      <c r="J80" s="665">
        <v>40</v>
      </c>
      <c r="K80" s="666">
        <v>1331</v>
      </c>
    </row>
    <row r="81" spans="1:11" ht="14.4" customHeight="1" x14ac:dyDescent="0.3">
      <c r="A81" s="661" t="s">
        <v>575</v>
      </c>
      <c r="B81" s="662" t="s">
        <v>576</v>
      </c>
      <c r="C81" s="663" t="s">
        <v>580</v>
      </c>
      <c r="D81" s="664" t="s">
        <v>2522</v>
      </c>
      <c r="E81" s="663" t="s">
        <v>6882</v>
      </c>
      <c r="F81" s="664" t="s">
        <v>6883</v>
      </c>
      <c r="G81" s="663" t="s">
        <v>4166</v>
      </c>
      <c r="H81" s="663" t="s">
        <v>4167</v>
      </c>
      <c r="I81" s="665">
        <v>5.13</v>
      </c>
      <c r="J81" s="665">
        <v>720</v>
      </c>
      <c r="K81" s="666">
        <v>3693.5999999999995</v>
      </c>
    </row>
    <row r="82" spans="1:11" ht="14.4" customHeight="1" x14ac:dyDescent="0.3">
      <c r="A82" s="661" t="s">
        <v>575</v>
      </c>
      <c r="B82" s="662" t="s">
        <v>576</v>
      </c>
      <c r="C82" s="663" t="s">
        <v>580</v>
      </c>
      <c r="D82" s="664" t="s">
        <v>2522</v>
      </c>
      <c r="E82" s="663" t="s">
        <v>6882</v>
      </c>
      <c r="F82" s="664" t="s">
        <v>6883</v>
      </c>
      <c r="G82" s="663" t="s">
        <v>4168</v>
      </c>
      <c r="H82" s="663" t="s">
        <v>4169</v>
      </c>
      <c r="I82" s="665">
        <v>7.95</v>
      </c>
      <c r="J82" s="665">
        <v>80</v>
      </c>
      <c r="K82" s="666">
        <v>636</v>
      </c>
    </row>
    <row r="83" spans="1:11" ht="14.4" customHeight="1" x14ac:dyDescent="0.3">
      <c r="A83" s="661" t="s">
        <v>575</v>
      </c>
      <c r="B83" s="662" t="s">
        <v>576</v>
      </c>
      <c r="C83" s="663" t="s">
        <v>580</v>
      </c>
      <c r="D83" s="664" t="s">
        <v>2522</v>
      </c>
      <c r="E83" s="663" t="s">
        <v>6882</v>
      </c>
      <c r="F83" s="664" t="s">
        <v>6883</v>
      </c>
      <c r="G83" s="663" t="s">
        <v>4170</v>
      </c>
      <c r="H83" s="663" t="s">
        <v>4171</v>
      </c>
      <c r="I83" s="665">
        <v>127.05</v>
      </c>
      <c r="J83" s="665">
        <v>2</v>
      </c>
      <c r="K83" s="666">
        <v>254.1</v>
      </c>
    </row>
    <row r="84" spans="1:11" ht="14.4" customHeight="1" x14ac:dyDescent="0.3">
      <c r="A84" s="661" t="s">
        <v>575</v>
      </c>
      <c r="B84" s="662" t="s">
        <v>576</v>
      </c>
      <c r="C84" s="663" t="s">
        <v>580</v>
      </c>
      <c r="D84" s="664" t="s">
        <v>2522</v>
      </c>
      <c r="E84" s="663" t="s">
        <v>6882</v>
      </c>
      <c r="F84" s="664" t="s">
        <v>6883</v>
      </c>
      <c r="G84" s="663" t="s">
        <v>4172</v>
      </c>
      <c r="H84" s="663" t="s">
        <v>4173</v>
      </c>
      <c r="I84" s="665">
        <v>84.907499999999999</v>
      </c>
      <c r="J84" s="665">
        <v>80</v>
      </c>
      <c r="K84" s="666">
        <v>6792.47</v>
      </c>
    </row>
    <row r="85" spans="1:11" ht="14.4" customHeight="1" x14ac:dyDescent="0.3">
      <c r="A85" s="661" t="s">
        <v>575</v>
      </c>
      <c r="B85" s="662" t="s">
        <v>576</v>
      </c>
      <c r="C85" s="663" t="s">
        <v>580</v>
      </c>
      <c r="D85" s="664" t="s">
        <v>2522</v>
      </c>
      <c r="E85" s="663" t="s">
        <v>6882</v>
      </c>
      <c r="F85" s="664" t="s">
        <v>6883</v>
      </c>
      <c r="G85" s="663" t="s">
        <v>4174</v>
      </c>
      <c r="H85" s="663" t="s">
        <v>4175</v>
      </c>
      <c r="I85" s="665">
        <v>17.98</v>
      </c>
      <c r="J85" s="665">
        <v>400</v>
      </c>
      <c r="K85" s="666">
        <v>7192</v>
      </c>
    </row>
    <row r="86" spans="1:11" ht="14.4" customHeight="1" x14ac:dyDescent="0.3">
      <c r="A86" s="661" t="s">
        <v>575</v>
      </c>
      <c r="B86" s="662" t="s">
        <v>576</v>
      </c>
      <c r="C86" s="663" t="s">
        <v>580</v>
      </c>
      <c r="D86" s="664" t="s">
        <v>2522</v>
      </c>
      <c r="E86" s="663" t="s">
        <v>6882</v>
      </c>
      <c r="F86" s="664" t="s">
        <v>6883</v>
      </c>
      <c r="G86" s="663" t="s">
        <v>4176</v>
      </c>
      <c r="H86" s="663" t="s">
        <v>4177</v>
      </c>
      <c r="I86" s="665">
        <v>17.979999999999997</v>
      </c>
      <c r="J86" s="665">
        <v>950</v>
      </c>
      <c r="K86" s="666">
        <v>17081</v>
      </c>
    </row>
    <row r="87" spans="1:11" ht="14.4" customHeight="1" x14ac:dyDescent="0.3">
      <c r="A87" s="661" t="s">
        <v>575</v>
      </c>
      <c r="B87" s="662" t="s">
        <v>576</v>
      </c>
      <c r="C87" s="663" t="s">
        <v>580</v>
      </c>
      <c r="D87" s="664" t="s">
        <v>2522</v>
      </c>
      <c r="E87" s="663" t="s">
        <v>6882</v>
      </c>
      <c r="F87" s="664" t="s">
        <v>6883</v>
      </c>
      <c r="G87" s="663" t="s">
        <v>4178</v>
      </c>
      <c r="H87" s="663" t="s">
        <v>4179</v>
      </c>
      <c r="I87" s="665">
        <v>15.00375</v>
      </c>
      <c r="J87" s="665">
        <v>165</v>
      </c>
      <c r="K87" s="666">
        <v>2475.7000000000003</v>
      </c>
    </row>
    <row r="88" spans="1:11" ht="14.4" customHeight="1" x14ac:dyDescent="0.3">
      <c r="A88" s="661" t="s">
        <v>575</v>
      </c>
      <c r="B88" s="662" t="s">
        <v>576</v>
      </c>
      <c r="C88" s="663" t="s">
        <v>580</v>
      </c>
      <c r="D88" s="664" t="s">
        <v>2522</v>
      </c>
      <c r="E88" s="663" t="s">
        <v>6882</v>
      </c>
      <c r="F88" s="664" t="s">
        <v>6883</v>
      </c>
      <c r="G88" s="663" t="s">
        <v>4180</v>
      </c>
      <c r="H88" s="663" t="s">
        <v>4181</v>
      </c>
      <c r="I88" s="665">
        <v>2.5166666666666662</v>
      </c>
      <c r="J88" s="665">
        <v>350</v>
      </c>
      <c r="K88" s="666">
        <v>880.5</v>
      </c>
    </row>
    <row r="89" spans="1:11" ht="14.4" customHeight="1" x14ac:dyDescent="0.3">
      <c r="A89" s="661" t="s">
        <v>575</v>
      </c>
      <c r="B89" s="662" t="s">
        <v>576</v>
      </c>
      <c r="C89" s="663" t="s">
        <v>580</v>
      </c>
      <c r="D89" s="664" t="s">
        <v>2522</v>
      </c>
      <c r="E89" s="663" t="s">
        <v>6882</v>
      </c>
      <c r="F89" s="664" t="s">
        <v>6883</v>
      </c>
      <c r="G89" s="663" t="s">
        <v>4182</v>
      </c>
      <c r="H89" s="663" t="s">
        <v>4183</v>
      </c>
      <c r="I89" s="665">
        <v>5.21</v>
      </c>
      <c r="J89" s="665">
        <v>50</v>
      </c>
      <c r="K89" s="666">
        <v>260.5</v>
      </c>
    </row>
    <row r="90" spans="1:11" ht="14.4" customHeight="1" x14ac:dyDescent="0.3">
      <c r="A90" s="661" t="s">
        <v>575</v>
      </c>
      <c r="B90" s="662" t="s">
        <v>576</v>
      </c>
      <c r="C90" s="663" t="s">
        <v>580</v>
      </c>
      <c r="D90" s="664" t="s">
        <v>2522</v>
      </c>
      <c r="E90" s="663" t="s">
        <v>6882</v>
      </c>
      <c r="F90" s="664" t="s">
        <v>6883</v>
      </c>
      <c r="G90" s="663" t="s">
        <v>4184</v>
      </c>
      <c r="H90" s="663" t="s">
        <v>4185</v>
      </c>
      <c r="I90" s="665">
        <v>13.200000000000001</v>
      </c>
      <c r="J90" s="665">
        <v>90</v>
      </c>
      <c r="K90" s="666">
        <v>1188</v>
      </c>
    </row>
    <row r="91" spans="1:11" ht="14.4" customHeight="1" x14ac:dyDescent="0.3">
      <c r="A91" s="661" t="s">
        <v>575</v>
      </c>
      <c r="B91" s="662" t="s">
        <v>576</v>
      </c>
      <c r="C91" s="663" t="s">
        <v>580</v>
      </c>
      <c r="D91" s="664" t="s">
        <v>2522</v>
      </c>
      <c r="E91" s="663" t="s">
        <v>6882</v>
      </c>
      <c r="F91" s="664" t="s">
        <v>6883</v>
      </c>
      <c r="G91" s="663" t="s">
        <v>4186</v>
      </c>
      <c r="H91" s="663" t="s">
        <v>4187</v>
      </c>
      <c r="I91" s="665">
        <v>13.205</v>
      </c>
      <c r="J91" s="665">
        <v>20</v>
      </c>
      <c r="K91" s="666">
        <v>264.10000000000002</v>
      </c>
    </row>
    <row r="92" spans="1:11" ht="14.4" customHeight="1" x14ac:dyDescent="0.3">
      <c r="A92" s="661" t="s">
        <v>575</v>
      </c>
      <c r="B92" s="662" t="s">
        <v>576</v>
      </c>
      <c r="C92" s="663" t="s">
        <v>580</v>
      </c>
      <c r="D92" s="664" t="s">
        <v>2522</v>
      </c>
      <c r="E92" s="663" t="s">
        <v>6882</v>
      </c>
      <c r="F92" s="664" t="s">
        <v>6883</v>
      </c>
      <c r="G92" s="663" t="s">
        <v>4188</v>
      </c>
      <c r="H92" s="663" t="s">
        <v>4189</v>
      </c>
      <c r="I92" s="665">
        <v>13.201428571428574</v>
      </c>
      <c r="J92" s="665">
        <v>70</v>
      </c>
      <c r="K92" s="666">
        <v>924.1</v>
      </c>
    </row>
    <row r="93" spans="1:11" ht="14.4" customHeight="1" x14ac:dyDescent="0.3">
      <c r="A93" s="661" t="s">
        <v>575</v>
      </c>
      <c r="B93" s="662" t="s">
        <v>576</v>
      </c>
      <c r="C93" s="663" t="s">
        <v>580</v>
      </c>
      <c r="D93" s="664" t="s">
        <v>2522</v>
      </c>
      <c r="E93" s="663" t="s">
        <v>6882</v>
      </c>
      <c r="F93" s="664" t="s">
        <v>6883</v>
      </c>
      <c r="G93" s="663" t="s">
        <v>4190</v>
      </c>
      <c r="H93" s="663" t="s">
        <v>4191</v>
      </c>
      <c r="I93" s="665">
        <v>1.3259999999999998</v>
      </c>
      <c r="J93" s="665">
        <v>375</v>
      </c>
      <c r="K93" s="666">
        <v>497.25</v>
      </c>
    </row>
    <row r="94" spans="1:11" ht="14.4" customHeight="1" x14ac:dyDescent="0.3">
      <c r="A94" s="661" t="s">
        <v>575</v>
      </c>
      <c r="B94" s="662" t="s">
        <v>576</v>
      </c>
      <c r="C94" s="663" t="s">
        <v>580</v>
      </c>
      <c r="D94" s="664" t="s">
        <v>2522</v>
      </c>
      <c r="E94" s="663" t="s">
        <v>6882</v>
      </c>
      <c r="F94" s="664" t="s">
        <v>6883</v>
      </c>
      <c r="G94" s="663" t="s">
        <v>4192</v>
      </c>
      <c r="H94" s="663" t="s">
        <v>4193</v>
      </c>
      <c r="I94" s="665">
        <v>8.5</v>
      </c>
      <c r="J94" s="665">
        <v>30</v>
      </c>
      <c r="K94" s="666">
        <v>255</v>
      </c>
    </row>
    <row r="95" spans="1:11" ht="14.4" customHeight="1" x14ac:dyDescent="0.3">
      <c r="A95" s="661" t="s">
        <v>575</v>
      </c>
      <c r="B95" s="662" t="s">
        <v>576</v>
      </c>
      <c r="C95" s="663" t="s">
        <v>580</v>
      </c>
      <c r="D95" s="664" t="s">
        <v>2522</v>
      </c>
      <c r="E95" s="663" t="s">
        <v>6882</v>
      </c>
      <c r="F95" s="664" t="s">
        <v>6883</v>
      </c>
      <c r="G95" s="663" t="s">
        <v>4194</v>
      </c>
      <c r="H95" s="663" t="s">
        <v>4195</v>
      </c>
      <c r="I95" s="665">
        <v>21.233333333333334</v>
      </c>
      <c r="J95" s="665">
        <v>50</v>
      </c>
      <c r="K95" s="666">
        <v>1061.8000000000002</v>
      </c>
    </row>
    <row r="96" spans="1:11" ht="14.4" customHeight="1" x14ac:dyDescent="0.3">
      <c r="A96" s="661" t="s">
        <v>575</v>
      </c>
      <c r="B96" s="662" t="s">
        <v>576</v>
      </c>
      <c r="C96" s="663" t="s">
        <v>580</v>
      </c>
      <c r="D96" s="664" t="s">
        <v>2522</v>
      </c>
      <c r="E96" s="663" t="s">
        <v>6882</v>
      </c>
      <c r="F96" s="664" t="s">
        <v>6883</v>
      </c>
      <c r="G96" s="663" t="s">
        <v>4196</v>
      </c>
      <c r="H96" s="663" t="s">
        <v>4197</v>
      </c>
      <c r="I96" s="665">
        <v>21.23</v>
      </c>
      <c r="J96" s="665">
        <v>40</v>
      </c>
      <c r="K96" s="666">
        <v>849.2</v>
      </c>
    </row>
    <row r="97" spans="1:11" ht="14.4" customHeight="1" x14ac:dyDescent="0.3">
      <c r="A97" s="661" t="s">
        <v>575</v>
      </c>
      <c r="B97" s="662" t="s">
        <v>576</v>
      </c>
      <c r="C97" s="663" t="s">
        <v>580</v>
      </c>
      <c r="D97" s="664" t="s">
        <v>2522</v>
      </c>
      <c r="E97" s="663" t="s">
        <v>6882</v>
      </c>
      <c r="F97" s="664" t="s">
        <v>6883</v>
      </c>
      <c r="G97" s="663" t="s">
        <v>4198</v>
      </c>
      <c r="H97" s="663" t="s">
        <v>4199</v>
      </c>
      <c r="I97" s="665">
        <v>11.43</v>
      </c>
      <c r="J97" s="665">
        <v>40</v>
      </c>
      <c r="K97" s="666">
        <v>457.20000000000005</v>
      </c>
    </row>
    <row r="98" spans="1:11" ht="14.4" customHeight="1" x14ac:dyDescent="0.3">
      <c r="A98" s="661" t="s">
        <v>575</v>
      </c>
      <c r="B98" s="662" t="s">
        <v>576</v>
      </c>
      <c r="C98" s="663" t="s">
        <v>580</v>
      </c>
      <c r="D98" s="664" t="s">
        <v>2522</v>
      </c>
      <c r="E98" s="663" t="s">
        <v>6882</v>
      </c>
      <c r="F98" s="664" t="s">
        <v>6883</v>
      </c>
      <c r="G98" s="663" t="s">
        <v>4200</v>
      </c>
      <c r="H98" s="663" t="s">
        <v>4201</v>
      </c>
      <c r="I98" s="665">
        <v>0.4722222222222221</v>
      </c>
      <c r="J98" s="665">
        <v>2800</v>
      </c>
      <c r="K98" s="666">
        <v>1322</v>
      </c>
    </row>
    <row r="99" spans="1:11" ht="14.4" customHeight="1" x14ac:dyDescent="0.3">
      <c r="A99" s="661" t="s">
        <v>575</v>
      </c>
      <c r="B99" s="662" t="s">
        <v>576</v>
      </c>
      <c r="C99" s="663" t="s">
        <v>580</v>
      </c>
      <c r="D99" s="664" t="s">
        <v>2522</v>
      </c>
      <c r="E99" s="663" t="s">
        <v>6882</v>
      </c>
      <c r="F99" s="664" t="s">
        <v>6883</v>
      </c>
      <c r="G99" s="663" t="s">
        <v>4202</v>
      </c>
      <c r="H99" s="663" t="s">
        <v>4203</v>
      </c>
      <c r="I99" s="665">
        <v>4.03</v>
      </c>
      <c r="J99" s="665">
        <v>90</v>
      </c>
      <c r="K99" s="666">
        <v>362.7</v>
      </c>
    </row>
    <row r="100" spans="1:11" ht="14.4" customHeight="1" x14ac:dyDescent="0.3">
      <c r="A100" s="661" t="s">
        <v>575</v>
      </c>
      <c r="B100" s="662" t="s">
        <v>576</v>
      </c>
      <c r="C100" s="663" t="s">
        <v>580</v>
      </c>
      <c r="D100" s="664" t="s">
        <v>2522</v>
      </c>
      <c r="E100" s="663" t="s">
        <v>6882</v>
      </c>
      <c r="F100" s="664" t="s">
        <v>6883</v>
      </c>
      <c r="G100" s="663" t="s">
        <v>4204</v>
      </c>
      <c r="H100" s="663" t="s">
        <v>4205</v>
      </c>
      <c r="I100" s="665">
        <v>2.29</v>
      </c>
      <c r="J100" s="665">
        <v>100</v>
      </c>
      <c r="K100" s="666">
        <v>229</v>
      </c>
    </row>
    <row r="101" spans="1:11" ht="14.4" customHeight="1" x14ac:dyDescent="0.3">
      <c r="A101" s="661" t="s">
        <v>575</v>
      </c>
      <c r="B101" s="662" t="s">
        <v>576</v>
      </c>
      <c r="C101" s="663" t="s">
        <v>580</v>
      </c>
      <c r="D101" s="664" t="s">
        <v>2522</v>
      </c>
      <c r="E101" s="663" t="s">
        <v>6882</v>
      </c>
      <c r="F101" s="664" t="s">
        <v>6883</v>
      </c>
      <c r="G101" s="663" t="s">
        <v>4206</v>
      </c>
      <c r="H101" s="663" t="s">
        <v>4207</v>
      </c>
      <c r="I101" s="665">
        <v>9.1724999999999994</v>
      </c>
      <c r="J101" s="665">
        <v>250</v>
      </c>
      <c r="K101" s="666">
        <v>2293.92</v>
      </c>
    </row>
    <row r="102" spans="1:11" ht="14.4" customHeight="1" x14ac:dyDescent="0.3">
      <c r="A102" s="661" t="s">
        <v>575</v>
      </c>
      <c r="B102" s="662" t="s">
        <v>576</v>
      </c>
      <c r="C102" s="663" t="s">
        <v>580</v>
      </c>
      <c r="D102" s="664" t="s">
        <v>2522</v>
      </c>
      <c r="E102" s="663" t="s">
        <v>6882</v>
      </c>
      <c r="F102" s="664" t="s">
        <v>6883</v>
      </c>
      <c r="G102" s="663" t="s">
        <v>4206</v>
      </c>
      <c r="H102" s="663" t="s">
        <v>4208</v>
      </c>
      <c r="I102" s="665">
        <v>9.1957142857142848</v>
      </c>
      <c r="J102" s="665">
        <v>400</v>
      </c>
      <c r="K102" s="666">
        <v>3678.1600000000008</v>
      </c>
    </row>
    <row r="103" spans="1:11" ht="14.4" customHeight="1" x14ac:dyDescent="0.3">
      <c r="A103" s="661" t="s">
        <v>575</v>
      </c>
      <c r="B103" s="662" t="s">
        <v>576</v>
      </c>
      <c r="C103" s="663" t="s">
        <v>580</v>
      </c>
      <c r="D103" s="664" t="s">
        <v>2522</v>
      </c>
      <c r="E103" s="663" t="s">
        <v>6882</v>
      </c>
      <c r="F103" s="664" t="s">
        <v>6883</v>
      </c>
      <c r="G103" s="663" t="s">
        <v>4209</v>
      </c>
      <c r="H103" s="663" t="s">
        <v>4210</v>
      </c>
      <c r="I103" s="665">
        <v>9.2000000000000011</v>
      </c>
      <c r="J103" s="665">
        <v>1350</v>
      </c>
      <c r="K103" s="666">
        <v>12420</v>
      </c>
    </row>
    <row r="104" spans="1:11" ht="14.4" customHeight="1" x14ac:dyDescent="0.3">
      <c r="A104" s="661" t="s">
        <v>575</v>
      </c>
      <c r="B104" s="662" t="s">
        <v>576</v>
      </c>
      <c r="C104" s="663" t="s">
        <v>580</v>
      </c>
      <c r="D104" s="664" t="s">
        <v>2522</v>
      </c>
      <c r="E104" s="663" t="s">
        <v>6882</v>
      </c>
      <c r="F104" s="664" t="s">
        <v>6883</v>
      </c>
      <c r="G104" s="663" t="s">
        <v>4211</v>
      </c>
      <c r="H104" s="663" t="s">
        <v>4212</v>
      </c>
      <c r="I104" s="665">
        <v>172.5</v>
      </c>
      <c r="J104" s="665">
        <v>3</v>
      </c>
      <c r="K104" s="666">
        <v>517.5</v>
      </c>
    </row>
    <row r="105" spans="1:11" ht="14.4" customHeight="1" x14ac:dyDescent="0.3">
      <c r="A105" s="661" t="s">
        <v>575</v>
      </c>
      <c r="B105" s="662" t="s">
        <v>576</v>
      </c>
      <c r="C105" s="663" t="s">
        <v>580</v>
      </c>
      <c r="D105" s="664" t="s">
        <v>2522</v>
      </c>
      <c r="E105" s="663" t="s">
        <v>6882</v>
      </c>
      <c r="F105" s="664" t="s">
        <v>6883</v>
      </c>
      <c r="G105" s="663" t="s">
        <v>4213</v>
      </c>
      <c r="H105" s="663" t="s">
        <v>4214</v>
      </c>
      <c r="I105" s="665">
        <v>24.32</v>
      </c>
      <c r="J105" s="665">
        <v>6</v>
      </c>
      <c r="K105" s="666">
        <v>145.92000000000002</v>
      </c>
    </row>
    <row r="106" spans="1:11" ht="14.4" customHeight="1" x14ac:dyDescent="0.3">
      <c r="A106" s="661" t="s">
        <v>575</v>
      </c>
      <c r="B106" s="662" t="s">
        <v>576</v>
      </c>
      <c r="C106" s="663" t="s">
        <v>580</v>
      </c>
      <c r="D106" s="664" t="s">
        <v>2522</v>
      </c>
      <c r="E106" s="663" t="s">
        <v>6882</v>
      </c>
      <c r="F106" s="664" t="s">
        <v>6883</v>
      </c>
      <c r="G106" s="663" t="s">
        <v>4215</v>
      </c>
      <c r="H106" s="663" t="s">
        <v>4216</v>
      </c>
      <c r="I106" s="665">
        <v>1.23</v>
      </c>
      <c r="J106" s="665">
        <v>100</v>
      </c>
      <c r="K106" s="666">
        <v>123</v>
      </c>
    </row>
    <row r="107" spans="1:11" ht="14.4" customHeight="1" x14ac:dyDescent="0.3">
      <c r="A107" s="661" t="s">
        <v>575</v>
      </c>
      <c r="B107" s="662" t="s">
        <v>576</v>
      </c>
      <c r="C107" s="663" t="s">
        <v>580</v>
      </c>
      <c r="D107" s="664" t="s">
        <v>2522</v>
      </c>
      <c r="E107" s="663" t="s">
        <v>6882</v>
      </c>
      <c r="F107" s="664" t="s">
        <v>6883</v>
      </c>
      <c r="G107" s="663" t="s">
        <v>4217</v>
      </c>
      <c r="H107" s="663" t="s">
        <v>4218</v>
      </c>
      <c r="I107" s="665">
        <v>5.9399999999999995</v>
      </c>
      <c r="J107" s="665">
        <v>55</v>
      </c>
      <c r="K107" s="666">
        <v>326.19</v>
      </c>
    </row>
    <row r="108" spans="1:11" ht="14.4" customHeight="1" x14ac:dyDescent="0.3">
      <c r="A108" s="661" t="s">
        <v>575</v>
      </c>
      <c r="B108" s="662" t="s">
        <v>576</v>
      </c>
      <c r="C108" s="663" t="s">
        <v>580</v>
      </c>
      <c r="D108" s="664" t="s">
        <v>2522</v>
      </c>
      <c r="E108" s="663" t="s">
        <v>6882</v>
      </c>
      <c r="F108" s="664" t="s">
        <v>6883</v>
      </c>
      <c r="G108" s="663" t="s">
        <v>4219</v>
      </c>
      <c r="H108" s="663" t="s">
        <v>4220</v>
      </c>
      <c r="I108" s="665">
        <v>150</v>
      </c>
      <c r="J108" s="665">
        <v>5</v>
      </c>
      <c r="K108" s="666">
        <v>750</v>
      </c>
    </row>
    <row r="109" spans="1:11" ht="14.4" customHeight="1" x14ac:dyDescent="0.3">
      <c r="A109" s="661" t="s">
        <v>575</v>
      </c>
      <c r="B109" s="662" t="s">
        <v>576</v>
      </c>
      <c r="C109" s="663" t="s">
        <v>580</v>
      </c>
      <c r="D109" s="664" t="s">
        <v>2522</v>
      </c>
      <c r="E109" s="663" t="s">
        <v>6882</v>
      </c>
      <c r="F109" s="664" t="s">
        <v>6883</v>
      </c>
      <c r="G109" s="663" t="s">
        <v>4221</v>
      </c>
      <c r="H109" s="663" t="s">
        <v>4222</v>
      </c>
      <c r="I109" s="665">
        <v>43.22</v>
      </c>
      <c r="J109" s="665">
        <v>20</v>
      </c>
      <c r="K109" s="666">
        <v>864.42</v>
      </c>
    </row>
    <row r="110" spans="1:11" ht="14.4" customHeight="1" x14ac:dyDescent="0.3">
      <c r="A110" s="661" t="s">
        <v>575</v>
      </c>
      <c r="B110" s="662" t="s">
        <v>576</v>
      </c>
      <c r="C110" s="663" t="s">
        <v>580</v>
      </c>
      <c r="D110" s="664" t="s">
        <v>2522</v>
      </c>
      <c r="E110" s="663" t="s">
        <v>6882</v>
      </c>
      <c r="F110" s="664" t="s">
        <v>6883</v>
      </c>
      <c r="G110" s="663" t="s">
        <v>4223</v>
      </c>
      <c r="H110" s="663" t="s">
        <v>4224</v>
      </c>
      <c r="I110" s="665">
        <v>421.66</v>
      </c>
      <c r="J110" s="665">
        <v>5</v>
      </c>
      <c r="K110" s="666">
        <v>2108.2800000000002</v>
      </c>
    </row>
    <row r="111" spans="1:11" ht="14.4" customHeight="1" x14ac:dyDescent="0.3">
      <c r="A111" s="661" t="s">
        <v>575</v>
      </c>
      <c r="B111" s="662" t="s">
        <v>576</v>
      </c>
      <c r="C111" s="663" t="s">
        <v>580</v>
      </c>
      <c r="D111" s="664" t="s">
        <v>2522</v>
      </c>
      <c r="E111" s="663" t="s">
        <v>6882</v>
      </c>
      <c r="F111" s="664" t="s">
        <v>6883</v>
      </c>
      <c r="G111" s="663" t="s">
        <v>4225</v>
      </c>
      <c r="H111" s="663" t="s">
        <v>4226</v>
      </c>
      <c r="I111" s="665">
        <v>597.34</v>
      </c>
      <c r="J111" s="665">
        <v>5</v>
      </c>
      <c r="K111" s="666">
        <v>2986.72</v>
      </c>
    </row>
    <row r="112" spans="1:11" ht="14.4" customHeight="1" x14ac:dyDescent="0.3">
      <c r="A112" s="661" t="s">
        <v>575</v>
      </c>
      <c r="B112" s="662" t="s">
        <v>576</v>
      </c>
      <c r="C112" s="663" t="s">
        <v>580</v>
      </c>
      <c r="D112" s="664" t="s">
        <v>2522</v>
      </c>
      <c r="E112" s="663" t="s">
        <v>6882</v>
      </c>
      <c r="F112" s="664" t="s">
        <v>6883</v>
      </c>
      <c r="G112" s="663" t="s">
        <v>4227</v>
      </c>
      <c r="H112" s="663" t="s">
        <v>4228</v>
      </c>
      <c r="I112" s="665">
        <v>3.39</v>
      </c>
      <c r="J112" s="665">
        <v>480</v>
      </c>
      <c r="K112" s="666">
        <v>1627.2</v>
      </c>
    </row>
    <row r="113" spans="1:11" ht="14.4" customHeight="1" x14ac:dyDescent="0.3">
      <c r="A113" s="661" t="s">
        <v>575</v>
      </c>
      <c r="B113" s="662" t="s">
        <v>576</v>
      </c>
      <c r="C113" s="663" t="s">
        <v>580</v>
      </c>
      <c r="D113" s="664" t="s">
        <v>2522</v>
      </c>
      <c r="E113" s="663" t="s">
        <v>6882</v>
      </c>
      <c r="F113" s="664" t="s">
        <v>6883</v>
      </c>
      <c r="G113" s="663" t="s">
        <v>4229</v>
      </c>
      <c r="H113" s="663" t="s">
        <v>4230</v>
      </c>
      <c r="I113" s="665">
        <v>6.06</v>
      </c>
      <c r="J113" s="665">
        <v>20</v>
      </c>
      <c r="K113" s="666">
        <v>121.2</v>
      </c>
    </row>
    <row r="114" spans="1:11" ht="14.4" customHeight="1" x14ac:dyDescent="0.3">
      <c r="A114" s="661" t="s">
        <v>575</v>
      </c>
      <c r="B114" s="662" t="s">
        <v>576</v>
      </c>
      <c r="C114" s="663" t="s">
        <v>580</v>
      </c>
      <c r="D114" s="664" t="s">
        <v>2522</v>
      </c>
      <c r="E114" s="663" t="s">
        <v>6882</v>
      </c>
      <c r="F114" s="664" t="s">
        <v>6883</v>
      </c>
      <c r="G114" s="663" t="s">
        <v>4231</v>
      </c>
      <c r="H114" s="663" t="s">
        <v>4232</v>
      </c>
      <c r="I114" s="665">
        <v>6.0749999999999993</v>
      </c>
      <c r="J114" s="665">
        <v>120</v>
      </c>
      <c r="K114" s="666">
        <v>731</v>
      </c>
    </row>
    <row r="115" spans="1:11" ht="14.4" customHeight="1" x14ac:dyDescent="0.3">
      <c r="A115" s="661" t="s">
        <v>575</v>
      </c>
      <c r="B115" s="662" t="s">
        <v>576</v>
      </c>
      <c r="C115" s="663" t="s">
        <v>580</v>
      </c>
      <c r="D115" s="664" t="s">
        <v>2522</v>
      </c>
      <c r="E115" s="663" t="s">
        <v>6882</v>
      </c>
      <c r="F115" s="664" t="s">
        <v>6883</v>
      </c>
      <c r="G115" s="663" t="s">
        <v>4233</v>
      </c>
      <c r="H115" s="663" t="s">
        <v>4234</v>
      </c>
      <c r="I115" s="665">
        <v>123.67</v>
      </c>
      <c r="J115" s="665">
        <v>10</v>
      </c>
      <c r="K115" s="666">
        <v>1236.6600000000001</v>
      </c>
    </row>
    <row r="116" spans="1:11" ht="14.4" customHeight="1" x14ac:dyDescent="0.3">
      <c r="A116" s="661" t="s">
        <v>575</v>
      </c>
      <c r="B116" s="662" t="s">
        <v>576</v>
      </c>
      <c r="C116" s="663" t="s">
        <v>580</v>
      </c>
      <c r="D116" s="664" t="s">
        <v>2522</v>
      </c>
      <c r="E116" s="663" t="s">
        <v>6884</v>
      </c>
      <c r="F116" s="664" t="s">
        <v>6885</v>
      </c>
      <c r="G116" s="663" t="s">
        <v>4235</v>
      </c>
      <c r="H116" s="663" t="s">
        <v>4236</v>
      </c>
      <c r="I116" s="665">
        <v>267.77999999999997</v>
      </c>
      <c r="J116" s="665">
        <v>10</v>
      </c>
      <c r="K116" s="666">
        <v>2677.8</v>
      </c>
    </row>
    <row r="117" spans="1:11" ht="14.4" customHeight="1" x14ac:dyDescent="0.3">
      <c r="A117" s="661" t="s">
        <v>575</v>
      </c>
      <c r="B117" s="662" t="s">
        <v>576</v>
      </c>
      <c r="C117" s="663" t="s">
        <v>580</v>
      </c>
      <c r="D117" s="664" t="s">
        <v>2522</v>
      </c>
      <c r="E117" s="663" t="s">
        <v>6886</v>
      </c>
      <c r="F117" s="664" t="s">
        <v>6887</v>
      </c>
      <c r="G117" s="663" t="s">
        <v>4237</v>
      </c>
      <c r="H117" s="663" t="s">
        <v>4238</v>
      </c>
      <c r="I117" s="665">
        <v>8.17</v>
      </c>
      <c r="J117" s="665">
        <v>5000</v>
      </c>
      <c r="K117" s="666">
        <v>40850</v>
      </c>
    </row>
    <row r="118" spans="1:11" ht="14.4" customHeight="1" x14ac:dyDescent="0.3">
      <c r="A118" s="661" t="s">
        <v>575</v>
      </c>
      <c r="B118" s="662" t="s">
        <v>576</v>
      </c>
      <c r="C118" s="663" t="s">
        <v>580</v>
      </c>
      <c r="D118" s="664" t="s">
        <v>2522</v>
      </c>
      <c r="E118" s="663" t="s">
        <v>6886</v>
      </c>
      <c r="F118" s="664" t="s">
        <v>6887</v>
      </c>
      <c r="G118" s="663" t="s">
        <v>4239</v>
      </c>
      <c r="H118" s="663" t="s">
        <v>4240</v>
      </c>
      <c r="I118" s="665">
        <v>7.01</v>
      </c>
      <c r="J118" s="665">
        <v>150</v>
      </c>
      <c r="K118" s="666">
        <v>1051.5</v>
      </c>
    </row>
    <row r="119" spans="1:11" ht="14.4" customHeight="1" x14ac:dyDescent="0.3">
      <c r="A119" s="661" t="s">
        <v>575</v>
      </c>
      <c r="B119" s="662" t="s">
        <v>576</v>
      </c>
      <c r="C119" s="663" t="s">
        <v>580</v>
      </c>
      <c r="D119" s="664" t="s">
        <v>2522</v>
      </c>
      <c r="E119" s="663" t="s">
        <v>6886</v>
      </c>
      <c r="F119" s="664" t="s">
        <v>6887</v>
      </c>
      <c r="G119" s="663" t="s">
        <v>4241</v>
      </c>
      <c r="H119" s="663" t="s">
        <v>4242</v>
      </c>
      <c r="I119" s="665">
        <v>36.299999999999997</v>
      </c>
      <c r="J119" s="665">
        <v>70</v>
      </c>
      <c r="K119" s="666">
        <v>2541</v>
      </c>
    </row>
    <row r="120" spans="1:11" ht="14.4" customHeight="1" x14ac:dyDescent="0.3">
      <c r="A120" s="661" t="s">
        <v>575</v>
      </c>
      <c r="B120" s="662" t="s">
        <v>576</v>
      </c>
      <c r="C120" s="663" t="s">
        <v>580</v>
      </c>
      <c r="D120" s="664" t="s">
        <v>2522</v>
      </c>
      <c r="E120" s="663" t="s">
        <v>6888</v>
      </c>
      <c r="F120" s="664" t="s">
        <v>6889</v>
      </c>
      <c r="G120" s="663" t="s">
        <v>4243</v>
      </c>
      <c r="H120" s="663" t="s">
        <v>4244</v>
      </c>
      <c r="I120" s="665">
        <v>0.30272727272727268</v>
      </c>
      <c r="J120" s="665">
        <v>1200</v>
      </c>
      <c r="K120" s="666">
        <v>363</v>
      </c>
    </row>
    <row r="121" spans="1:11" ht="14.4" customHeight="1" x14ac:dyDescent="0.3">
      <c r="A121" s="661" t="s">
        <v>575</v>
      </c>
      <c r="B121" s="662" t="s">
        <v>576</v>
      </c>
      <c r="C121" s="663" t="s">
        <v>580</v>
      </c>
      <c r="D121" s="664" t="s">
        <v>2522</v>
      </c>
      <c r="E121" s="663" t="s">
        <v>6888</v>
      </c>
      <c r="F121" s="664" t="s">
        <v>6889</v>
      </c>
      <c r="G121" s="663" t="s">
        <v>4245</v>
      </c>
      <c r="H121" s="663" t="s">
        <v>4246</v>
      </c>
      <c r="I121" s="665">
        <v>0.3</v>
      </c>
      <c r="J121" s="665">
        <v>600</v>
      </c>
      <c r="K121" s="666">
        <v>180</v>
      </c>
    </row>
    <row r="122" spans="1:11" ht="14.4" customHeight="1" x14ac:dyDescent="0.3">
      <c r="A122" s="661" t="s">
        <v>575</v>
      </c>
      <c r="B122" s="662" t="s">
        <v>576</v>
      </c>
      <c r="C122" s="663" t="s">
        <v>580</v>
      </c>
      <c r="D122" s="664" t="s">
        <v>2522</v>
      </c>
      <c r="E122" s="663" t="s">
        <v>6888</v>
      </c>
      <c r="F122" s="664" t="s">
        <v>6889</v>
      </c>
      <c r="G122" s="663" t="s">
        <v>4247</v>
      </c>
      <c r="H122" s="663" t="s">
        <v>4248</v>
      </c>
      <c r="I122" s="665">
        <v>0.47818181818181815</v>
      </c>
      <c r="J122" s="665">
        <v>4800</v>
      </c>
      <c r="K122" s="666">
        <v>2295</v>
      </c>
    </row>
    <row r="123" spans="1:11" ht="14.4" customHeight="1" x14ac:dyDescent="0.3">
      <c r="A123" s="661" t="s">
        <v>575</v>
      </c>
      <c r="B123" s="662" t="s">
        <v>576</v>
      </c>
      <c r="C123" s="663" t="s">
        <v>580</v>
      </c>
      <c r="D123" s="664" t="s">
        <v>2522</v>
      </c>
      <c r="E123" s="663" t="s">
        <v>6888</v>
      </c>
      <c r="F123" s="664" t="s">
        <v>6889</v>
      </c>
      <c r="G123" s="663" t="s">
        <v>4249</v>
      </c>
      <c r="H123" s="663" t="s">
        <v>4250</v>
      </c>
      <c r="I123" s="665">
        <v>0.48416666666666669</v>
      </c>
      <c r="J123" s="665">
        <v>7700</v>
      </c>
      <c r="K123" s="666">
        <v>3724</v>
      </c>
    </row>
    <row r="124" spans="1:11" ht="14.4" customHeight="1" x14ac:dyDescent="0.3">
      <c r="A124" s="661" t="s">
        <v>575</v>
      </c>
      <c r="B124" s="662" t="s">
        <v>576</v>
      </c>
      <c r="C124" s="663" t="s">
        <v>580</v>
      </c>
      <c r="D124" s="664" t="s">
        <v>2522</v>
      </c>
      <c r="E124" s="663" t="s">
        <v>6888</v>
      </c>
      <c r="F124" s="664" t="s">
        <v>6889</v>
      </c>
      <c r="G124" s="663" t="s">
        <v>4251</v>
      </c>
      <c r="H124" s="663" t="s">
        <v>4252</v>
      </c>
      <c r="I124" s="665">
        <v>1.8</v>
      </c>
      <c r="J124" s="665">
        <v>100</v>
      </c>
      <c r="K124" s="666">
        <v>180</v>
      </c>
    </row>
    <row r="125" spans="1:11" ht="14.4" customHeight="1" x14ac:dyDescent="0.3">
      <c r="A125" s="661" t="s">
        <v>575</v>
      </c>
      <c r="B125" s="662" t="s">
        <v>576</v>
      </c>
      <c r="C125" s="663" t="s">
        <v>580</v>
      </c>
      <c r="D125" s="664" t="s">
        <v>2522</v>
      </c>
      <c r="E125" s="663" t="s">
        <v>6890</v>
      </c>
      <c r="F125" s="664" t="s">
        <v>6891</v>
      </c>
      <c r="G125" s="663" t="s">
        <v>4253</v>
      </c>
      <c r="H125" s="663" t="s">
        <v>4254</v>
      </c>
      <c r="I125" s="665">
        <v>7.5</v>
      </c>
      <c r="J125" s="665">
        <v>50</v>
      </c>
      <c r="K125" s="666">
        <v>375</v>
      </c>
    </row>
    <row r="126" spans="1:11" ht="14.4" customHeight="1" x14ac:dyDescent="0.3">
      <c r="A126" s="661" t="s">
        <v>575</v>
      </c>
      <c r="B126" s="662" t="s">
        <v>576</v>
      </c>
      <c r="C126" s="663" t="s">
        <v>580</v>
      </c>
      <c r="D126" s="664" t="s">
        <v>2522</v>
      </c>
      <c r="E126" s="663" t="s">
        <v>6890</v>
      </c>
      <c r="F126" s="664" t="s">
        <v>6891</v>
      </c>
      <c r="G126" s="663" t="s">
        <v>4255</v>
      </c>
      <c r="H126" s="663" t="s">
        <v>4256</v>
      </c>
      <c r="I126" s="665">
        <v>7.5</v>
      </c>
      <c r="J126" s="665">
        <v>50</v>
      </c>
      <c r="K126" s="666">
        <v>375</v>
      </c>
    </row>
    <row r="127" spans="1:11" ht="14.4" customHeight="1" x14ac:dyDescent="0.3">
      <c r="A127" s="661" t="s">
        <v>575</v>
      </c>
      <c r="B127" s="662" t="s">
        <v>576</v>
      </c>
      <c r="C127" s="663" t="s">
        <v>580</v>
      </c>
      <c r="D127" s="664" t="s">
        <v>2522</v>
      </c>
      <c r="E127" s="663" t="s">
        <v>6890</v>
      </c>
      <c r="F127" s="664" t="s">
        <v>6891</v>
      </c>
      <c r="G127" s="663" t="s">
        <v>4257</v>
      </c>
      <c r="H127" s="663" t="s">
        <v>4258</v>
      </c>
      <c r="I127" s="665">
        <v>0.71000000000000008</v>
      </c>
      <c r="J127" s="665">
        <v>41800</v>
      </c>
      <c r="K127" s="666">
        <v>29678</v>
      </c>
    </row>
    <row r="128" spans="1:11" ht="14.4" customHeight="1" x14ac:dyDescent="0.3">
      <c r="A128" s="661" t="s">
        <v>575</v>
      </c>
      <c r="B128" s="662" t="s">
        <v>576</v>
      </c>
      <c r="C128" s="663" t="s">
        <v>580</v>
      </c>
      <c r="D128" s="664" t="s">
        <v>2522</v>
      </c>
      <c r="E128" s="663" t="s">
        <v>6892</v>
      </c>
      <c r="F128" s="664" t="s">
        <v>6893</v>
      </c>
      <c r="G128" s="663" t="s">
        <v>4259</v>
      </c>
      <c r="H128" s="663" t="s">
        <v>4260</v>
      </c>
      <c r="I128" s="665">
        <v>139.44</v>
      </c>
      <c r="J128" s="665">
        <v>5</v>
      </c>
      <c r="K128" s="666">
        <v>697.21</v>
      </c>
    </row>
    <row r="129" spans="1:11" ht="14.4" customHeight="1" x14ac:dyDescent="0.3">
      <c r="A129" s="661" t="s">
        <v>575</v>
      </c>
      <c r="B129" s="662" t="s">
        <v>576</v>
      </c>
      <c r="C129" s="663" t="s">
        <v>580</v>
      </c>
      <c r="D129" s="664" t="s">
        <v>2522</v>
      </c>
      <c r="E129" s="663" t="s">
        <v>6892</v>
      </c>
      <c r="F129" s="664" t="s">
        <v>6893</v>
      </c>
      <c r="G129" s="663" t="s">
        <v>4261</v>
      </c>
      <c r="H129" s="663" t="s">
        <v>4262</v>
      </c>
      <c r="I129" s="665">
        <v>139.435</v>
      </c>
      <c r="J129" s="665">
        <v>5</v>
      </c>
      <c r="K129" s="666">
        <v>697.18000000000006</v>
      </c>
    </row>
    <row r="130" spans="1:11" ht="14.4" customHeight="1" x14ac:dyDescent="0.3">
      <c r="A130" s="661" t="s">
        <v>575</v>
      </c>
      <c r="B130" s="662" t="s">
        <v>576</v>
      </c>
      <c r="C130" s="663" t="s">
        <v>580</v>
      </c>
      <c r="D130" s="664" t="s">
        <v>2522</v>
      </c>
      <c r="E130" s="663" t="s">
        <v>6892</v>
      </c>
      <c r="F130" s="664" t="s">
        <v>6893</v>
      </c>
      <c r="G130" s="663" t="s">
        <v>4263</v>
      </c>
      <c r="H130" s="663" t="s">
        <v>4264</v>
      </c>
      <c r="I130" s="665">
        <v>144.71599999999998</v>
      </c>
      <c r="J130" s="665">
        <v>6</v>
      </c>
      <c r="K130" s="666">
        <v>866.3599999999999</v>
      </c>
    </row>
    <row r="131" spans="1:11" ht="14.4" customHeight="1" x14ac:dyDescent="0.3">
      <c r="A131" s="661" t="s">
        <v>575</v>
      </c>
      <c r="B131" s="662" t="s">
        <v>576</v>
      </c>
      <c r="C131" s="663" t="s">
        <v>580</v>
      </c>
      <c r="D131" s="664" t="s">
        <v>2522</v>
      </c>
      <c r="E131" s="663" t="s">
        <v>6894</v>
      </c>
      <c r="F131" s="664" t="s">
        <v>6895</v>
      </c>
      <c r="G131" s="663" t="s">
        <v>4265</v>
      </c>
      <c r="H131" s="663" t="s">
        <v>4266</v>
      </c>
      <c r="I131" s="665">
        <v>15.57</v>
      </c>
      <c r="J131" s="665">
        <v>10</v>
      </c>
      <c r="K131" s="666">
        <v>155.69999999999999</v>
      </c>
    </row>
    <row r="132" spans="1:11" ht="14.4" customHeight="1" x14ac:dyDescent="0.3">
      <c r="A132" s="661" t="s">
        <v>575</v>
      </c>
      <c r="B132" s="662" t="s">
        <v>576</v>
      </c>
      <c r="C132" s="663" t="s">
        <v>580</v>
      </c>
      <c r="D132" s="664" t="s">
        <v>2522</v>
      </c>
      <c r="E132" s="663" t="s">
        <v>6894</v>
      </c>
      <c r="F132" s="664" t="s">
        <v>6895</v>
      </c>
      <c r="G132" s="663" t="s">
        <v>4265</v>
      </c>
      <c r="H132" s="663" t="s">
        <v>4267</v>
      </c>
      <c r="I132" s="665">
        <v>15.61</v>
      </c>
      <c r="J132" s="665">
        <v>10</v>
      </c>
      <c r="K132" s="666">
        <v>156.1</v>
      </c>
    </row>
    <row r="133" spans="1:11" ht="14.4" customHeight="1" x14ac:dyDescent="0.3">
      <c r="A133" s="661" t="s">
        <v>575</v>
      </c>
      <c r="B133" s="662" t="s">
        <v>576</v>
      </c>
      <c r="C133" s="663" t="s">
        <v>580</v>
      </c>
      <c r="D133" s="664" t="s">
        <v>2522</v>
      </c>
      <c r="E133" s="663" t="s">
        <v>6894</v>
      </c>
      <c r="F133" s="664" t="s">
        <v>6895</v>
      </c>
      <c r="G133" s="663" t="s">
        <v>4268</v>
      </c>
      <c r="H133" s="663" t="s">
        <v>4269</v>
      </c>
      <c r="I133" s="665">
        <v>23.476000000000003</v>
      </c>
      <c r="J133" s="665">
        <v>180</v>
      </c>
      <c r="K133" s="666">
        <v>4225.5</v>
      </c>
    </row>
    <row r="134" spans="1:11" ht="14.4" customHeight="1" x14ac:dyDescent="0.3">
      <c r="A134" s="661" t="s">
        <v>575</v>
      </c>
      <c r="B134" s="662" t="s">
        <v>576</v>
      </c>
      <c r="C134" s="663" t="s">
        <v>585</v>
      </c>
      <c r="D134" s="664" t="s">
        <v>2523</v>
      </c>
      <c r="E134" s="663" t="s">
        <v>6880</v>
      </c>
      <c r="F134" s="664" t="s">
        <v>6881</v>
      </c>
      <c r="G134" s="663" t="s">
        <v>4270</v>
      </c>
      <c r="H134" s="663" t="s">
        <v>4271</v>
      </c>
      <c r="I134" s="665">
        <v>156.11000000000001</v>
      </c>
      <c r="J134" s="665">
        <v>1</v>
      </c>
      <c r="K134" s="666">
        <v>156.11000000000001</v>
      </c>
    </row>
    <row r="135" spans="1:11" ht="14.4" customHeight="1" x14ac:dyDescent="0.3">
      <c r="A135" s="661" t="s">
        <v>575</v>
      </c>
      <c r="B135" s="662" t="s">
        <v>576</v>
      </c>
      <c r="C135" s="663" t="s">
        <v>585</v>
      </c>
      <c r="D135" s="664" t="s">
        <v>2523</v>
      </c>
      <c r="E135" s="663" t="s">
        <v>6880</v>
      </c>
      <c r="F135" s="664" t="s">
        <v>6881</v>
      </c>
      <c r="G135" s="663" t="s">
        <v>4272</v>
      </c>
      <c r="H135" s="663" t="s">
        <v>4273</v>
      </c>
      <c r="I135" s="665">
        <v>183.09</v>
      </c>
      <c r="J135" s="665">
        <v>1</v>
      </c>
      <c r="K135" s="666">
        <v>183.09</v>
      </c>
    </row>
    <row r="136" spans="1:11" ht="14.4" customHeight="1" x14ac:dyDescent="0.3">
      <c r="A136" s="661" t="s">
        <v>575</v>
      </c>
      <c r="B136" s="662" t="s">
        <v>576</v>
      </c>
      <c r="C136" s="663" t="s">
        <v>585</v>
      </c>
      <c r="D136" s="664" t="s">
        <v>2523</v>
      </c>
      <c r="E136" s="663" t="s">
        <v>6880</v>
      </c>
      <c r="F136" s="664" t="s">
        <v>6881</v>
      </c>
      <c r="G136" s="663" t="s">
        <v>4025</v>
      </c>
      <c r="H136" s="663" t="s">
        <v>4026</v>
      </c>
      <c r="I136" s="665">
        <v>2.4811111111111108</v>
      </c>
      <c r="J136" s="665">
        <v>1200</v>
      </c>
      <c r="K136" s="666">
        <v>2971.48</v>
      </c>
    </row>
    <row r="137" spans="1:11" ht="14.4" customHeight="1" x14ac:dyDescent="0.3">
      <c r="A137" s="661" t="s">
        <v>575</v>
      </c>
      <c r="B137" s="662" t="s">
        <v>576</v>
      </c>
      <c r="C137" s="663" t="s">
        <v>585</v>
      </c>
      <c r="D137" s="664" t="s">
        <v>2523</v>
      </c>
      <c r="E137" s="663" t="s">
        <v>6880</v>
      </c>
      <c r="F137" s="664" t="s">
        <v>6881</v>
      </c>
      <c r="G137" s="663" t="s">
        <v>4027</v>
      </c>
      <c r="H137" s="663" t="s">
        <v>4028</v>
      </c>
      <c r="I137" s="665">
        <v>3.2037500000000003</v>
      </c>
      <c r="J137" s="665">
        <v>1200</v>
      </c>
      <c r="K137" s="666">
        <v>3836</v>
      </c>
    </row>
    <row r="138" spans="1:11" ht="14.4" customHeight="1" x14ac:dyDescent="0.3">
      <c r="A138" s="661" t="s">
        <v>575</v>
      </c>
      <c r="B138" s="662" t="s">
        <v>576</v>
      </c>
      <c r="C138" s="663" t="s">
        <v>585</v>
      </c>
      <c r="D138" s="664" t="s">
        <v>2523</v>
      </c>
      <c r="E138" s="663" t="s">
        <v>6880</v>
      </c>
      <c r="F138" s="664" t="s">
        <v>6881</v>
      </c>
      <c r="G138" s="663" t="s">
        <v>4029</v>
      </c>
      <c r="H138" s="663" t="s">
        <v>4030</v>
      </c>
      <c r="I138" s="665">
        <v>3.8929999999999998</v>
      </c>
      <c r="J138" s="665">
        <v>1300</v>
      </c>
      <c r="K138" s="666">
        <v>5083.8</v>
      </c>
    </row>
    <row r="139" spans="1:11" ht="14.4" customHeight="1" x14ac:dyDescent="0.3">
      <c r="A139" s="661" t="s">
        <v>575</v>
      </c>
      <c r="B139" s="662" t="s">
        <v>576</v>
      </c>
      <c r="C139" s="663" t="s">
        <v>585</v>
      </c>
      <c r="D139" s="664" t="s">
        <v>2523</v>
      </c>
      <c r="E139" s="663" t="s">
        <v>6880</v>
      </c>
      <c r="F139" s="664" t="s">
        <v>6881</v>
      </c>
      <c r="G139" s="663" t="s">
        <v>4274</v>
      </c>
      <c r="H139" s="663" t="s">
        <v>4275</v>
      </c>
      <c r="I139" s="665">
        <v>13.37</v>
      </c>
      <c r="J139" s="665">
        <v>20</v>
      </c>
      <c r="K139" s="666">
        <v>267.39999999999998</v>
      </c>
    </row>
    <row r="140" spans="1:11" ht="14.4" customHeight="1" x14ac:dyDescent="0.3">
      <c r="A140" s="661" t="s">
        <v>575</v>
      </c>
      <c r="B140" s="662" t="s">
        <v>576</v>
      </c>
      <c r="C140" s="663" t="s">
        <v>585</v>
      </c>
      <c r="D140" s="664" t="s">
        <v>2523</v>
      </c>
      <c r="E140" s="663" t="s">
        <v>6880</v>
      </c>
      <c r="F140" s="664" t="s">
        <v>6881</v>
      </c>
      <c r="G140" s="663" t="s">
        <v>4031</v>
      </c>
      <c r="H140" s="663" t="s">
        <v>4032</v>
      </c>
      <c r="I140" s="665">
        <v>13.975</v>
      </c>
      <c r="J140" s="665">
        <v>20</v>
      </c>
      <c r="K140" s="666">
        <v>279.5</v>
      </c>
    </row>
    <row r="141" spans="1:11" ht="14.4" customHeight="1" x14ac:dyDescent="0.3">
      <c r="A141" s="661" t="s">
        <v>575</v>
      </c>
      <c r="B141" s="662" t="s">
        <v>576</v>
      </c>
      <c r="C141" s="663" t="s">
        <v>585</v>
      </c>
      <c r="D141" s="664" t="s">
        <v>2523</v>
      </c>
      <c r="E141" s="663" t="s">
        <v>6880</v>
      </c>
      <c r="F141" s="664" t="s">
        <v>6881</v>
      </c>
      <c r="G141" s="663" t="s">
        <v>4276</v>
      </c>
      <c r="H141" s="663" t="s">
        <v>4277</v>
      </c>
      <c r="I141" s="665">
        <v>17.251999999999999</v>
      </c>
      <c r="J141" s="665">
        <v>80</v>
      </c>
      <c r="K141" s="666">
        <v>1366.8999999999999</v>
      </c>
    </row>
    <row r="142" spans="1:11" ht="14.4" customHeight="1" x14ac:dyDescent="0.3">
      <c r="A142" s="661" t="s">
        <v>575</v>
      </c>
      <c r="B142" s="662" t="s">
        <v>576</v>
      </c>
      <c r="C142" s="663" t="s">
        <v>585</v>
      </c>
      <c r="D142" s="664" t="s">
        <v>2523</v>
      </c>
      <c r="E142" s="663" t="s">
        <v>6880</v>
      </c>
      <c r="F142" s="664" t="s">
        <v>6881</v>
      </c>
      <c r="G142" s="663" t="s">
        <v>4278</v>
      </c>
      <c r="H142" s="663" t="s">
        <v>4279</v>
      </c>
      <c r="I142" s="665">
        <v>9.9699999999999989</v>
      </c>
      <c r="J142" s="665">
        <v>20</v>
      </c>
      <c r="K142" s="666">
        <v>199.4</v>
      </c>
    </row>
    <row r="143" spans="1:11" ht="14.4" customHeight="1" x14ac:dyDescent="0.3">
      <c r="A143" s="661" t="s">
        <v>575</v>
      </c>
      <c r="B143" s="662" t="s">
        <v>576</v>
      </c>
      <c r="C143" s="663" t="s">
        <v>585</v>
      </c>
      <c r="D143" s="664" t="s">
        <v>2523</v>
      </c>
      <c r="E143" s="663" t="s">
        <v>6880</v>
      </c>
      <c r="F143" s="664" t="s">
        <v>6881</v>
      </c>
      <c r="G143" s="663" t="s">
        <v>4280</v>
      </c>
      <c r="H143" s="663" t="s">
        <v>4281</v>
      </c>
      <c r="I143" s="665">
        <v>17.555</v>
      </c>
      <c r="J143" s="665">
        <v>800</v>
      </c>
      <c r="K143" s="666">
        <v>14045.93</v>
      </c>
    </row>
    <row r="144" spans="1:11" ht="14.4" customHeight="1" x14ac:dyDescent="0.3">
      <c r="A144" s="661" t="s">
        <v>575</v>
      </c>
      <c r="B144" s="662" t="s">
        <v>576</v>
      </c>
      <c r="C144" s="663" t="s">
        <v>585</v>
      </c>
      <c r="D144" s="664" t="s">
        <v>2523</v>
      </c>
      <c r="E144" s="663" t="s">
        <v>6880</v>
      </c>
      <c r="F144" s="664" t="s">
        <v>6881</v>
      </c>
      <c r="G144" s="663" t="s">
        <v>4280</v>
      </c>
      <c r="H144" s="663" t="s">
        <v>4282</v>
      </c>
      <c r="I144" s="665">
        <v>17.555</v>
      </c>
      <c r="J144" s="665">
        <v>200</v>
      </c>
      <c r="K144" s="666">
        <v>3511.7</v>
      </c>
    </row>
    <row r="145" spans="1:11" ht="14.4" customHeight="1" x14ac:dyDescent="0.3">
      <c r="A145" s="661" t="s">
        <v>575</v>
      </c>
      <c r="B145" s="662" t="s">
        <v>576</v>
      </c>
      <c r="C145" s="663" t="s">
        <v>585</v>
      </c>
      <c r="D145" s="664" t="s">
        <v>2523</v>
      </c>
      <c r="E145" s="663" t="s">
        <v>6880</v>
      </c>
      <c r="F145" s="664" t="s">
        <v>6881</v>
      </c>
      <c r="G145" s="663" t="s">
        <v>4283</v>
      </c>
      <c r="H145" s="663" t="s">
        <v>4284</v>
      </c>
      <c r="I145" s="665">
        <v>210.63</v>
      </c>
      <c r="J145" s="665">
        <v>1</v>
      </c>
      <c r="K145" s="666">
        <v>210.63</v>
      </c>
    </row>
    <row r="146" spans="1:11" ht="14.4" customHeight="1" x14ac:dyDescent="0.3">
      <c r="A146" s="661" t="s">
        <v>575</v>
      </c>
      <c r="B146" s="662" t="s">
        <v>576</v>
      </c>
      <c r="C146" s="663" t="s">
        <v>585</v>
      </c>
      <c r="D146" s="664" t="s">
        <v>2523</v>
      </c>
      <c r="E146" s="663" t="s">
        <v>6880</v>
      </c>
      <c r="F146" s="664" t="s">
        <v>6881</v>
      </c>
      <c r="G146" s="663" t="s">
        <v>4285</v>
      </c>
      <c r="H146" s="663" t="s">
        <v>4286</v>
      </c>
      <c r="I146" s="665">
        <v>124.45</v>
      </c>
      <c r="J146" s="665">
        <v>1</v>
      </c>
      <c r="K146" s="666">
        <v>124.45</v>
      </c>
    </row>
    <row r="147" spans="1:11" ht="14.4" customHeight="1" x14ac:dyDescent="0.3">
      <c r="A147" s="661" t="s">
        <v>575</v>
      </c>
      <c r="B147" s="662" t="s">
        <v>576</v>
      </c>
      <c r="C147" s="663" t="s">
        <v>585</v>
      </c>
      <c r="D147" s="664" t="s">
        <v>2523</v>
      </c>
      <c r="E147" s="663" t="s">
        <v>6880</v>
      </c>
      <c r="F147" s="664" t="s">
        <v>6881</v>
      </c>
      <c r="G147" s="663" t="s">
        <v>4033</v>
      </c>
      <c r="H147" s="663" t="s">
        <v>4034</v>
      </c>
      <c r="I147" s="665">
        <v>8.8212499999999991</v>
      </c>
      <c r="J147" s="665">
        <v>252</v>
      </c>
      <c r="K147" s="666">
        <v>2185.56</v>
      </c>
    </row>
    <row r="148" spans="1:11" ht="14.4" customHeight="1" x14ac:dyDescent="0.3">
      <c r="A148" s="661" t="s">
        <v>575</v>
      </c>
      <c r="B148" s="662" t="s">
        <v>576</v>
      </c>
      <c r="C148" s="663" t="s">
        <v>585</v>
      </c>
      <c r="D148" s="664" t="s">
        <v>2523</v>
      </c>
      <c r="E148" s="663" t="s">
        <v>6880</v>
      </c>
      <c r="F148" s="664" t="s">
        <v>6881</v>
      </c>
      <c r="G148" s="663" t="s">
        <v>4035</v>
      </c>
      <c r="H148" s="663" t="s">
        <v>4036</v>
      </c>
      <c r="I148" s="665">
        <v>28.39</v>
      </c>
      <c r="J148" s="665">
        <v>12</v>
      </c>
      <c r="K148" s="666">
        <v>340.68</v>
      </c>
    </row>
    <row r="149" spans="1:11" ht="14.4" customHeight="1" x14ac:dyDescent="0.3">
      <c r="A149" s="661" t="s">
        <v>575</v>
      </c>
      <c r="B149" s="662" t="s">
        <v>576</v>
      </c>
      <c r="C149" s="663" t="s">
        <v>585</v>
      </c>
      <c r="D149" s="664" t="s">
        <v>2523</v>
      </c>
      <c r="E149" s="663" t="s">
        <v>6880</v>
      </c>
      <c r="F149" s="664" t="s">
        <v>6881</v>
      </c>
      <c r="G149" s="663" t="s">
        <v>4037</v>
      </c>
      <c r="H149" s="663" t="s">
        <v>4038</v>
      </c>
      <c r="I149" s="665">
        <v>14.8</v>
      </c>
      <c r="J149" s="665">
        <v>48</v>
      </c>
      <c r="K149" s="666">
        <v>710.4</v>
      </c>
    </row>
    <row r="150" spans="1:11" ht="14.4" customHeight="1" x14ac:dyDescent="0.3">
      <c r="A150" s="661" t="s">
        <v>575</v>
      </c>
      <c r="B150" s="662" t="s">
        <v>576</v>
      </c>
      <c r="C150" s="663" t="s">
        <v>585</v>
      </c>
      <c r="D150" s="664" t="s">
        <v>2523</v>
      </c>
      <c r="E150" s="663" t="s">
        <v>6880</v>
      </c>
      <c r="F150" s="664" t="s">
        <v>6881</v>
      </c>
      <c r="G150" s="663" t="s">
        <v>4287</v>
      </c>
      <c r="H150" s="663" t="s">
        <v>4288</v>
      </c>
      <c r="I150" s="665">
        <v>3.91</v>
      </c>
      <c r="J150" s="665">
        <v>100</v>
      </c>
      <c r="K150" s="666">
        <v>391</v>
      </c>
    </row>
    <row r="151" spans="1:11" ht="14.4" customHeight="1" x14ac:dyDescent="0.3">
      <c r="A151" s="661" t="s">
        <v>575</v>
      </c>
      <c r="B151" s="662" t="s">
        <v>576</v>
      </c>
      <c r="C151" s="663" t="s">
        <v>585</v>
      </c>
      <c r="D151" s="664" t="s">
        <v>2523</v>
      </c>
      <c r="E151" s="663" t="s">
        <v>6880</v>
      </c>
      <c r="F151" s="664" t="s">
        <v>6881</v>
      </c>
      <c r="G151" s="663" t="s">
        <v>4287</v>
      </c>
      <c r="H151" s="663" t="s">
        <v>4289</v>
      </c>
      <c r="I151" s="665">
        <v>4.0999999999999996</v>
      </c>
      <c r="J151" s="665">
        <v>100</v>
      </c>
      <c r="K151" s="666">
        <v>410</v>
      </c>
    </row>
    <row r="152" spans="1:11" ht="14.4" customHeight="1" x14ac:dyDescent="0.3">
      <c r="A152" s="661" t="s">
        <v>575</v>
      </c>
      <c r="B152" s="662" t="s">
        <v>576</v>
      </c>
      <c r="C152" s="663" t="s">
        <v>585</v>
      </c>
      <c r="D152" s="664" t="s">
        <v>2523</v>
      </c>
      <c r="E152" s="663" t="s">
        <v>6880</v>
      </c>
      <c r="F152" s="664" t="s">
        <v>6881</v>
      </c>
      <c r="G152" s="663" t="s">
        <v>4039</v>
      </c>
      <c r="H152" s="663" t="s">
        <v>4040</v>
      </c>
      <c r="I152" s="665">
        <v>6.25</v>
      </c>
      <c r="J152" s="665">
        <v>100</v>
      </c>
      <c r="K152" s="666">
        <v>625</v>
      </c>
    </row>
    <row r="153" spans="1:11" ht="14.4" customHeight="1" x14ac:dyDescent="0.3">
      <c r="A153" s="661" t="s">
        <v>575</v>
      </c>
      <c r="B153" s="662" t="s">
        <v>576</v>
      </c>
      <c r="C153" s="663" t="s">
        <v>585</v>
      </c>
      <c r="D153" s="664" t="s">
        <v>2523</v>
      </c>
      <c r="E153" s="663" t="s">
        <v>6880</v>
      </c>
      <c r="F153" s="664" t="s">
        <v>6881</v>
      </c>
      <c r="G153" s="663" t="s">
        <v>4039</v>
      </c>
      <c r="H153" s="663" t="s">
        <v>4041</v>
      </c>
      <c r="I153" s="665">
        <v>6.24</v>
      </c>
      <c r="J153" s="665">
        <v>100</v>
      </c>
      <c r="K153" s="666">
        <v>624</v>
      </c>
    </row>
    <row r="154" spans="1:11" ht="14.4" customHeight="1" x14ac:dyDescent="0.3">
      <c r="A154" s="661" t="s">
        <v>575</v>
      </c>
      <c r="B154" s="662" t="s">
        <v>576</v>
      </c>
      <c r="C154" s="663" t="s">
        <v>585</v>
      </c>
      <c r="D154" s="664" t="s">
        <v>2523</v>
      </c>
      <c r="E154" s="663" t="s">
        <v>6880</v>
      </c>
      <c r="F154" s="664" t="s">
        <v>6881</v>
      </c>
      <c r="G154" s="663" t="s">
        <v>4042</v>
      </c>
      <c r="H154" s="663" t="s">
        <v>4043</v>
      </c>
      <c r="I154" s="665">
        <v>3.0166666666666671</v>
      </c>
      <c r="J154" s="665">
        <v>800</v>
      </c>
      <c r="K154" s="666">
        <v>2412.3999999999996</v>
      </c>
    </row>
    <row r="155" spans="1:11" ht="14.4" customHeight="1" x14ac:dyDescent="0.3">
      <c r="A155" s="661" t="s">
        <v>575</v>
      </c>
      <c r="B155" s="662" t="s">
        <v>576</v>
      </c>
      <c r="C155" s="663" t="s">
        <v>585</v>
      </c>
      <c r="D155" s="664" t="s">
        <v>2523</v>
      </c>
      <c r="E155" s="663" t="s">
        <v>6880</v>
      </c>
      <c r="F155" s="664" t="s">
        <v>6881</v>
      </c>
      <c r="G155" s="663" t="s">
        <v>4042</v>
      </c>
      <c r="H155" s="663" t="s">
        <v>4044</v>
      </c>
      <c r="I155" s="665">
        <v>3.0166666666666662</v>
      </c>
      <c r="J155" s="665">
        <v>1040</v>
      </c>
      <c r="K155" s="666">
        <v>3138.3999999999996</v>
      </c>
    </row>
    <row r="156" spans="1:11" ht="14.4" customHeight="1" x14ac:dyDescent="0.3">
      <c r="A156" s="661" t="s">
        <v>575</v>
      </c>
      <c r="B156" s="662" t="s">
        <v>576</v>
      </c>
      <c r="C156" s="663" t="s">
        <v>585</v>
      </c>
      <c r="D156" s="664" t="s">
        <v>2523</v>
      </c>
      <c r="E156" s="663" t="s">
        <v>6880</v>
      </c>
      <c r="F156" s="664" t="s">
        <v>6881</v>
      </c>
      <c r="G156" s="663" t="s">
        <v>4045</v>
      </c>
      <c r="H156" s="663" t="s">
        <v>4046</v>
      </c>
      <c r="I156" s="665">
        <v>0.88000000000000012</v>
      </c>
      <c r="J156" s="665">
        <v>1400</v>
      </c>
      <c r="K156" s="666">
        <v>1232</v>
      </c>
    </row>
    <row r="157" spans="1:11" ht="14.4" customHeight="1" x14ac:dyDescent="0.3">
      <c r="A157" s="661" t="s">
        <v>575</v>
      </c>
      <c r="B157" s="662" t="s">
        <v>576</v>
      </c>
      <c r="C157" s="663" t="s">
        <v>585</v>
      </c>
      <c r="D157" s="664" t="s">
        <v>2523</v>
      </c>
      <c r="E157" s="663" t="s">
        <v>6880</v>
      </c>
      <c r="F157" s="664" t="s">
        <v>6881</v>
      </c>
      <c r="G157" s="663" t="s">
        <v>4045</v>
      </c>
      <c r="H157" s="663" t="s">
        <v>4047</v>
      </c>
      <c r="I157" s="665">
        <v>0.88</v>
      </c>
      <c r="J157" s="665">
        <v>1500</v>
      </c>
      <c r="K157" s="666">
        <v>1320</v>
      </c>
    </row>
    <row r="158" spans="1:11" ht="14.4" customHeight="1" x14ac:dyDescent="0.3">
      <c r="A158" s="661" t="s">
        <v>575</v>
      </c>
      <c r="B158" s="662" t="s">
        <v>576</v>
      </c>
      <c r="C158" s="663" t="s">
        <v>585</v>
      </c>
      <c r="D158" s="664" t="s">
        <v>2523</v>
      </c>
      <c r="E158" s="663" t="s">
        <v>6880</v>
      </c>
      <c r="F158" s="664" t="s">
        <v>6881</v>
      </c>
      <c r="G158" s="663" t="s">
        <v>4290</v>
      </c>
      <c r="H158" s="663" t="s">
        <v>4291</v>
      </c>
      <c r="I158" s="665">
        <v>0.14000000000000001</v>
      </c>
      <c r="J158" s="665">
        <v>200</v>
      </c>
      <c r="K158" s="666">
        <v>28</v>
      </c>
    </row>
    <row r="159" spans="1:11" ht="14.4" customHeight="1" x14ac:dyDescent="0.3">
      <c r="A159" s="661" t="s">
        <v>575</v>
      </c>
      <c r="B159" s="662" t="s">
        <v>576</v>
      </c>
      <c r="C159" s="663" t="s">
        <v>585</v>
      </c>
      <c r="D159" s="664" t="s">
        <v>2523</v>
      </c>
      <c r="E159" s="663" t="s">
        <v>6880</v>
      </c>
      <c r="F159" s="664" t="s">
        <v>6881</v>
      </c>
      <c r="G159" s="663" t="s">
        <v>4292</v>
      </c>
      <c r="H159" s="663" t="s">
        <v>4293</v>
      </c>
      <c r="I159" s="665">
        <v>11.36</v>
      </c>
      <c r="J159" s="665">
        <v>100</v>
      </c>
      <c r="K159" s="666">
        <v>1136.1399999999999</v>
      </c>
    </row>
    <row r="160" spans="1:11" ht="14.4" customHeight="1" x14ac:dyDescent="0.3">
      <c r="A160" s="661" t="s">
        <v>575</v>
      </c>
      <c r="B160" s="662" t="s">
        <v>576</v>
      </c>
      <c r="C160" s="663" t="s">
        <v>585</v>
      </c>
      <c r="D160" s="664" t="s">
        <v>2523</v>
      </c>
      <c r="E160" s="663" t="s">
        <v>6880</v>
      </c>
      <c r="F160" s="664" t="s">
        <v>6881</v>
      </c>
      <c r="G160" s="663" t="s">
        <v>4294</v>
      </c>
      <c r="H160" s="663" t="s">
        <v>4295</v>
      </c>
      <c r="I160" s="665">
        <v>42.63</v>
      </c>
      <c r="J160" s="665">
        <v>486</v>
      </c>
      <c r="K160" s="666">
        <v>20717.98</v>
      </c>
    </row>
    <row r="161" spans="1:11" ht="14.4" customHeight="1" x14ac:dyDescent="0.3">
      <c r="A161" s="661" t="s">
        <v>575</v>
      </c>
      <c r="B161" s="662" t="s">
        <v>576</v>
      </c>
      <c r="C161" s="663" t="s">
        <v>585</v>
      </c>
      <c r="D161" s="664" t="s">
        <v>2523</v>
      </c>
      <c r="E161" s="663" t="s">
        <v>6880</v>
      </c>
      <c r="F161" s="664" t="s">
        <v>6881</v>
      </c>
      <c r="G161" s="663" t="s">
        <v>4296</v>
      </c>
      <c r="H161" s="663" t="s">
        <v>4297</v>
      </c>
      <c r="I161" s="665">
        <v>61.216666666666669</v>
      </c>
      <c r="J161" s="665">
        <v>3</v>
      </c>
      <c r="K161" s="666">
        <v>183.65</v>
      </c>
    </row>
    <row r="162" spans="1:11" ht="14.4" customHeight="1" x14ac:dyDescent="0.3">
      <c r="A162" s="661" t="s">
        <v>575</v>
      </c>
      <c r="B162" s="662" t="s">
        <v>576</v>
      </c>
      <c r="C162" s="663" t="s">
        <v>585</v>
      </c>
      <c r="D162" s="664" t="s">
        <v>2523</v>
      </c>
      <c r="E162" s="663" t="s">
        <v>6880</v>
      </c>
      <c r="F162" s="664" t="s">
        <v>6881</v>
      </c>
      <c r="G162" s="663" t="s">
        <v>4050</v>
      </c>
      <c r="H162" s="663" t="s">
        <v>4051</v>
      </c>
      <c r="I162" s="665">
        <v>22.150000000000002</v>
      </c>
      <c r="J162" s="665">
        <v>725</v>
      </c>
      <c r="K162" s="666">
        <v>16058.75</v>
      </c>
    </row>
    <row r="163" spans="1:11" ht="14.4" customHeight="1" x14ac:dyDescent="0.3">
      <c r="A163" s="661" t="s">
        <v>575</v>
      </c>
      <c r="B163" s="662" t="s">
        <v>576</v>
      </c>
      <c r="C163" s="663" t="s">
        <v>585</v>
      </c>
      <c r="D163" s="664" t="s">
        <v>2523</v>
      </c>
      <c r="E163" s="663" t="s">
        <v>6880</v>
      </c>
      <c r="F163" s="664" t="s">
        <v>6881</v>
      </c>
      <c r="G163" s="663" t="s">
        <v>4052</v>
      </c>
      <c r="H163" s="663" t="s">
        <v>4053</v>
      </c>
      <c r="I163" s="665">
        <v>30.175000000000004</v>
      </c>
      <c r="J163" s="665">
        <v>200</v>
      </c>
      <c r="K163" s="666">
        <v>6035</v>
      </c>
    </row>
    <row r="164" spans="1:11" ht="14.4" customHeight="1" x14ac:dyDescent="0.3">
      <c r="A164" s="661" t="s">
        <v>575</v>
      </c>
      <c r="B164" s="662" t="s">
        <v>576</v>
      </c>
      <c r="C164" s="663" t="s">
        <v>585</v>
      </c>
      <c r="D164" s="664" t="s">
        <v>2523</v>
      </c>
      <c r="E164" s="663" t="s">
        <v>6880</v>
      </c>
      <c r="F164" s="664" t="s">
        <v>6881</v>
      </c>
      <c r="G164" s="663" t="s">
        <v>4298</v>
      </c>
      <c r="H164" s="663" t="s">
        <v>4299</v>
      </c>
      <c r="I164" s="665">
        <v>1.28</v>
      </c>
      <c r="J164" s="665">
        <v>3000</v>
      </c>
      <c r="K164" s="666">
        <v>3840</v>
      </c>
    </row>
    <row r="165" spans="1:11" ht="14.4" customHeight="1" x14ac:dyDescent="0.3">
      <c r="A165" s="661" t="s">
        <v>575</v>
      </c>
      <c r="B165" s="662" t="s">
        <v>576</v>
      </c>
      <c r="C165" s="663" t="s">
        <v>585</v>
      </c>
      <c r="D165" s="664" t="s">
        <v>2523</v>
      </c>
      <c r="E165" s="663" t="s">
        <v>6880</v>
      </c>
      <c r="F165" s="664" t="s">
        <v>6881</v>
      </c>
      <c r="G165" s="663" t="s">
        <v>4298</v>
      </c>
      <c r="H165" s="663" t="s">
        <v>4300</v>
      </c>
      <c r="I165" s="665">
        <v>1.49</v>
      </c>
      <c r="J165" s="665">
        <v>3000</v>
      </c>
      <c r="K165" s="666">
        <v>4466</v>
      </c>
    </row>
    <row r="166" spans="1:11" ht="14.4" customHeight="1" x14ac:dyDescent="0.3">
      <c r="A166" s="661" t="s">
        <v>575</v>
      </c>
      <c r="B166" s="662" t="s">
        <v>576</v>
      </c>
      <c r="C166" s="663" t="s">
        <v>585</v>
      </c>
      <c r="D166" s="664" t="s">
        <v>2523</v>
      </c>
      <c r="E166" s="663" t="s">
        <v>6880</v>
      </c>
      <c r="F166" s="664" t="s">
        <v>6881</v>
      </c>
      <c r="G166" s="663" t="s">
        <v>4301</v>
      </c>
      <c r="H166" s="663" t="s">
        <v>4302</v>
      </c>
      <c r="I166" s="665">
        <v>12.42</v>
      </c>
      <c r="J166" s="665">
        <v>50</v>
      </c>
      <c r="K166" s="666">
        <v>621</v>
      </c>
    </row>
    <row r="167" spans="1:11" ht="14.4" customHeight="1" x14ac:dyDescent="0.3">
      <c r="A167" s="661" t="s">
        <v>575</v>
      </c>
      <c r="B167" s="662" t="s">
        <v>576</v>
      </c>
      <c r="C167" s="663" t="s">
        <v>585</v>
      </c>
      <c r="D167" s="664" t="s">
        <v>2523</v>
      </c>
      <c r="E167" s="663" t="s">
        <v>6880</v>
      </c>
      <c r="F167" s="664" t="s">
        <v>6881</v>
      </c>
      <c r="G167" s="663" t="s">
        <v>4054</v>
      </c>
      <c r="H167" s="663" t="s">
        <v>4055</v>
      </c>
      <c r="I167" s="665">
        <v>1.38</v>
      </c>
      <c r="J167" s="665">
        <v>100</v>
      </c>
      <c r="K167" s="666">
        <v>138</v>
      </c>
    </row>
    <row r="168" spans="1:11" ht="14.4" customHeight="1" x14ac:dyDescent="0.3">
      <c r="A168" s="661" t="s">
        <v>575</v>
      </c>
      <c r="B168" s="662" t="s">
        <v>576</v>
      </c>
      <c r="C168" s="663" t="s">
        <v>585</v>
      </c>
      <c r="D168" s="664" t="s">
        <v>2523</v>
      </c>
      <c r="E168" s="663" t="s">
        <v>6880</v>
      </c>
      <c r="F168" s="664" t="s">
        <v>6881</v>
      </c>
      <c r="G168" s="663" t="s">
        <v>4059</v>
      </c>
      <c r="H168" s="663" t="s">
        <v>4060</v>
      </c>
      <c r="I168" s="665">
        <v>0.63222222222222213</v>
      </c>
      <c r="J168" s="665">
        <v>5000</v>
      </c>
      <c r="K168" s="666">
        <v>3100</v>
      </c>
    </row>
    <row r="169" spans="1:11" ht="14.4" customHeight="1" x14ac:dyDescent="0.3">
      <c r="A169" s="661" t="s">
        <v>575</v>
      </c>
      <c r="B169" s="662" t="s">
        <v>576</v>
      </c>
      <c r="C169" s="663" t="s">
        <v>585</v>
      </c>
      <c r="D169" s="664" t="s">
        <v>2523</v>
      </c>
      <c r="E169" s="663" t="s">
        <v>6880</v>
      </c>
      <c r="F169" s="664" t="s">
        <v>6881</v>
      </c>
      <c r="G169" s="663" t="s">
        <v>4061</v>
      </c>
      <c r="H169" s="663" t="s">
        <v>4062</v>
      </c>
      <c r="I169" s="665">
        <v>4.4045454545454552</v>
      </c>
      <c r="J169" s="665">
        <v>1820</v>
      </c>
      <c r="K169" s="666">
        <v>8028.4</v>
      </c>
    </row>
    <row r="170" spans="1:11" ht="14.4" customHeight="1" x14ac:dyDescent="0.3">
      <c r="A170" s="661" t="s">
        <v>575</v>
      </c>
      <c r="B170" s="662" t="s">
        <v>576</v>
      </c>
      <c r="C170" s="663" t="s">
        <v>585</v>
      </c>
      <c r="D170" s="664" t="s">
        <v>2523</v>
      </c>
      <c r="E170" s="663" t="s">
        <v>6880</v>
      </c>
      <c r="F170" s="664" t="s">
        <v>6881</v>
      </c>
      <c r="G170" s="663" t="s">
        <v>4063</v>
      </c>
      <c r="H170" s="663" t="s">
        <v>4064</v>
      </c>
      <c r="I170" s="665">
        <v>8.58</v>
      </c>
      <c r="J170" s="665">
        <v>144</v>
      </c>
      <c r="K170" s="666">
        <v>1235.5200000000002</v>
      </c>
    </row>
    <row r="171" spans="1:11" ht="14.4" customHeight="1" x14ac:dyDescent="0.3">
      <c r="A171" s="661" t="s">
        <v>575</v>
      </c>
      <c r="B171" s="662" t="s">
        <v>576</v>
      </c>
      <c r="C171" s="663" t="s">
        <v>585</v>
      </c>
      <c r="D171" s="664" t="s">
        <v>2523</v>
      </c>
      <c r="E171" s="663" t="s">
        <v>6880</v>
      </c>
      <c r="F171" s="664" t="s">
        <v>6881</v>
      </c>
      <c r="G171" s="663" t="s">
        <v>4065</v>
      </c>
      <c r="H171" s="663" t="s">
        <v>4066</v>
      </c>
      <c r="I171" s="665">
        <v>28.982499999999998</v>
      </c>
      <c r="J171" s="665">
        <v>8</v>
      </c>
      <c r="K171" s="666">
        <v>231.85999999999999</v>
      </c>
    </row>
    <row r="172" spans="1:11" ht="14.4" customHeight="1" x14ac:dyDescent="0.3">
      <c r="A172" s="661" t="s">
        <v>575</v>
      </c>
      <c r="B172" s="662" t="s">
        <v>576</v>
      </c>
      <c r="C172" s="663" t="s">
        <v>585</v>
      </c>
      <c r="D172" s="664" t="s">
        <v>2523</v>
      </c>
      <c r="E172" s="663" t="s">
        <v>6880</v>
      </c>
      <c r="F172" s="664" t="s">
        <v>6881</v>
      </c>
      <c r="G172" s="663" t="s">
        <v>4303</v>
      </c>
      <c r="H172" s="663" t="s">
        <v>4304</v>
      </c>
      <c r="I172" s="665">
        <v>11.260000000000002</v>
      </c>
      <c r="J172" s="665">
        <v>954</v>
      </c>
      <c r="K172" s="666">
        <v>10740.43</v>
      </c>
    </row>
    <row r="173" spans="1:11" ht="14.4" customHeight="1" x14ac:dyDescent="0.3">
      <c r="A173" s="661" t="s">
        <v>575</v>
      </c>
      <c r="B173" s="662" t="s">
        <v>576</v>
      </c>
      <c r="C173" s="663" t="s">
        <v>585</v>
      </c>
      <c r="D173" s="664" t="s">
        <v>2523</v>
      </c>
      <c r="E173" s="663" t="s">
        <v>6880</v>
      </c>
      <c r="F173" s="664" t="s">
        <v>6881</v>
      </c>
      <c r="G173" s="663" t="s">
        <v>4067</v>
      </c>
      <c r="H173" s="663" t="s">
        <v>4068</v>
      </c>
      <c r="I173" s="665">
        <v>8.9499999999999993</v>
      </c>
      <c r="J173" s="665">
        <v>100</v>
      </c>
      <c r="K173" s="666">
        <v>895.04</v>
      </c>
    </row>
    <row r="174" spans="1:11" ht="14.4" customHeight="1" x14ac:dyDescent="0.3">
      <c r="A174" s="661" t="s">
        <v>575</v>
      </c>
      <c r="B174" s="662" t="s">
        <v>576</v>
      </c>
      <c r="C174" s="663" t="s">
        <v>585</v>
      </c>
      <c r="D174" s="664" t="s">
        <v>2523</v>
      </c>
      <c r="E174" s="663" t="s">
        <v>6880</v>
      </c>
      <c r="F174" s="664" t="s">
        <v>6881</v>
      </c>
      <c r="G174" s="663" t="s">
        <v>4305</v>
      </c>
      <c r="H174" s="663" t="s">
        <v>4306</v>
      </c>
      <c r="I174" s="665">
        <v>9.6380000000000017</v>
      </c>
      <c r="J174" s="665">
        <v>1440</v>
      </c>
      <c r="K174" s="666">
        <v>13843.919999999996</v>
      </c>
    </row>
    <row r="175" spans="1:11" ht="14.4" customHeight="1" x14ac:dyDescent="0.3">
      <c r="A175" s="661" t="s">
        <v>575</v>
      </c>
      <c r="B175" s="662" t="s">
        <v>576</v>
      </c>
      <c r="C175" s="663" t="s">
        <v>585</v>
      </c>
      <c r="D175" s="664" t="s">
        <v>2523</v>
      </c>
      <c r="E175" s="663" t="s">
        <v>6880</v>
      </c>
      <c r="F175" s="664" t="s">
        <v>6881</v>
      </c>
      <c r="G175" s="663" t="s">
        <v>4070</v>
      </c>
      <c r="H175" s="663" t="s">
        <v>4071</v>
      </c>
      <c r="I175" s="665">
        <v>1.1724999999999999</v>
      </c>
      <c r="J175" s="665">
        <v>1700</v>
      </c>
      <c r="K175" s="666">
        <v>1994</v>
      </c>
    </row>
    <row r="176" spans="1:11" ht="14.4" customHeight="1" x14ac:dyDescent="0.3">
      <c r="A176" s="661" t="s">
        <v>575</v>
      </c>
      <c r="B176" s="662" t="s">
        <v>576</v>
      </c>
      <c r="C176" s="663" t="s">
        <v>585</v>
      </c>
      <c r="D176" s="664" t="s">
        <v>2523</v>
      </c>
      <c r="E176" s="663" t="s">
        <v>6880</v>
      </c>
      <c r="F176" s="664" t="s">
        <v>6881</v>
      </c>
      <c r="G176" s="663" t="s">
        <v>4070</v>
      </c>
      <c r="H176" s="663" t="s">
        <v>4072</v>
      </c>
      <c r="I176" s="665">
        <v>1.1724999999999999</v>
      </c>
      <c r="J176" s="665">
        <v>1700</v>
      </c>
      <c r="K176" s="666">
        <v>1994</v>
      </c>
    </row>
    <row r="177" spans="1:11" ht="14.4" customHeight="1" x14ac:dyDescent="0.3">
      <c r="A177" s="661" t="s">
        <v>575</v>
      </c>
      <c r="B177" s="662" t="s">
        <v>576</v>
      </c>
      <c r="C177" s="663" t="s">
        <v>585</v>
      </c>
      <c r="D177" s="664" t="s">
        <v>2523</v>
      </c>
      <c r="E177" s="663" t="s">
        <v>6880</v>
      </c>
      <c r="F177" s="664" t="s">
        <v>6881</v>
      </c>
      <c r="G177" s="663" t="s">
        <v>4075</v>
      </c>
      <c r="H177" s="663" t="s">
        <v>4076</v>
      </c>
      <c r="I177" s="665">
        <v>98.375</v>
      </c>
      <c r="J177" s="665">
        <v>10</v>
      </c>
      <c r="K177" s="666">
        <v>983.75</v>
      </c>
    </row>
    <row r="178" spans="1:11" ht="14.4" customHeight="1" x14ac:dyDescent="0.3">
      <c r="A178" s="661" t="s">
        <v>575</v>
      </c>
      <c r="B178" s="662" t="s">
        <v>576</v>
      </c>
      <c r="C178" s="663" t="s">
        <v>585</v>
      </c>
      <c r="D178" s="664" t="s">
        <v>2523</v>
      </c>
      <c r="E178" s="663" t="s">
        <v>6880</v>
      </c>
      <c r="F178" s="664" t="s">
        <v>6881</v>
      </c>
      <c r="G178" s="663" t="s">
        <v>4307</v>
      </c>
      <c r="H178" s="663" t="s">
        <v>4308</v>
      </c>
      <c r="I178" s="665">
        <v>0.94750000000000001</v>
      </c>
      <c r="J178" s="665">
        <v>2000</v>
      </c>
      <c r="K178" s="666">
        <v>1895</v>
      </c>
    </row>
    <row r="179" spans="1:11" ht="14.4" customHeight="1" x14ac:dyDescent="0.3">
      <c r="A179" s="661" t="s">
        <v>575</v>
      </c>
      <c r="B179" s="662" t="s">
        <v>576</v>
      </c>
      <c r="C179" s="663" t="s">
        <v>585</v>
      </c>
      <c r="D179" s="664" t="s">
        <v>2523</v>
      </c>
      <c r="E179" s="663" t="s">
        <v>6880</v>
      </c>
      <c r="F179" s="664" t="s">
        <v>6881</v>
      </c>
      <c r="G179" s="663" t="s">
        <v>4307</v>
      </c>
      <c r="H179" s="663" t="s">
        <v>4309</v>
      </c>
      <c r="I179" s="665">
        <v>0.97</v>
      </c>
      <c r="J179" s="665">
        <v>2150</v>
      </c>
      <c r="K179" s="666">
        <v>2084</v>
      </c>
    </row>
    <row r="180" spans="1:11" ht="14.4" customHeight="1" x14ac:dyDescent="0.3">
      <c r="A180" s="661" t="s">
        <v>575</v>
      </c>
      <c r="B180" s="662" t="s">
        <v>576</v>
      </c>
      <c r="C180" s="663" t="s">
        <v>585</v>
      </c>
      <c r="D180" s="664" t="s">
        <v>2523</v>
      </c>
      <c r="E180" s="663" t="s">
        <v>6880</v>
      </c>
      <c r="F180" s="664" t="s">
        <v>6881</v>
      </c>
      <c r="G180" s="663" t="s">
        <v>4310</v>
      </c>
      <c r="H180" s="663" t="s">
        <v>4311</v>
      </c>
      <c r="I180" s="665">
        <v>0.57199999999999995</v>
      </c>
      <c r="J180" s="665">
        <v>2500</v>
      </c>
      <c r="K180" s="666">
        <v>1430</v>
      </c>
    </row>
    <row r="181" spans="1:11" ht="14.4" customHeight="1" x14ac:dyDescent="0.3">
      <c r="A181" s="661" t="s">
        <v>575</v>
      </c>
      <c r="B181" s="662" t="s">
        <v>576</v>
      </c>
      <c r="C181" s="663" t="s">
        <v>585</v>
      </c>
      <c r="D181" s="664" t="s">
        <v>2523</v>
      </c>
      <c r="E181" s="663" t="s">
        <v>6880</v>
      </c>
      <c r="F181" s="664" t="s">
        <v>6881</v>
      </c>
      <c r="G181" s="663" t="s">
        <v>4310</v>
      </c>
      <c r="H181" s="663" t="s">
        <v>4312</v>
      </c>
      <c r="I181" s="665">
        <v>0.59</v>
      </c>
      <c r="J181" s="665">
        <v>3500</v>
      </c>
      <c r="K181" s="666">
        <v>2065</v>
      </c>
    </row>
    <row r="182" spans="1:11" ht="14.4" customHeight="1" x14ac:dyDescent="0.3">
      <c r="A182" s="661" t="s">
        <v>575</v>
      </c>
      <c r="B182" s="662" t="s">
        <v>576</v>
      </c>
      <c r="C182" s="663" t="s">
        <v>585</v>
      </c>
      <c r="D182" s="664" t="s">
        <v>2523</v>
      </c>
      <c r="E182" s="663" t="s">
        <v>6880</v>
      </c>
      <c r="F182" s="664" t="s">
        <v>6881</v>
      </c>
      <c r="G182" s="663" t="s">
        <v>4079</v>
      </c>
      <c r="H182" s="663" t="s">
        <v>4080</v>
      </c>
      <c r="I182" s="665">
        <v>0.85800000000000021</v>
      </c>
      <c r="J182" s="665">
        <v>1200</v>
      </c>
      <c r="K182" s="666">
        <v>1030</v>
      </c>
    </row>
    <row r="183" spans="1:11" ht="14.4" customHeight="1" x14ac:dyDescent="0.3">
      <c r="A183" s="661" t="s">
        <v>575</v>
      </c>
      <c r="B183" s="662" t="s">
        <v>576</v>
      </c>
      <c r="C183" s="663" t="s">
        <v>585</v>
      </c>
      <c r="D183" s="664" t="s">
        <v>2523</v>
      </c>
      <c r="E183" s="663" t="s">
        <v>6880</v>
      </c>
      <c r="F183" s="664" t="s">
        <v>6881</v>
      </c>
      <c r="G183" s="663" t="s">
        <v>4081</v>
      </c>
      <c r="H183" s="663" t="s">
        <v>4082</v>
      </c>
      <c r="I183" s="665">
        <v>1.5149999999999999</v>
      </c>
      <c r="J183" s="665">
        <v>650</v>
      </c>
      <c r="K183" s="666">
        <v>984</v>
      </c>
    </row>
    <row r="184" spans="1:11" ht="14.4" customHeight="1" x14ac:dyDescent="0.3">
      <c r="A184" s="661" t="s">
        <v>575</v>
      </c>
      <c r="B184" s="662" t="s">
        <v>576</v>
      </c>
      <c r="C184" s="663" t="s">
        <v>585</v>
      </c>
      <c r="D184" s="664" t="s">
        <v>2523</v>
      </c>
      <c r="E184" s="663" t="s">
        <v>6880</v>
      </c>
      <c r="F184" s="664" t="s">
        <v>6881</v>
      </c>
      <c r="G184" s="663" t="s">
        <v>4313</v>
      </c>
      <c r="H184" s="663" t="s">
        <v>4314</v>
      </c>
      <c r="I184" s="665">
        <v>2.0633333333333335</v>
      </c>
      <c r="J184" s="665">
        <v>350</v>
      </c>
      <c r="K184" s="666">
        <v>722</v>
      </c>
    </row>
    <row r="185" spans="1:11" ht="14.4" customHeight="1" x14ac:dyDescent="0.3">
      <c r="A185" s="661" t="s">
        <v>575</v>
      </c>
      <c r="B185" s="662" t="s">
        <v>576</v>
      </c>
      <c r="C185" s="663" t="s">
        <v>585</v>
      </c>
      <c r="D185" s="664" t="s">
        <v>2523</v>
      </c>
      <c r="E185" s="663" t="s">
        <v>6880</v>
      </c>
      <c r="F185" s="664" t="s">
        <v>6881</v>
      </c>
      <c r="G185" s="663" t="s">
        <v>4083</v>
      </c>
      <c r="H185" s="663" t="s">
        <v>4084</v>
      </c>
      <c r="I185" s="665">
        <v>3.3666666666666667</v>
      </c>
      <c r="J185" s="665">
        <v>300</v>
      </c>
      <c r="K185" s="666">
        <v>1010</v>
      </c>
    </row>
    <row r="186" spans="1:11" ht="14.4" customHeight="1" x14ac:dyDescent="0.3">
      <c r="A186" s="661" t="s">
        <v>575</v>
      </c>
      <c r="B186" s="662" t="s">
        <v>576</v>
      </c>
      <c r="C186" s="663" t="s">
        <v>585</v>
      </c>
      <c r="D186" s="664" t="s">
        <v>2523</v>
      </c>
      <c r="E186" s="663" t="s">
        <v>6880</v>
      </c>
      <c r="F186" s="664" t="s">
        <v>6881</v>
      </c>
      <c r="G186" s="663" t="s">
        <v>4315</v>
      </c>
      <c r="H186" s="663" t="s">
        <v>4316</v>
      </c>
      <c r="I186" s="665">
        <v>15.486666666666666</v>
      </c>
      <c r="J186" s="665">
        <v>240</v>
      </c>
      <c r="K186" s="666">
        <v>3716.8300000000004</v>
      </c>
    </row>
    <row r="187" spans="1:11" ht="14.4" customHeight="1" x14ac:dyDescent="0.3">
      <c r="A187" s="661" t="s">
        <v>575</v>
      </c>
      <c r="B187" s="662" t="s">
        <v>576</v>
      </c>
      <c r="C187" s="663" t="s">
        <v>585</v>
      </c>
      <c r="D187" s="664" t="s">
        <v>2523</v>
      </c>
      <c r="E187" s="663" t="s">
        <v>6880</v>
      </c>
      <c r="F187" s="664" t="s">
        <v>6881</v>
      </c>
      <c r="G187" s="663" t="s">
        <v>4315</v>
      </c>
      <c r="H187" s="663" t="s">
        <v>4317</v>
      </c>
      <c r="I187" s="665">
        <v>15.49</v>
      </c>
      <c r="J187" s="665">
        <v>40</v>
      </c>
      <c r="K187" s="666">
        <v>619.6</v>
      </c>
    </row>
    <row r="188" spans="1:11" ht="14.4" customHeight="1" x14ac:dyDescent="0.3">
      <c r="A188" s="661" t="s">
        <v>575</v>
      </c>
      <c r="B188" s="662" t="s">
        <v>576</v>
      </c>
      <c r="C188" s="663" t="s">
        <v>585</v>
      </c>
      <c r="D188" s="664" t="s">
        <v>2523</v>
      </c>
      <c r="E188" s="663" t="s">
        <v>6880</v>
      </c>
      <c r="F188" s="664" t="s">
        <v>6881</v>
      </c>
      <c r="G188" s="663" t="s">
        <v>4318</v>
      </c>
      <c r="H188" s="663" t="s">
        <v>4319</v>
      </c>
      <c r="I188" s="665">
        <v>2.855</v>
      </c>
      <c r="J188" s="665">
        <v>100</v>
      </c>
      <c r="K188" s="666">
        <v>285.58000000000004</v>
      </c>
    </row>
    <row r="189" spans="1:11" ht="14.4" customHeight="1" x14ac:dyDescent="0.3">
      <c r="A189" s="661" t="s">
        <v>575</v>
      </c>
      <c r="B189" s="662" t="s">
        <v>576</v>
      </c>
      <c r="C189" s="663" t="s">
        <v>585</v>
      </c>
      <c r="D189" s="664" t="s">
        <v>2523</v>
      </c>
      <c r="E189" s="663" t="s">
        <v>6880</v>
      </c>
      <c r="F189" s="664" t="s">
        <v>6881</v>
      </c>
      <c r="G189" s="663" t="s">
        <v>4320</v>
      </c>
      <c r="H189" s="663" t="s">
        <v>4321</v>
      </c>
      <c r="I189" s="665">
        <v>0.91</v>
      </c>
      <c r="J189" s="665">
        <v>500</v>
      </c>
      <c r="K189" s="666">
        <v>455.4</v>
      </c>
    </row>
    <row r="190" spans="1:11" ht="14.4" customHeight="1" x14ac:dyDescent="0.3">
      <c r="A190" s="661" t="s">
        <v>575</v>
      </c>
      <c r="B190" s="662" t="s">
        <v>576</v>
      </c>
      <c r="C190" s="663" t="s">
        <v>585</v>
      </c>
      <c r="D190" s="664" t="s">
        <v>2523</v>
      </c>
      <c r="E190" s="663" t="s">
        <v>6880</v>
      </c>
      <c r="F190" s="664" t="s">
        <v>6881</v>
      </c>
      <c r="G190" s="663" t="s">
        <v>4322</v>
      </c>
      <c r="H190" s="663" t="s">
        <v>4323</v>
      </c>
      <c r="I190" s="665">
        <v>13.87125</v>
      </c>
      <c r="J190" s="665">
        <v>504</v>
      </c>
      <c r="K190" s="666">
        <v>6991.15</v>
      </c>
    </row>
    <row r="191" spans="1:11" ht="14.4" customHeight="1" x14ac:dyDescent="0.3">
      <c r="A191" s="661" t="s">
        <v>575</v>
      </c>
      <c r="B191" s="662" t="s">
        <v>576</v>
      </c>
      <c r="C191" s="663" t="s">
        <v>585</v>
      </c>
      <c r="D191" s="664" t="s">
        <v>2523</v>
      </c>
      <c r="E191" s="663" t="s">
        <v>6880</v>
      </c>
      <c r="F191" s="664" t="s">
        <v>6881</v>
      </c>
      <c r="G191" s="663" t="s">
        <v>4324</v>
      </c>
      <c r="H191" s="663" t="s">
        <v>4325</v>
      </c>
      <c r="I191" s="665">
        <v>7.13</v>
      </c>
      <c r="J191" s="665">
        <v>336</v>
      </c>
      <c r="K191" s="666">
        <v>2394.65</v>
      </c>
    </row>
    <row r="192" spans="1:11" ht="14.4" customHeight="1" x14ac:dyDescent="0.3">
      <c r="A192" s="661" t="s">
        <v>575</v>
      </c>
      <c r="B192" s="662" t="s">
        <v>576</v>
      </c>
      <c r="C192" s="663" t="s">
        <v>585</v>
      </c>
      <c r="D192" s="664" t="s">
        <v>2523</v>
      </c>
      <c r="E192" s="663" t="s">
        <v>6880</v>
      </c>
      <c r="F192" s="664" t="s">
        <v>6881</v>
      </c>
      <c r="G192" s="663" t="s">
        <v>4324</v>
      </c>
      <c r="H192" s="663" t="s">
        <v>4326</v>
      </c>
      <c r="I192" s="665">
        <v>7.126666666666666</v>
      </c>
      <c r="J192" s="665">
        <v>82</v>
      </c>
      <c r="K192" s="666">
        <v>584.30999999999995</v>
      </c>
    </row>
    <row r="193" spans="1:11" ht="14.4" customHeight="1" x14ac:dyDescent="0.3">
      <c r="A193" s="661" t="s">
        <v>575</v>
      </c>
      <c r="B193" s="662" t="s">
        <v>576</v>
      </c>
      <c r="C193" s="663" t="s">
        <v>585</v>
      </c>
      <c r="D193" s="664" t="s">
        <v>2523</v>
      </c>
      <c r="E193" s="663" t="s">
        <v>6880</v>
      </c>
      <c r="F193" s="664" t="s">
        <v>6881</v>
      </c>
      <c r="G193" s="663" t="s">
        <v>4327</v>
      </c>
      <c r="H193" s="663" t="s">
        <v>4328</v>
      </c>
      <c r="I193" s="665">
        <v>11.312222222222223</v>
      </c>
      <c r="J193" s="665">
        <v>360</v>
      </c>
      <c r="K193" s="666">
        <v>4073.5400000000004</v>
      </c>
    </row>
    <row r="194" spans="1:11" ht="14.4" customHeight="1" x14ac:dyDescent="0.3">
      <c r="A194" s="661" t="s">
        <v>575</v>
      </c>
      <c r="B194" s="662" t="s">
        <v>576</v>
      </c>
      <c r="C194" s="663" t="s">
        <v>585</v>
      </c>
      <c r="D194" s="664" t="s">
        <v>2523</v>
      </c>
      <c r="E194" s="663" t="s">
        <v>6880</v>
      </c>
      <c r="F194" s="664" t="s">
        <v>6881</v>
      </c>
      <c r="G194" s="663" t="s">
        <v>4327</v>
      </c>
      <c r="H194" s="663" t="s">
        <v>4329</v>
      </c>
      <c r="I194" s="665">
        <v>11.32</v>
      </c>
      <c r="J194" s="665">
        <v>116</v>
      </c>
      <c r="K194" s="666">
        <v>1313.04</v>
      </c>
    </row>
    <row r="195" spans="1:11" ht="14.4" customHeight="1" x14ac:dyDescent="0.3">
      <c r="A195" s="661" t="s">
        <v>575</v>
      </c>
      <c r="B195" s="662" t="s">
        <v>576</v>
      </c>
      <c r="C195" s="663" t="s">
        <v>585</v>
      </c>
      <c r="D195" s="664" t="s">
        <v>2523</v>
      </c>
      <c r="E195" s="663" t="s">
        <v>6880</v>
      </c>
      <c r="F195" s="664" t="s">
        <v>6881</v>
      </c>
      <c r="G195" s="663" t="s">
        <v>4330</v>
      </c>
      <c r="H195" s="663" t="s">
        <v>4331</v>
      </c>
      <c r="I195" s="665">
        <v>500.25</v>
      </c>
      <c r="J195" s="665">
        <v>9</v>
      </c>
      <c r="K195" s="666">
        <v>4502.25</v>
      </c>
    </row>
    <row r="196" spans="1:11" ht="14.4" customHeight="1" x14ac:dyDescent="0.3">
      <c r="A196" s="661" t="s">
        <v>575</v>
      </c>
      <c r="B196" s="662" t="s">
        <v>576</v>
      </c>
      <c r="C196" s="663" t="s">
        <v>585</v>
      </c>
      <c r="D196" s="664" t="s">
        <v>2523</v>
      </c>
      <c r="E196" s="663" t="s">
        <v>6880</v>
      </c>
      <c r="F196" s="664" t="s">
        <v>6881</v>
      </c>
      <c r="G196" s="663" t="s">
        <v>4330</v>
      </c>
      <c r="H196" s="663" t="s">
        <v>4332</v>
      </c>
      <c r="I196" s="665">
        <v>380.13499999999999</v>
      </c>
      <c r="J196" s="665">
        <v>2</v>
      </c>
      <c r="K196" s="666">
        <v>760.27</v>
      </c>
    </row>
    <row r="197" spans="1:11" ht="14.4" customHeight="1" x14ac:dyDescent="0.3">
      <c r="A197" s="661" t="s">
        <v>575</v>
      </c>
      <c r="B197" s="662" t="s">
        <v>576</v>
      </c>
      <c r="C197" s="663" t="s">
        <v>585</v>
      </c>
      <c r="D197" s="664" t="s">
        <v>2523</v>
      </c>
      <c r="E197" s="663" t="s">
        <v>6880</v>
      </c>
      <c r="F197" s="664" t="s">
        <v>6881</v>
      </c>
      <c r="G197" s="663" t="s">
        <v>4333</v>
      </c>
      <c r="H197" s="663" t="s">
        <v>4334</v>
      </c>
      <c r="I197" s="665">
        <v>555.45000000000005</v>
      </c>
      <c r="J197" s="665">
        <v>4</v>
      </c>
      <c r="K197" s="666">
        <v>2221.8000000000002</v>
      </c>
    </row>
    <row r="198" spans="1:11" ht="14.4" customHeight="1" x14ac:dyDescent="0.3">
      <c r="A198" s="661" t="s">
        <v>575</v>
      </c>
      <c r="B198" s="662" t="s">
        <v>576</v>
      </c>
      <c r="C198" s="663" t="s">
        <v>585</v>
      </c>
      <c r="D198" s="664" t="s">
        <v>2523</v>
      </c>
      <c r="E198" s="663" t="s">
        <v>6880</v>
      </c>
      <c r="F198" s="664" t="s">
        <v>6881</v>
      </c>
      <c r="G198" s="663" t="s">
        <v>4333</v>
      </c>
      <c r="H198" s="663" t="s">
        <v>4335</v>
      </c>
      <c r="I198" s="665">
        <v>422.72500000000002</v>
      </c>
      <c r="J198" s="665">
        <v>2</v>
      </c>
      <c r="K198" s="666">
        <v>845.45</v>
      </c>
    </row>
    <row r="199" spans="1:11" ht="14.4" customHeight="1" x14ac:dyDescent="0.3">
      <c r="A199" s="661" t="s">
        <v>575</v>
      </c>
      <c r="B199" s="662" t="s">
        <v>576</v>
      </c>
      <c r="C199" s="663" t="s">
        <v>585</v>
      </c>
      <c r="D199" s="664" t="s">
        <v>2523</v>
      </c>
      <c r="E199" s="663" t="s">
        <v>6880</v>
      </c>
      <c r="F199" s="664" t="s">
        <v>6881</v>
      </c>
      <c r="G199" s="663" t="s">
        <v>4336</v>
      </c>
      <c r="H199" s="663" t="s">
        <v>4337</v>
      </c>
      <c r="I199" s="665">
        <v>0.31</v>
      </c>
      <c r="J199" s="665">
        <v>200</v>
      </c>
      <c r="K199" s="666">
        <v>62</v>
      </c>
    </row>
    <row r="200" spans="1:11" ht="14.4" customHeight="1" x14ac:dyDescent="0.3">
      <c r="A200" s="661" t="s">
        <v>575</v>
      </c>
      <c r="B200" s="662" t="s">
        <v>576</v>
      </c>
      <c r="C200" s="663" t="s">
        <v>585</v>
      </c>
      <c r="D200" s="664" t="s">
        <v>2523</v>
      </c>
      <c r="E200" s="663" t="s">
        <v>6880</v>
      </c>
      <c r="F200" s="664" t="s">
        <v>6881</v>
      </c>
      <c r="G200" s="663" t="s">
        <v>4338</v>
      </c>
      <c r="H200" s="663" t="s">
        <v>4339</v>
      </c>
      <c r="I200" s="665">
        <v>13.04</v>
      </c>
      <c r="J200" s="665">
        <v>50</v>
      </c>
      <c r="K200" s="666">
        <v>652.13</v>
      </c>
    </row>
    <row r="201" spans="1:11" ht="14.4" customHeight="1" x14ac:dyDescent="0.3">
      <c r="A201" s="661" t="s">
        <v>575</v>
      </c>
      <c r="B201" s="662" t="s">
        <v>576</v>
      </c>
      <c r="C201" s="663" t="s">
        <v>585</v>
      </c>
      <c r="D201" s="664" t="s">
        <v>2523</v>
      </c>
      <c r="E201" s="663" t="s">
        <v>6880</v>
      </c>
      <c r="F201" s="664" t="s">
        <v>6881</v>
      </c>
      <c r="G201" s="663" t="s">
        <v>4340</v>
      </c>
      <c r="H201" s="663" t="s">
        <v>4341</v>
      </c>
      <c r="I201" s="665">
        <v>18.332499999999996</v>
      </c>
      <c r="J201" s="665">
        <v>600</v>
      </c>
      <c r="K201" s="666">
        <v>11117.150000000001</v>
      </c>
    </row>
    <row r="202" spans="1:11" ht="14.4" customHeight="1" x14ac:dyDescent="0.3">
      <c r="A202" s="661" t="s">
        <v>575</v>
      </c>
      <c r="B202" s="662" t="s">
        <v>576</v>
      </c>
      <c r="C202" s="663" t="s">
        <v>585</v>
      </c>
      <c r="D202" s="664" t="s">
        <v>2523</v>
      </c>
      <c r="E202" s="663" t="s">
        <v>6880</v>
      </c>
      <c r="F202" s="664" t="s">
        <v>6881</v>
      </c>
      <c r="G202" s="663" t="s">
        <v>4342</v>
      </c>
      <c r="H202" s="663" t="s">
        <v>4343</v>
      </c>
      <c r="I202" s="665">
        <v>13.975999999999999</v>
      </c>
      <c r="J202" s="665">
        <v>480</v>
      </c>
      <c r="K202" s="666">
        <v>6683.8899999999994</v>
      </c>
    </row>
    <row r="203" spans="1:11" ht="14.4" customHeight="1" x14ac:dyDescent="0.3">
      <c r="A203" s="661" t="s">
        <v>575</v>
      </c>
      <c r="B203" s="662" t="s">
        <v>576</v>
      </c>
      <c r="C203" s="663" t="s">
        <v>585</v>
      </c>
      <c r="D203" s="664" t="s">
        <v>2523</v>
      </c>
      <c r="E203" s="663" t="s">
        <v>6880</v>
      </c>
      <c r="F203" s="664" t="s">
        <v>6881</v>
      </c>
      <c r="G203" s="663" t="s">
        <v>4344</v>
      </c>
      <c r="H203" s="663" t="s">
        <v>4345</v>
      </c>
      <c r="I203" s="665">
        <v>22.3</v>
      </c>
      <c r="J203" s="665">
        <v>5</v>
      </c>
      <c r="K203" s="666">
        <v>111.49</v>
      </c>
    </row>
    <row r="204" spans="1:11" ht="14.4" customHeight="1" x14ac:dyDescent="0.3">
      <c r="A204" s="661" t="s">
        <v>575</v>
      </c>
      <c r="B204" s="662" t="s">
        <v>576</v>
      </c>
      <c r="C204" s="663" t="s">
        <v>585</v>
      </c>
      <c r="D204" s="664" t="s">
        <v>2523</v>
      </c>
      <c r="E204" s="663" t="s">
        <v>6880</v>
      </c>
      <c r="F204" s="664" t="s">
        <v>6881</v>
      </c>
      <c r="G204" s="663" t="s">
        <v>4346</v>
      </c>
      <c r="H204" s="663" t="s">
        <v>4347</v>
      </c>
      <c r="I204" s="665">
        <v>21.06</v>
      </c>
      <c r="J204" s="665">
        <v>40</v>
      </c>
      <c r="K204" s="666">
        <v>842.54</v>
      </c>
    </row>
    <row r="205" spans="1:11" ht="14.4" customHeight="1" x14ac:dyDescent="0.3">
      <c r="A205" s="661" t="s">
        <v>575</v>
      </c>
      <c r="B205" s="662" t="s">
        <v>576</v>
      </c>
      <c r="C205" s="663" t="s">
        <v>585</v>
      </c>
      <c r="D205" s="664" t="s">
        <v>2523</v>
      </c>
      <c r="E205" s="663" t="s">
        <v>6880</v>
      </c>
      <c r="F205" s="664" t="s">
        <v>6881</v>
      </c>
      <c r="G205" s="663" t="s">
        <v>4348</v>
      </c>
      <c r="H205" s="663" t="s">
        <v>4349</v>
      </c>
      <c r="I205" s="665">
        <v>19</v>
      </c>
      <c r="J205" s="665">
        <v>30</v>
      </c>
      <c r="K205" s="666">
        <v>570.03</v>
      </c>
    </row>
    <row r="206" spans="1:11" ht="14.4" customHeight="1" x14ac:dyDescent="0.3">
      <c r="A206" s="661" t="s">
        <v>575</v>
      </c>
      <c r="B206" s="662" t="s">
        <v>576</v>
      </c>
      <c r="C206" s="663" t="s">
        <v>585</v>
      </c>
      <c r="D206" s="664" t="s">
        <v>2523</v>
      </c>
      <c r="E206" s="663" t="s">
        <v>6880</v>
      </c>
      <c r="F206" s="664" t="s">
        <v>6881</v>
      </c>
      <c r="G206" s="663" t="s">
        <v>4350</v>
      </c>
      <c r="H206" s="663" t="s">
        <v>4351</v>
      </c>
      <c r="I206" s="665">
        <v>153.11000000000001</v>
      </c>
      <c r="J206" s="665">
        <v>1</v>
      </c>
      <c r="K206" s="666">
        <v>153.11000000000001</v>
      </c>
    </row>
    <row r="207" spans="1:11" ht="14.4" customHeight="1" x14ac:dyDescent="0.3">
      <c r="A207" s="661" t="s">
        <v>575</v>
      </c>
      <c r="B207" s="662" t="s">
        <v>576</v>
      </c>
      <c r="C207" s="663" t="s">
        <v>585</v>
      </c>
      <c r="D207" s="664" t="s">
        <v>2523</v>
      </c>
      <c r="E207" s="663" t="s">
        <v>6880</v>
      </c>
      <c r="F207" s="664" t="s">
        <v>6881</v>
      </c>
      <c r="G207" s="663" t="s">
        <v>4108</v>
      </c>
      <c r="H207" s="663" t="s">
        <v>4109</v>
      </c>
      <c r="I207" s="665">
        <v>0.38</v>
      </c>
      <c r="J207" s="665">
        <v>200</v>
      </c>
      <c r="K207" s="666">
        <v>76</v>
      </c>
    </row>
    <row r="208" spans="1:11" ht="14.4" customHeight="1" x14ac:dyDescent="0.3">
      <c r="A208" s="661" t="s">
        <v>575</v>
      </c>
      <c r="B208" s="662" t="s">
        <v>576</v>
      </c>
      <c r="C208" s="663" t="s">
        <v>585</v>
      </c>
      <c r="D208" s="664" t="s">
        <v>2523</v>
      </c>
      <c r="E208" s="663" t="s">
        <v>6880</v>
      </c>
      <c r="F208" s="664" t="s">
        <v>6881</v>
      </c>
      <c r="G208" s="663" t="s">
        <v>4110</v>
      </c>
      <c r="H208" s="663" t="s">
        <v>4111</v>
      </c>
      <c r="I208" s="665">
        <v>1.18</v>
      </c>
      <c r="J208" s="665">
        <v>50</v>
      </c>
      <c r="K208" s="666">
        <v>59</v>
      </c>
    </row>
    <row r="209" spans="1:11" ht="14.4" customHeight="1" x14ac:dyDescent="0.3">
      <c r="A209" s="661" t="s">
        <v>575</v>
      </c>
      <c r="B209" s="662" t="s">
        <v>576</v>
      </c>
      <c r="C209" s="663" t="s">
        <v>585</v>
      </c>
      <c r="D209" s="664" t="s">
        <v>2523</v>
      </c>
      <c r="E209" s="663" t="s">
        <v>6880</v>
      </c>
      <c r="F209" s="664" t="s">
        <v>6881</v>
      </c>
      <c r="G209" s="663" t="s">
        <v>4352</v>
      </c>
      <c r="H209" s="663" t="s">
        <v>4353</v>
      </c>
      <c r="I209" s="665">
        <v>12.62</v>
      </c>
      <c r="J209" s="665">
        <v>180</v>
      </c>
      <c r="K209" s="666">
        <v>2271.83</v>
      </c>
    </row>
    <row r="210" spans="1:11" ht="14.4" customHeight="1" x14ac:dyDescent="0.3">
      <c r="A210" s="661" t="s">
        <v>575</v>
      </c>
      <c r="B210" s="662" t="s">
        <v>576</v>
      </c>
      <c r="C210" s="663" t="s">
        <v>585</v>
      </c>
      <c r="D210" s="664" t="s">
        <v>2523</v>
      </c>
      <c r="E210" s="663" t="s">
        <v>6880</v>
      </c>
      <c r="F210" s="664" t="s">
        <v>6881</v>
      </c>
      <c r="G210" s="663" t="s">
        <v>4354</v>
      </c>
      <c r="H210" s="663" t="s">
        <v>4355</v>
      </c>
      <c r="I210" s="665">
        <v>13.22</v>
      </c>
      <c r="J210" s="665">
        <v>10</v>
      </c>
      <c r="K210" s="666">
        <v>132.19999999999999</v>
      </c>
    </row>
    <row r="211" spans="1:11" ht="14.4" customHeight="1" x14ac:dyDescent="0.3">
      <c r="A211" s="661" t="s">
        <v>575</v>
      </c>
      <c r="B211" s="662" t="s">
        <v>576</v>
      </c>
      <c r="C211" s="663" t="s">
        <v>585</v>
      </c>
      <c r="D211" s="664" t="s">
        <v>2523</v>
      </c>
      <c r="E211" s="663" t="s">
        <v>6880</v>
      </c>
      <c r="F211" s="664" t="s">
        <v>6881</v>
      </c>
      <c r="G211" s="663" t="s">
        <v>4356</v>
      </c>
      <c r="H211" s="663" t="s">
        <v>4357</v>
      </c>
      <c r="I211" s="665">
        <v>26.01</v>
      </c>
      <c r="J211" s="665">
        <v>10</v>
      </c>
      <c r="K211" s="666">
        <v>260.10000000000002</v>
      </c>
    </row>
    <row r="212" spans="1:11" ht="14.4" customHeight="1" x14ac:dyDescent="0.3">
      <c r="A212" s="661" t="s">
        <v>575</v>
      </c>
      <c r="B212" s="662" t="s">
        <v>576</v>
      </c>
      <c r="C212" s="663" t="s">
        <v>585</v>
      </c>
      <c r="D212" s="664" t="s">
        <v>2523</v>
      </c>
      <c r="E212" s="663" t="s">
        <v>6882</v>
      </c>
      <c r="F212" s="664" t="s">
        <v>6883</v>
      </c>
      <c r="G212" s="663" t="s">
        <v>4112</v>
      </c>
      <c r="H212" s="663" t="s">
        <v>4113</v>
      </c>
      <c r="I212" s="665">
        <v>2.82</v>
      </c>
      <c r="J212" s="665">
        <v>40</v>
      </c>
      <c r="K212" s="666">
        <v>112.80000000000001</v>
      </c>
    </row>
    <row r="213" spans="1:11" ht="14.4" customHeight="1" x14ac:dyDescent="0.3">
      <c r="A213" s="661" t="s">
        <v>575</v>
      </c>
      <c r="B213" s="662" t="s">
        <v>576</v>
      </c>
      <c r="C213" s="663" t="s">
        <v>585</v>
      </c>
      <c r="D213" s="664" t="s">
        <v>2523</v>
      </c>
      <c r="E213" s="663" t="s">
        <v>6882</v>
      </c>
      <c r="F213" s="664" t="s">
        <v>6883</v>
      </c>
      <c r="G213" s="663" t="s">
        <v>4112</v>
      </c>
      <c r="H213" s="663" t="s">
        <v>4114</v>
      </c>
      <c r="I213" s="665">
        <v>2.75</v>
      </c>
      <c r="J213" s="665">
        <v>30</v>
      </c>
      <c r="K213" s="666">
        <v>82.5</v>
      </c>
    </row>
    <row r="214" spans="1:11" ht="14.4" customHeight="1" x14ac:dyDescent="0.3">
      <c r="A214" s="661" t="s">
        <v>575</v>
      </c>
      <c r="B214" s="662" t="s">
        <v>576</v>
      </c>
      <c r="C214" s="663" t="s">
        <v>585</v>
      </c>
      <c r="D214" s="664" t="s">
        <v>2523</v>
      </c>
      <c r="E214" s="663" t="s">
        <v>6882</v>
      </c>
      <c r="F214" s="664" t="s">
        <v>6883</v>
      </c>
      <c r="G214" s="663" t="s">
        <v>4120</v>
      </c>
      <c r="H214" s="663" t="s">
        <v>4121</v>
      </c>
      <c r="I214" s="665">
        <v>1.0900000000000001</v>
      </c>
      <c r="J214" s="665">
        <v>300</v>
      </c>
      <c r="K214" s="666">
        <v>327</v>
      </c>
    </row>
    <row r="215" spans="1:11" ht="14.4" customHeight="1" x14ac:dyDescent="0.3">
      <c r="A215" s="661" t="s">
        <v>575</v>
      </c>
      <c r="B215" s="662" t="s">
        <v>576</v>
      </c>
      <c r="C215" s="663" t="s">
        <v>585</v>
      </c>
      <c r="D215" s="664" t="s">
        <v>2523</v>
      </c>
      <c r="E215" s="663" t="s">
        <v>6882</v>
      </c>
      <c r="F215" s="664" t="s">
        <v>6883</v>
      </c>
      <c r="G215" s="663" t="s">
        <v>4122</v>
      </c>
      <c r="H215" s="663" t="s">
        <v>4123</v>
      </c>
      <c r="I215" s="665">
        <v>1.6733333333333331</v>
      </c>
      <c r="J215" s="665">
        <v>400</v>
      </c>
      <c r="K215" s="666">
        <v>670</v>
      </c>
    </row>
    <row r="216" spans="1:11" ht="14.4" customHeight="1" x14ac:dyDescent="0.3">
      <c r="A216" s="661" t="s">
        <v>575</v>
      </c>
      <c r="B216" s="662" t="s">
        <v>576</v>
      </c>
      <c r="C216" s="663" t="s">
        <v>585</v>
      </c>
      <c r="D216" s="664" t="s">
        <v>2523</v>
      </c>
      <c r="E216" s="663" t="s">
        <v>6882</v>
      </c>
      <c r="F216" s="664" t="s">
        <v>6883</v>
      </c>
      <c r="G216" s="663" t="s">
        <v>4124</v>
      </c>
      <c r="H216" s="663" t="s">
        <v>4125</v>
      </c>
      <c r="I216" s="665">
        <v>0.48</v>
      </c>
      <c r="J216" s="665">
        <v>200</v>
      </c>
      <c r="K216" s="666">
        <v>96</v>
      </c>
    </row>
    <row r="217" spans="1:11" ht="14.4" customHeight="1" x14ac:dyDescent="0.3">
      <c r="A217" s="661" t="s">
        <v>575</v>
      </c>
      <c r="B217" s="662" t="s">
        <v>576</v>
      </c>
      <c r="C217" s="663" t="s">
        <v>585</v>
      </c>
      <c r="D217" s="664" t="s">
        <v>2523</v>
      </c>
      <c r="E217" s="663" t="s">
        <v>6882</v>
      </c>
      <c r="F217" s="664" t="s">
        <v>6883</v>
      </c>
      <c r="G217" s="663" t="s">
        <v>4126</v>
      </c>
      <c r="H217" s="663" t="s">
        <v>4127</v>
      </c>
      <c r="I217" s="665">
        <v>0.67</v>
      </c>
      <c r="J217" s="665">
        <v>300</v>
      </c>
      <c r="K217" s="666">
        <v>201</v>
      </c>
    </row>
    <row r="218" spans="1:11" ht="14.4" customHeight="1" x14ac:dyDescent="0.3">
      <c r="A218" s="661" t="s">
        <v>575</v>
      </c>
      <c r="B218" s="662" t="s">
        <v>576</v>
      </c>
      <c r="C218" s="663" t="s">
        <v>585</v>
      </c>
      <c r="D218" s="664" t="s">
        <v>2523</v>
      </c>
      <c r="E218" s="663" t="s">
        <v>6882</v>
      </c>
      <c r="F218" s="664" t="s">
        <v>6883</v>
      </c>
      <c r="G218" s="663" t="s">
        <v>4358</v>
      </c>
      <c r="H218" s="663" t="s">
        <v>4359</v>
      </c>
      <c r="I218" s="665">
        <v>5.3250000000000002</v>
      </c>
      <c r="J218" s="665">
        <v>200</v>
      </c>
      <c r="K218" s="666">
        <v>1065.1999999999998</v>
      </c>
    </row>
    <row r="219" spans="1:11" ht="14.4" customHeight="1" x14ac:dyDescent="0.3">
      <c r="A219" s="661" t="s">
        <v>575</v>
      </c>
      <c r="B219" s="662" t="s">
        <v>576</v>
      </c>
      <c r="C219" s="663" t="s">
        <v>585</v>
      </c>
      <c r="D219" s="664" t="s">
        <v>2523</v>
      </c>
      <c r="E219" s="663" t="s">
        <v>6882</v>
      </c>
      <c r="F219" s="664" t="s">
        <v>6883</v>
      </c>
      <c r="G219" s="663" t="s">
        <v>4358</v>
      </c>
      <c r="H219" s="663" t="s">
        <v>4360</v>
      </c>
      <c r="I219" s="665">
        <v>5.3239999999999998</v>
      </c>
      <c r="J219" s="665">
        <v>500</v>
      </c>
      <c r="K219" s="666">
        <v>2662.7999999999997</v>
      </c>
    </row>
    <row r="220" spans="1:11" ht="14.4" customHeight="1" x14ac:dyDescent="0.3">
      <c r="A220" s="661" t="s">
        <v>575</v>
      </c>
      <c r="B220" s="662" t="s">
        <v>576</v>
      </c>
      <c r="C220" s="663" t="s">
        <v>585</v>
      </c>
      <c r="D220" s="664" t="s">
        <v>2523</v>
      </c>
      <c r="E220" s="663" t="s">
        <v>6882</v>
      </c>
      <c r="F220" s="664" t="s">
        <v>6883</v>
      </c>
      <c r="G220" s="663" t="s">
        <v>4142</v>
      </c>
      <c r="H220" s="663" t="s">
        <v>4143</v>
      </c>
      <c r="I220" s="665">
        <v>1.9812500000000002</v>
      </c>
      <c r="J220" s="665">
        <v>400</v>
      </c>
      <c r="K220" s="666">
        <v>792.5</v>
      </c>
    </row>
    <row r="221" spans="1:11" ht="14.4" customHeight="1" x14ac:dyDescent="0.3">
      <c r="A221" s="661" t="s">
        <v>575</v>
      </c>
      <c r="B221" s="662" t="s">
        <v>576</v>
      </c>
      <c r="C221" s="663" t="s">
        <v>585</v>
      </c>
      <c r="D221" s="664" t="s">
        <v>2523</v>
      </c>
      <c r="E221" s="663" t="s">
        <v>6882</v>
      </c>
      <c r="F221" s="664" t="s">
        <v>6883</v>
      </c>
      <c r="G221" s="663" t="s">
        <v>4146</v>
      </c>
      <c r="H221" s="663" t="s">
        <v>4147</v>
      </c>
      <c r="I221" s="665">
        <v>3.0779999999999998</v>
      </c>
      <c r="J221" s="665">
        <v>250</v>
      </c>
      <c r="K221" s="666">
        <v>769.5</v>
      </c>
    </row>
    <row r="222" spans="1:11" ht="14.4" customHeight="1" x14ac:dyDescent="0.3">
      <c r="A222" s="661" t="s">
        <v>575</v>
      </c>
      <c r="B222" s="662" t="s">
        <v>576</v>
      </c>
      <c r="C222" s="663" t="s">
        <v>585</v>
      </c>
      <c r="D222" s="664" t="s">
        <v>2523</v>
      </c>
      <c r="E222" s="663" t="s">
        <v>6882</v>
      </c>
      <c r="F222" s="664" t="s">
        <v>6883</v>
      </c>
      <c r="G222" s="663" t="s">
        <v>4361</v>
      </c>
      <c r="H222" s="663" t="s">
        <v>4362</v>
      </c>
      <c r="I222" s="665">
        <v>4.82</v>
      </c>
      <c r="J222" s="665">
        <v>100</v>
      </c>
      <c r="K222" s="666">
        <v>482</v>
      </c>
    </row>
    <row r="223" spans="1:11" ht="14.4" customHeight="1" x14ac:dyDescent="0.3">
      <c r="A223" s="661" t="s">
        <v>575</v>
      </c>
      <c r="B223" s="662" t="s">
        <v>576</v>
      </c>
      <c r="C223" s="663" t="s">
        <v>585</v>
      </c>
      <c r="D223" s="664" t="s">
        <v>2523</v>
      </c>
      <c r="E223" s="663" t="s">
        <v>6882</v>
      </c>
      <c r="F223" s="664" t="s">
        <v>6883</v>
      </c>
      <c r="G223" s="663" t="s">
        <v>4150</v>
      </c>
      <c r="H223" s="663" t="s">
        <v>4151</v>
      </c>
      <c r="I223" s="665">
        <v>1.1666666666666665E-2</v>
      </c>
      <c r="J223" s="665">
        <v>280</v>
      </c>
      <c r="K223" s="666">
        <v>3.3</v>
      </c>
    </row>
    <row r="224" spans="1:11" ht="14.4" customHeight="1" x14ac:dyDescent="0.3">
      <c r="A224" s="661" t="s">
        <v>575</v>
      </c>
      <c r="B224" s="662" t="s">
        <v>576</v>
      </c>
      <c r="C224" s="663" t="s">
        <v>585</v>
      </c>
      <c r="D224" s="664" t="s">
        <v>2523</v>
      </c>
      <c r="E224" s="663" t="s">
        <v>6882</v>
      </c>
      <c r="F224" s="664" t="s">
        <v>6883</v>
      </c>
      <c r="G224" s="663" t="s">
        <v>4363</v>
      </c>
      <c r="H224" s="663" t="s">
        <v>4364</v>
      </c>
      <c r="I224" s="665">
        <v>2.0449999999999999</v>
      </c>
      <c r="J224" s="665">
        <v>200</v>
      </c>
      <c r="K224" s="666">
        <v>409</v>
      </c>
    </row>
    <row r="225" spans="1:11" ht="14.4" customHeight="1" x14ac:dyDescent="0.3">
      <c r="A225" s="661" t="s">
        <v>575</v>
      </c>
      <c r="B225" s="662" t="s">
        <v>576</v>
      </c>
      <c r="C225" s="663" t="s">
        <v>585</v>
      </c>
      <c r="D225" s="664" t="s">
        <v>2523</v>
      </c>
      <c r="E225" s="663" t="s">
        <v>6882</v>
      </c>
      <c r="F225" s="664" t="s">
        <v>6883</v>
      </c>
      <c r="G225" s="663" t="s">
        <v>4152</v>
      </c>
      <c r="H225" s="663" t="s">
        <v>4153</v>
      </c>
      <c r="I225" s="665">
        <v>2.9820000000000002</v>
      </c>
      <c r="J225" s="665">
        <v>250</v>
      </c>
      <c r="K225" s="666">
        <v>745.5</v>
      </c>
    </row>
    <row r="226" spans="1:11" ht="14.4" customHeight="1" x14ac:dyDescent="0.3">
      <c r="A226" s="661" t="s">
        <v>575</v>
      </c>
      <c r="B226" s="662" t="s">
        <v>576</v>
      </c>
      <c r="C226" s="663" t="s">
        <v>585</v>
      </c>
      <c r="D226" s="664" t="s">
        <v>2523</v>
      </c>
      <c r="E226" s="663" t="s">
        <v>6882</v>
      </c>
      <c r="F226" s="664" t="s">
        <v>6883</v>
      </c>
      <c r="G226" s="663" t="s">
        <v>4154</v>
      </c>
      <c r="H226" s="663" t="s">
        <v>4155</v>
      </c>
      <c r="I226" s="665">
        <v>2.1666666666666665</v>
      </c>
      <c r="J226" s="665">
        <v>150</v>
      </c>
      <c r="K226" s="666">
        <v>325</v>
      </c>
    </row>
    <row r="227" spans="1:11" ht="14.4" customHeight="1" x14ac:dyDescent="0.3">
      <c r="A227" s="661" t="s">
        <v>575</v>
      </c>
      <c r="B227" s="662" t="s">
        <v>576</v>
      </c>
      <c r="C227" s="663" t="s">
        <v>585</v>
      </c>
      <c r="D227" s="664" t="s">
        <v>2523</v>
      </c>
      <c r="E227" s="663" t="s">
        <v>6882</v>
      </c>
      <c r="F227" s="664" t="s">
        <v>6883</v>
      </c>
      <c r="G227" s="663" t="s">
        <v>4154</v>
      </c>
      <c r="H227" s="663" t="s">
        <v>4156</v>
      </c>
      <c r="I227" s="665">
        <v>2.1675</v>
      </c>
      <c r="J227" s="665">
        <v>200</v>
      </c>
      <c r="K227" s="666">
        <v>433.5</v>
      </c>
    </row>
    <row r="228" spans="1:11" ht="14.4" customHeight="1" x14ac:dyDescent="0.3">
      <c r="A228" s="661" t="s">
        <v>575</v>
      </c>
      <c r="B228" s="662" t="s">
        <v>576</v>
      </c>
      <c r="C228" s="663" t="s">
        <v>585</v>
      </c>
      <c r="D228" s="664" t="s">
        <v>2523</v>
      </c>
      <c r="E228" s="663" t="s">
        <v>6882</v>
      </c>
      <c r="F228" s="664" t="s">
        <v>6883</v>
      </c>
      <c r="G228" s="663" t="s">
        <v>4365</v>
      </c>
      <c r="H228" s="663" t="s">
        <v>4366</v>
      </c>
      <c r="I228" s="665">
        <v>2.91</v>
      </c>
      <c r="J228" s="665">
        <v>100</v>
      </c>
      <c r="K228" s="666">
        <v>291</v>
      </c>
    </row>
    <row r="229" spans="1:11" ht="14.4" customHeight="1" x14ac:dyDescent="0.3">
      <c r="A229" s="661" t="s">
        <v>575</v>
      </c>
      <c r="B229" s="662" t="s">
        <v>576</v>
      </c>
      <c r="C229" s="663" t="s">
        <v>585</v>
      </c>
      <c r="D229" s="664" t="s">
        <v>2523</v>
      </c>
      <c r="E229" s="663" t="s">
        <v>6882</v>
      </c>
      <c r="F229" s="664" t="s">
        <v>6883</v>
      </c>
      <c r="G229" s="663" t="s">
        <v>4367</v>
      </c>
      <c r="H229" s="663" t="s">
        <v>4368</v>
      </c>
      <c r="I229" s="665">
        <v>2.9075000000000002</v>
      </c>
      <c r="J229" s="665">
        <v>400</v>
      </c>
      <c r="K229" s="666">
        <v>1163</v>
      </c>
    </row>
    <row r="230" spans="1:11" ht="14.4" customHeight="1" x14ac:dyDescent="0.3">
      <c r="A230" s="661" t="s">
        <v>575</v>
      </c>
      <c r="B230" s="662" t="s">
        <v>576</v>
      </c>
      <c r="C230" s="663" t="s">
        <v>585</v>
      </c>
      <c r="D230" s="664" t="s">
        <v>2523</v>
      </c>
      <c r="E230" s="663" t="s">
        <v>6882</v>
      </c>
      <c r="F230" s="664" t="s">
        <v>6883</v>
      </c>
      <c r="G230" s="663" t="s">
        <v>4166</v>
      </c>
      <c r="H230" s="663" t="s">
        <v>4167</v>
      </c>
      <c r="I230" s="665">
        <v>5.13</v>
      </c>
      <c r="J230" s="665">
        <v>80</v>
      </c>
      <c r="K230" s="666">
        <v>410.4</v>
      </c>
    </row>
    <row r="231" spans="1:11" ht="14.4" customHeight="1" x14ac:dyDescent="0.3">
      <c r="A231" s="661" t="s">
        <v>575</v>
      </c>
      <c r="B231" s="662" t="s">
        <v>576</v>
      </c>
      <c r="C231" s="663" t="s">
        <v>585</v>
      </c>
      <c r="D231" s="664" t="s">
        <v>2523</v>
      </c>
      <c r="E231" s="663" t="s">
        <v>6882</v>
      </c>
      <c r="F231" s="664" t="s">
        <v>6883</v>
      </c>
      <c r="G231" s="663" t="s">
        <v>4369</v>
      </c>
      <c r="H231" s="663" t="s">
        <v>4370</v>
      </c>
      <c r="I231" s="665">
        <v>169.4</v>
      </c>
      <c r="J231" s="665">
        <v>2</v>
      </c>
      <c r="K231" s="666">
        <v>338.8</v>
      </c>
    </row>
    <row r="232" spans="1:11" ht="14.4" customHeight="1" x14ac:dyDescent="0.3">
      <c r="A232" s="661" t="s">
        <v>575</v>
      </c>
      <c r="B232" s="662" t="s">
        <v>576</v>
      </c>
      <c r="C232" s="663" t="s">
        <v>585</v>
      </c>
      <c r="D232" s="664" t="s">
        <v>2523</v>
      </c>
      <c r="E232" s="663" t="s">
        <v>6882</v>
      </c>
      <c r="F232" s="664" t="s">
        <v>6883</v>
      </c>
      <c r="G232" s="663" t="s">
        <v>4170</v>
      </c>
      <c r="H232" s="663" t="s">
        <v>4171</v>
      </c>
      <c r="I232" s="665">
        <v>127.05</v>
      </c>
      <c r="J232" s="665">
        <v>4</v>
      </c>
      <c r="K232" s="666">
        <v>508.2</v>
      </c>
    </row>
    <row r="233" spans="1:11" ht="14.4" customHeight="1" x14ac:dyDescent="0.3">
      <c r="A233" s="661" t="s">
        <v>575</v>
      </c>
      <c r="B233" s="662" t="s">
        <v>576</v>
      </c>
      <c r="C233" s="663" t="s">
        <v>585</v>
      </c>
      <c r="D233" s="664" t="s">
        <v>2523</v>
      </c>
      <c r="E233" s="663" t="s">
        <v>6882</v>
      </c>
      <c r="F233" s="664" t="s">
        <v>6883</v>
      </c>
      <c r="G233" s="663" t="s">
        <v>4176</v>
      </c>
      <c r="H233" s="663" t="s">
        <v>4177</v>
      </c>
      <c r="I233" s="665">
        <v>17.98</v>
      </c>
      <c r="J233" s="665">
        <v>150</v>
      </c>
      <c r="K233" s="666">
        <v>2697</v>
      </c>
    </row>
    <row r="234" spans="1:11" ht="14.4" customHeight="1" x14ac:dyDescent="0.3">
      <c r="A234" s="661" t="s">
        <v>575</v>
      </c>
      <c r="B234" s="662" t="s">
        <v>576</v>
      </c>
      <c r="C234" s="663" t="s">
        <v>585</v>
      </c>
      <c r="D234" s="664" t="s">
        <v>2523</v>
      </c>
      <c r="E234" s="663" t="s">
        <v>6882</v>
      </c>
      <c r="F234" s="664" t="s">
        <v>6883</v>
      </c>
      <c r="G234" s="663" t="s">
        <v>4371</v>
      </c>
      <c r="H234" s="663" t="s">
        <v>4372</v>
      </c>
      <c r="I234" s="665">
        <v>12.104285714285714</v>
      </c>
      <c r="J234" s="665">
        <v>350</v>
      </c>
      <c r="K234" s="666">
        <v>4236.5</v>
      </c>
    </row>
    <row r="235" spans="1:11" ht="14.4" customHeight="1" x14ac:dyDescent="0.3">
      <c r="A235" s="661" t="s">
        <v>575</v>
      </c>
      <c r="B235" s="662" t="s">
        <v>576</v>
      </c>
      <c r="C235" s="663" t="s">
        <v>585</v>
      </c>
      <c r="D235" s="664" t="s">
        <v>2523</v>
      </c>
      <c r="E235" s="663" t="s">
        <v>6882</v>
      </c>
      <c r="F235" s="664" t="s">
        <v>6883</v>
      </c>
      <c r="G235" s="663" t="s">
        <v>4373</v>
      </c>
      <c r="H235" s="663" t="s">
        <v>4374</v>
      </c>
      <c r="I235" s="665">
        <v>25.53</v>
      </c>
      <c r="J235" s="665">
        <v>5</v>
      </c>
      <c r="K235" s="666">
        <v>127.65</v>
      </c>
    </row>
    <row r="236" spans="1:11" ht="14.4" customHeight="1" x14ac:dyDescent="0.3">
      <c r="A236" s="661" t="s">
        <v>575</v>
      </c>
      <c r="B236" s="662" t="s">
        <v>576</v>
      </c>
      <c r="C236" s="663" t="s">
        <v>585</v>
      </c>
      <c r="D236" s="664" t="s">
        <v>2523</v>
      </c>
      <c r="E236" s="663" t="s">
        <v>6882</v>
      </c>
      <c r="F236" s="664" t="s">
        <v>6883</v>
      </c>
      <c r="G236" s="663" t="s">
        <v>4180</v>
      </c>
      <c r="H236" s="663" t="s">
        <v>4181</v>
      </c>
      <c r="I236" s="665">
        <v>2.5166666666666662</v>
      </c>
      <c r="J236" s="665">
        <v>300</v>
      </c>
      <c r="K236" s="666">
        <v>755</v>
      </c>
    </row>
    <row r="237" spans="1:11" ht="14.4" customHeight="1" x14ac:dyDescent="0.3">
      <c r="A237" s="661" t="s">
        <v>575</v>
      </c>
      <c r="B237" s="662" t="s">
        <v>576</v>
      </c>
      <c r="C237" s="663" t="s">
        <v>585</v>
      </c>
      <c r="D237" s="664" t="s">
        <v>2523</v>
      </c>
      <c r="E237" s="663" t="s">
        <v>6882</v>
      </c>
      <c r="F237" s="664" t="s">
        <v>6883</v>
      </c>
      <c r="G237" s="663" t="s">
        <v>4192</v>
      </c>
      <c r="H237" s="663" t="s">
        <v>4193</v>
      </c>
      <c r="I237" s="665">
        <v>8.5</v>
      </c>
      <c r="J237" s="665">
        <v>20</v>
      </c>
      <c r="K237" s="666">
        <v>170</v>
      </c>
    </row>
    <row r="238" spans="1:11" ht="14.4" customHeight="1" x14ac:dyDescent="0.3">
      <c r="A238" s="661" t="s">
        <v>575</v>
      </c>
      <c r="B238" s="662" t="s">
        <v>576</v>
      </c>
      <c r="C238" s="663" t="s">
        <v>585</v>
      </c>
      <c r="D238" s="664" t="s">
        <v>2523</v>
      </c>
      <c r="E238" s="663" t="s">
        <v>6882</v>
      </c>
      <c r="F238" s="664" t="s">
        <v>6883</v>
      </c>
      <c r="G238" s="663" t="s">
        <v>4194</v>
      </c>
      <c r="H238" s="663" t="s">
        <v>4195</v>
      </c>
      <c r="I238" s="665">
        <v>21.237999999999996</v>
      </c>
      <c r="J238" s="665">
        <v>200</v>
      </c>
      <c r="K238" s="666">
        <v>4247.5</v>
      </c>
    </row>
    <row r="239" spans="1:11" ht="14.4" customHeight="1" x14ac:dyDescent="0.3">
      <c r="A239" s="661" t="s">
        <v>575</v>
      </c>
      <c r="B239" s="662" t="s">
        <v>576</v>
      </c>
      <c r="C239" s="663" t="s">
        <v>585</v>
      </c>
      <c r="D239" s="664" t="s">
        <v>2523</v>
      </c>
      <c r="E239" s="663" t="s">
        <v>6882</v>
      </c>
      <c r="F239" s="664" t="s">
        <v>6883</v>
      </c>
      <c r="G239" s="663" t="s">
        <v>4198</v>
      </c>
      <c r="H239" s="663" t="s">
        <v>4199</v>
      </c>
      <c r="I239" s="665">
        <v>11.49</v>
      </c>
      <c r="J239" s="665">
        <v>2</v>
      </c>
      <c r="K239" s="666">
        <v>22.98</v>
      </c>
    </row>
    <row r="240" spans="1:11" ht="14.4" customHeight="1" x14ac:dyDescent="0.3">
      <c r="A240" s="661" t="s">
        <v>575</v>
      </c>
      <c r="B240" s="662" t="s">
        <v>576</v>
      </c>
      <c r="C240" s="663" t="s">
        <v>585</v>
      </c>
      <c r="D240" s="664" t="s">
        <v>2523</v>
      </c>
      <c r="E240" s="663" t="s">
        <v>6882</v>
      </c>
      <c r="F240" s="664" t="s">
        <v>6883</v>
      </c>
      <c r="G240" s="663" t="s">
        <v>4204</v>
      </c>
      <c r="H240" s="663" t="s">
        <v>4205</v>
      </c>
      <c r="I240" s="665">
        <v>2.29</v>
      </c>
      <c r="J240" s="665">
        <v>250</v>
      </c>
      <c r="K240" s="666">
        <v>572.5</v>
      </c>
    </row>
    <row r="241" spans="1:11" ht="14.4" customHeight="1" x14ac:dyDescent="0.3">
      <c r="A241" s="661" t="s">
        <v>575</v>
      </c>
      <c r="B241" s="662" t="s">
        <v>576</v>
      </c>
      <c r="C241" s="663" t="s">
        <v>585</v>
      </c>
      <c r="D241" s="664" t="s">
        <v>2523</v>
      </c>
      <c r="E241" s="663" t="s">
        <v>6882</v>
      </c>
      <c r="F241" s="664" t="s">
        <v>6883</v>
      </c>
      <c r="G241" s="663" t="s">
        <v>4375</v>
      </c>
      <c r="H241" s="663" t="s">
        <v>4376</v>
      </c>
      <c r="I241" s="665">
        <v>181.5</v>
      </c>
      <c r="J241" s="665">
        <v>10</v>
      </c>
      <c r="K241" s="666">
        <v>1815</v>
      </c>
    </row>
    <row r="242" spans="1:11" ht="14.4" customHeight="1" x14ac:dyDescent="0.3">
      <c r="A242" s="661" t="s">
        <v>575</v>
      </c>
      <c r="B242" s="662" t="s">
        <v>576</v>
      </c>
      <c r="C242" s="663" t="s">
        <v>585</v>
      </c>
      <c r="D242" s="664" t="s">
        <v>2523</v>
      </c>
      <c r="E242" s="663" t="s">
        <v>6882</v>
      </c>
      <c r="F242" s="664" t="s">
        <v>6883</v>
      </c>
      <c r="G242" s="663" t="s">
        <v>4377</v>
      </c>
      <c r="H242" s="663" t="s">
        <v>4378</v>
      </c>
      <c r="I242" s="665">
        <v>756.25</v>
      </c>
      <c r="J242" s="665">
        <v>4</v>
      </c>
      <c r="K242" s="666">
        <v>3025</v>
      </c>
    </row>
    <row r="243" spans="1:11" ht="14.4" customHeight="1" x14ac:dyDescent="0.3">
      <c r="A243" s="661" t="s">
        <v>575</v>
      </c>
      <c r="B243" s="662" t="s">
        <v>576</v>
      </c>
      <c r="C243" s="663" t="s">
        <v>585</v>
      </c>
      <c r="D243" s="664" t="s">
        <v>2523</v>
      </c>
      <c r="E243" s="663" t="s">
        <v>6882</v>
      </c>
      <c r="F243" s="664" t="s">
        <v>6883</v>
      </c>
      <c r="G243" s="663" t="s">
        <v>4379</v>
      </c>
      <c r="H243" s="663" t="s">
        <v>4380</v>
      </c>
      <c r="I243" s="665">
        <v>2299</v>
      </c>
      <c r="J243" s="665">
        <v>3</v>
      </c>
      <c r="K243" s="666">
        <v>6897</v>
      </c>
    </row>
    <row r="244" spans="1:11" ht="14.4" customHeight="1" x14ac:dyDescent="0.3">
      <c r="A244" s="661" t="s">
        <v>575</v>
      </c>
      <c r="B244" s="662" t="s">
        <v>576</v>
      </c>
      <c r="C244" s="663" t="s">
        <v>585</v>
      </c>
      <c r="D244" s="664" t="s">
        <v>2523</v>
      </c>
      <c r="E244" s="663" t="s">
        <v>6882</v>
      </c>
      <c r="F244" s="664" t="s">
        <v>6883</v>
      </c>
      <c r="G244" s="663" t="s">
        <v>4381</v>
      </c>
      <c r="H244" s="663" t="s">
        <v>4382</v>
      </c>
      <c r="I244" s="665">
        <v>133.07</v>
      </c>
      <c r="J244" s="665">
        <v>3</v>
      </c>
      <c r="K244" s="666">
        <v>399.2</v>
      </c>
    </row>
    <row r="245" spans="1:11" ht="14.4" customHeight="1" x14ac:dyDescent="0.3">
      <c r="A245" s="661" t="s">
        <v>575</v>
      </c>
      <c r="B245" s="662" t="s">
        <v>576</v>
      </c>
      <c r="C245" s="663" t="s">
        <v>585</v>
      </c>
      <c r="D245" s="664" t="s">
        <v>2523</v>
      </c>
      <c r="E245" s="663" t="s">
        <v>6882</v>
      </c>
      <c r="F245" s="664" t="s">
        <v>6883</v>
      </c>
      <c r="G245" s="663" t="s">
        <v>4383</v>
      </c>
      <c r="H245" s="663" t="s">
        <v>4384</v>
      </c>
      <c r="I245" s="665">
        <v>181.5</v>
      </c>
      <c r="J245" s="665">
        <v>10</v>
      </c>
      <c r="K245" s="666">
        <v>1815</v>
      </c>
    </row>
    <row r="246" spans="1:11" ht="14.4" customHeight="1" x14ac:dyDescent="0.3">
      <c r="A246" s="661" t="s">
        <v>575</v>
      </c>
      <c r="B246" s="662" t="s">
        <v>576</v>
      </c>
      <c r="C246" s="663" t="s">
        <v>585</v>
      </c>
      <c r="D246" s="664" t="s">
        <v>2523</v>
      </c>
      <c r="E246" s="663" t="s">
        <v>6882</v>
      </c>
      <c r="F246" s="664" t="s">
        <v>6883</v>
      </c>
      <c r="G246" s="663" t="s">
        <v>4385</v>
      </c>
      <c r="H246" s="663" t="s">
        <v>4386</v>
      </c>
      <c r="I246" s="665">
        <v>943.73</v>
      </c>
      <c r="J246" s="665">
        <v>3</v>
      </c>
      <c r="K246" s="666">
        <v>2831.2</v>
      </c>
    </row>
    <row r="247" spans="1:11" ht="14.4" customHeight="1" x14ac:dyDescent="0.3">
      <c r="A247" s="661" t="s">
        <v>575</v>
      </c>
      <c r="B247" s="662" t="s">
        <v>576</v>
      </c>
      <c r="C247" s="663" t="s">
        <v>585</v>
      </c>
      <c r="D247" s="664" t="s">
        <v>2523</v>
      </c>
      <c r="E247" s="663" t="s">
        <v>6882</v>
      </c>
      <c r="F247" s="664" t="s">
        <v>6883</v>
      </c>
      <c r="G247" s="663" t="s">
        <v>4387</v>
      </c>
      <c r="H247" s="663" t="s">
        <v>4388</v>
      </c>
      <c r="I247" s="665">
        <v>145.19999999999999</v>
      </c>
      <c r="J247" s="665">
        <v>3</v>
      </c>
      <c r="K247" s="666">
        <v>435.6</v>
      </c>
    </row>
    <row r="248" spans="1:11" ht="14.4" customHeight="1" x14ac:dyDescent="0.3">
      <c r="A248" s="661" t="s">
        <v>575</v>
      </c>
      <c r="B248" s="662" t="s">
        <v>576</v>
      </c>
      <c r="C248" s="663" t="s">
        <v>585</v>
      </c>
      <c r="D248" s="664" t="s">
        <v>2523</v>
      </c>
      <c r="E248" s="663" t="s">
        <v>6882</v>
      </c>
      <c r="F248" s="664" t="s">
        <v>6883</v>
      </c>
      <c r="G248" s="663" t="s">
        <v>4389</v>
      </c>
      <c r="H248" s="663" t="s">
        <v>4390</v>
      </c>
      <c r="I248" s="665">
        <v>3.39</v>
      </c>
      <c r="J248" s="665">
        <v>80</v>
      </c>
      <c r="K248" s="666">
        <v>271.2</v>
      </c>
    </row>
    <row r="249" spans="1:11" ht="14.4" customHeight="1" x14ac:dyDescent="0.3">
      <c r="A249" s="661" t="s">
        <v>575</v>
      </c>
      <c r="B249" s="662" t="s">
        <v>576</v>
      </c>
      <c r="C249" s="663" t="s">
        <v>585</v>
      </c>
      <c r="D249" s="664" t="s">
        <v>2523</v>
      </c>
      <c r="E249" s="663" t="s">
        <v>6882</v>
      </c>
      <c r="F249" s="664" t="s">
        <v>6883</v>
      </c>
      <c r="G249" s="663" t="s">
        <v>4391</v>
      </c>
      <c r="H249" s="663" t="s">
        <v>4392</v>
      </c>
      <c r="I249" s="665">
        <v>1948.1</v>
      </c>
      <c r="J249" s="665">
        <v>1</v>
      </c>
      <c r="K249" s="666">
        <v>1948.1</v>
      </c>
    </row>
    <row r="250" spans="1:11" ht="14.4" customHeight="1" x14ac:dyDescent="0.3">
      <c r="A250" s="661" t="s">
        <v>575</v>
      </c>
      <c r="B250" s="662" t="s">
        <v>576</v>
      </c>
      <c r="C250" s="663" t="s">
        <v>585</v>
      </c>
      <c r="D250" s="664" t="s">
        <v>2523</v>
      </c>
      <c r="E250" s="663" t="s">
        <v>6896</v>
      </c>
      <c r="F250" s="664" t="s">
        <v>6897</v>
      </c>
      <c r="G250" s="663" t="s">
        <v>4393</v>
      </c>
      <c r="H250" s="663" t="s">
        <v>4394</v>
      </c>
      <c r="I250" s="665">
        <v>34.159999999999997</v>
      </c>
      <c r="J250" s="665">
        <v>36</v>
      </c>
      <c r="K250" s="666">
        <v>1229.7</v>
      </c>
    </row>
    <row r="251" spans="1:11" ht="14.4" customHeight="1" x14ac:dyDescent="0.3">
      <c r="A251" s="661" t="s">
        <v>575</v>
      </c>
      <c r="B251" s="662" t="s">
        <v>576</v>
      </c>
      <c r="C251" s="663" t="s">
        <v>585</v>
      </c>
      <c r="D251" s="664" t="s">
        <v>2523</v>
      </c>
      <c r="E251" s="663" t="s">
        <v>6896</v>
      </c>
      <c r="F251" s="664" t="s">
        <v>6897</v>
      </c>
      <c r="G251" s="663" t="s">
        <v>4395</v>
      </c>
      <c r="H251" s="663" t="s">
        <v>4396</v>
      </c>
      <c r="I251" s="665">
        <v>32.962500000000006</v>
      </c>
      <c r="J251" s="665">
        <v>144</v>
      </c>
      <c r="K251" s="666">
        <v>4746.74</v>
      </c>
    </row>
    <row r="252" spans="1:11" ht="14.4" customHeight="1" x14ac:dyDescent="0.3">
      <c r="A252" s="661" t="s">
        <v>575</v>
      </c>
      <c r="B252" s="662" t="s">
        <v>576</v>
      </c>
      <c r="C252" s="663" t="s">
        <v>585</v>
      </c>
      <c r="D252" s="664" t="s">
        <v>2523</v>
      </c>
      <c r="E252" s="663" t="s">
        <v>6896</v>
      </c>
      <c r="F252" s="664" t="s">
        <v>6897</v>
      </c>
      <c r="G252" s="663" t="s">
        <v>4397</v>
      </c>
      <c r="H252" s="663" t="s">
        <v>4398</v>
      </c>
      <c r="I252" s="665">
        <v>30.344999999999995</v>
      </c>
      <c r="J252" s="665">
        <v>216</v>
      </c>
      <c r="K252" s="666">
        <v>6554.02</v>
      </c>
    </row>
    <row r="253" spans="1:11" ht="14.4" customHeight="1" x14ac:dyDescent="0.3">
      <c r="A253" s="661" t="s">
        <v>575</v>
      </c>
      <c r="B253" s="662" t="s">
        <v>576</v>
      </c>
      <c r="C253" s="663" t="s">
        <v>585</v>
      </c>
      <c r="D253" s="664" t="s">
        <v>2523</v>
      </c>
      <c r="E253" s="663" t="s">
        <v>6896</v>
      </c>
      <c r="F253" s="664" t="s">
        <v>6897</v>
      </c>
      <c r="G253" s="663" t="s">
        <v>4399</v>
      </c>
      <c r="H253" s="663" t="s">
        <v>4400</v>
      </c>
      <c r="I253" s="665">
        <v>35.299999999999997</v>
      </c>
      <c r="J253" s="665">
        <v>36</v>
      </c>
      <c r="K253" s="666">
        <v>1270.98</v>
      </c>
    </row>
    <row r="254" spans="1:11" ht="14.4" customHeight="1" x14ac:dyDescent="0.3">
      <c r="A254" s="661" t="s">
        <v>575</v>
      </c>
      <c r="B254" s="662" t="s">
        <v>576</v>
      </c>
      <c r="C254" s="663" t="s">
        <v>585</v>
      </c>
      <c r="D254" s="664" t="s">
        <v>2523</v>
      </c>
      <c r="E254" s="663" t="s">
        <v>6896</v>
      </c>
      <c r="F254" s="664" t="s">
        <v>6897</v>
      </c>
      <c r="G254" s="663" t="s">
        <v>4401</v>
      </c>
      <c r="H254" s="663" t="s">
        <v>4402</v>
      </c>
      <c r="I254" s="665">
        <v>43.023333333333333</v>
      </c>
      <c r="J254" s="665">
        <v>108</v>
      </c>
      <c r="K254" s="666">
        <v>4646.28</v>
      </c>
    </row>
    <row r="255" spans="1:11" ht="14.4" customHeight="1" x14ac:dyDescent="0.3">
      <c r="A255" s="661" t="s">
        <v>575</v>
      </c>
      <c r="B255" s="662" t="s">
        <v>576</v>
      </c>
      <c r="C255" s="663" t="s">
        <v>585</v>
      </c>
      <c r="D255" s="664" t="s">
        <v>2523</v>
      </c>
      <c r="E255" s="663" t="s">
        <v>6888</v>
      </c>
      <c r="F255" s="664" t="s">
        <v>6889</v>
      </c>
      <c r="G255" s="663" t="s">
        <v>4403</v>
      </c>
      <c r="H255" s="663" t="s">
        <v>4404</v>
      </c>
      <c r="I255" s="665">
        <v>0.3</v>
      </c>
      <c r="J255" s="665">
        <v>100</v>
      </c>
      <c r="K255" s="666">
        <v>30</v>
      </c>
    </row>
    <row r="256" spans="1:11" ht="14.4" customHeight="1" x14ac:dyDescent="0.3">
      <c r="A256" s="661" t="s">
        <v>575</v>
      </c>
      <c r="B256" s="662" t="s">
        <v>576</v>
      </c>
      <c r="C256" s="663" t="s">
        <v>585</v>
      </c>
      <c r="D256" s="664" t="s">
        <v>2523</v>
      </c>
      <c r="E256" s="663" t="s">
        <v>6888</v>
      </c>
      <c r="F256" s="664" t="s">
        <v>6889</v>
      </c>
      <c r="G256" s="663" t="s">
        <v>4243</v>
      </c>
      <c r="H256" s="663" t="s">
        <v>4244</v>
      </c>
      <c r="I256" s="665">
        <v>0.3</v>
      </c>
      <c r="J256" s="665">
        <v>100</v>
      </c>
      <c r="K256" s="666">
        <v>30</v>
      </c>
    </row>
    <row r="257" spans="1:11" ht="14.4" customHeight="1" x14ac:dyDescent="0.3">
      <c r="A257" s="661" t="s">
        <v>575</v>
      </c>
      <c r="B257" s="662" t="s">
        <v>576</v>
      </c>
      <c r="C257" s="663" t="s">
        <v>585</v>
      </c>
      <c r="D257" s="664" t="s">
        <v>2523</v>
      </c>
      <c r="E257" s="663" t="s">
        <v>6888</v>
      </c>
      <c r="F257" s="664" t="s">
        <v>6889</v>
      </c>
      <c r="G257" s="663" t="s">
        <v>4245</v>
      </c>
      <c r="H257" s="663" t="s">
        <v>4246</v>
      </c>
      <c r="I257" s="665">
        <v>0.30499999999999999</v>
      </c>
      <c r="J257" s="665">
        <v>300</v>
      </c>
      <c r="K257" s="666">
        <v>92</v>
      </c>
    </row>
    <row r="258" spans="1:11" ht="14.4" customHeight="1" x14ac:dyDescent="0.3">
      <c r="A258" s="661" t="s">
        <v>575</v>
      </c>
      <c r="B258" s="662" t="s">
        <v>576</v>
      </c>
      <c r="C258" s="663" t="s">
        <v>585</v>
      </c>
      <c r="D258" s="664" t="s">
        <v>2523</v>
      </c>
      <c r="E258" s="663" t="s">
        <v>6888</v>
      </c>
      <c r="F258" s="664" t="s">
        <v>6889</v>
      </c>
      <c r="G258" s="663" t="s">
        <v>4405</v>
      </c>
      <c r="H258" s="663" t="s">
        <v>4406</v>
      </c>
      <c r="I258" s="665">
        <v>0.68</v>
      </c>
      <c r="J258" s="665">
        <v>100</v>
      </c>
      <c r="K258" s="666">
        <v>68</v>
      </c>
    </row>
    <row r="259" spans="1:11" ht="14.4" customHeight="1" x14ac:dyDescent="0.3">
      <c r="A259" s="661" t="s">
        <v>575</v>
      </c>
      <c r="B259" s="662" t="s">
        <v>576</v>
      </c>
      <c r="C259" s="663" t="s">
        <v>585</v>
      </c>
      <c r="D259" s="664" t="s">
        <v>2523</v>
      </c>
      <c r="E259" s="663" t="s">
        <v>6888</v>
      </c>
      <c r="F259" s="664" t="s">
        <v>6889</v>
      </c>
      <c r="G259" s="663" t="s">
        <v>4249</v>
      </c>
      <c r="H259" s="663" t="s">
        <v>4250</v>
      </c>
      <c r="I259" s="665">
        <v>0.48666666666666664</v>
      </c>
      <c r="J259" s="665">
        <v>500</v>
      </c>
      <c r="K259" s="666">
        <v>243</v>
      </c>
    </row>
    <row r="260" spans="1:11" ht="14.4" customHeight="1" x14ac:dyDescent="0.3">
      <c r="A260" s="661" t="s">
        <v>575</v>
      </c>
      <c r="B260" s="662" t="s">
        <v>576</v>
      </c>
      <c r="C260" s="663" t="s">
        <v>585</v>
      </c>
      <c r="D260" s="664" t="s">
        <v>2523</v>
      </c>
      <c r="E260" s="663" t="s">
        <v>6888</v>
      </c>
      <c r="F260" s="664" t="s">
        <v>6889</v>
      </c>
      <c r="G260" s="663" t="s">
        <v>4251</v>
      </c>
      <c r="H260" s="663" t="s">
        <v>4252</v>
      </c>
      <c r="I260" s="665">
        <v>1.7933333333333332</v>
      </c>
      <c r="J260" s="665">
        <v>300</v>
      </c>
      <c r="K260" s="666">
        <v>538</v>
      </c>
    </row>
    <row r="261" spans="1:11" ht="14.4" customHeight="1" x14ac:dyDescent="0.3">
      <c r="A261" s="661" t="s">
        <v>575</v>
      </c>
      <c r="B261" s="662" t="s">
        <v>576</v>
      </c>
      <c r="C261" s="663" t="s">
        <v>585</v>
      </c>
      <c r="D261" s="664" t="s">
        <v>2523</v>
      </c>
      <c r="E261" s="663" t="s">
        <v>6890</v>
      </c>
      <c r="F261" s="664" t="s">
        <v>6891</v>
      </c>
      <c r="G261" s="663" t="s">
        <v>4407</v>
      </c>
      <c r="H261" s="663" t="s">
        <v>4408</v>
      </c>
      <c r="I261" s="665">
        <v>11.01</v>
      </c>
      <c r="J261" s="665">
        <v>120</v>
      </c>
      <c r="K261" s="666">
        <v>1321.1999999999998</v>
      </c>
    </row>
    <row r="262" spans="1:11" ht="14.4" customHeight="1" x14ac:dyDescent="0.3">
      <c r="A262" s="661" t="s">
        <v>575</v>
      </c>
      <c r="B262" s="662" t="s">
        <v>576</v>
      </c>
      <c r="C262" s="663" t="s">
        <v>585</v>
      </c>
      <c r="D262" s="664" t="s">
        <v>2523</v>
      </c>
      <c r="E262" s="663" t="s">
        <v>6890</v>
      </c>
      <c r="F262" s="664" t="s">
        <v>6891</v>
      </c>
      <c r="G262" s="663" t="s">
        <v>4409</v>
      </c>
      <c r="H262" s="663" t="s">
        <v>4410</v>
      </c>
      <c r="I262" s="665">
        <v>11.01</v>
      </c>
      <c r="J262" s="665">
        <v>160</v>
      </c>
      <c r="K262" s="666">
        <v>1761.6</v>
      </c>
    </row>
    <row r="263" spans="1:11" ht="14.4" customHeight="1" x14ac:dyDescent="0.3">
      <c r="A263" s="661" t="s">
        <v>575</v>
      </c>
      <c r="B263" s="662" t="s">
        <v>576</v>
      </c>
      <c r="C263" s="663" t="s">
        <v>585</v>
      </c>
      <c r="D263" s="664" t="s">
        <v>2523</v>
      </c>
      <c r="E263" s="663" t="s">
        <v>6890</v>
      </c>
      <c r="F263" s="664" t="s">
        <v>6891</v>
      </c>
      <c r="G263" s="663" t="s">
        <v>4257</v>
      </c>
      <c r="H263" s="663" t="s">
        <v>4258</v>
      </c>
      <c r="I263" s="665">
        <v>0.71</v>
      </c>
      <c r="J263" s="665">
        <v>6400</v>
      </c>
      <c r="K263" s="666">
        <v>4544</v>
      </c>
    </row>
    <row r="264" spans="1:11" ht="14.4" customHeight="1" x14ac:dyDescent="0.3">
      <c r="A264" s="661" t="s">
        <v>575</v>
      </c>
      <c r="B264" s="662" t="s">
        <v>576</v>
      </c>
      <c r="C264" s="663" t="s">
        <v>585</v>
      </c>
      <c r="D264" s="664" t="s">
        <v>2523</v>
      </c>
      <c r="E264" s="663" t="s">
        <v>6890</v>
      </c>
      <c r="F264" s="664" t="s">
        <v>6891</v>
      </c>
      <c r="G264" s="663" t="s">
        <v>4411</v>
      </c>
      <c r="H264" s="663" t="s">
        <v>4412</v>
      </c>
      <c r="I264" s="665">
        <v>0.71</v>
      </c>
      <c r="J264" s="665">
        <v>2400</v>
      </c>
      <c r="K264" s="666">
        <v>1704</v>
      </c>
    </row>
    <row r="265" spans="1:11" ht="14.4" customHeight="1" x14ac:dyDescent="0.3">
      <c r="A265" s="661" t="s">
        <v>575</v>
      </c>
      <c r="B265" s="662" t="s">
        <v>576</v>
      </c>
      <c r="C265" s="663" t="s">
        <v>585</v>
      </c>
      <c r="D265" s="664" t="s">
        <v>2523</v>
      </c>
      <c r="E265" s="663" t="s">
        <v>6890</v>
      </c>
      <c r="F265" s="664" t="s">
        <v>6891</v>
      </c>
      <c r="G265" s="663" t="s">
        <v>4413</v>
      </c>
      <c r="H265" s="663" t="s">
        <v>4414</v>
      </c>
      <c r="I265" s="665">
        <v>0.71</v>
      </c>
      <c r="J265" s="665">
        <v>11800</v>
      </c>
      <c r="K265" s="666">
        <v>8378</v>
      </c>
    </row>
    <row r="266" spans="1:11" ht="14.4" customHeight="1" x14ac:dyDescent="0.3">
      <c r="A266" s="661" t="s">
        <v>575</v>
      </c>
      <c r="B266" s="662" t="s">
        <v>576</v>
      </c>
      <c r="C266" s="663" t="s">
        <v>585</v>
      </c>
      <c r="D266" s="664" t="s">
        <v>2523</v>
      </c>
      <c r="E266" s="663" t="s">
        <v>6890</v>
      </c>
      <c r="F266" s="664" t="s">
        <v>6891</v>
      </c>
      <c r="G266" s="663" t="s">
        <v>4415</v>
      </c>
      <c r="H266" s="663" t="s">
        <v>4416</v>
      </c>
      <c r="I266" s="665">
        <v>12.47</v>
      </c>
      <c r="J266" s="665">
        <v>50</v>
      </c>
      <c r="K266" s="666">
        <v>623.5</v>
      </c>
    </row>
    <row r="267" spans="1:11" ht="14.4" customHeight="1" x14ac:dyDescent="0.3">
      <c r="A267" s="661" t="s">
        <v>575</v>
      </c>
      <c r="B267" s="662" t="s">
        <v>576</v>
      </c>
      <c r="C267" s="663" t="s">
        <v>585</v>
      </c>
      <c r="D267" s="664" t="s">
        <v>2523</v>
      </c>
      <c r="E267" s="663" t="s">
        <v>6890</v>
      </c>
      <c r="F267" s="664" t="s">
        <v>6891</v>
      </c>
      <c r="G267" s="663" t="s">
        <v>4417</v>
      </c>
      <c r="H267" s="663" t="s">
        <v>4418</v>
      </c>
      <c r="I267" s="665">
        <v>12.58</v>
      </c>
      <c r="J267" s="665">
        <v>120</v>
      </c>
      <c r="K267" s="666">
        <v>1509.6</v>
      </c>
    </row>
    <row r="268" spans="1:11" ht="14.4" customHeight="1" x14ac:dyDescent="0.3">
      <c r="A268" s="661" t="s">
        <v>575</v>
      </c>
      <c r="B268" s="662" t="s">
        <v>576</v>
      </c>
      <c r="C268" s="663" t="s">
        <v>585</v>
      </c>
      <c r="D268" s="664" t="s">
        <v>2523</v>
      </c>
      <c r="E268" s="663" t="s">
        <v>6890</v>
      </c>
      <c r="F268" s="664" t="s">
        <v>6891</v>
      </c>
      <c r="G268" s="663" t="s">
        <v>4419</v>
      </c>
      <c r="H268" s="663" t="s">
        <v>4420</v>
      </c>
      <c r="I268" s="665">
        <v>12.582000000000001</v>
      </c>
      <c r="J268" s="665">
        <v>240</v>
      </c>
      <c r="K268" s="666">
        <v>3020</v>
      </c>
    </row>
    <row r="269" spans="1:11" ht="14.4" customHeight="1" x14ac:dyDescent="0.3">
      <c r="A269" s="661" t="s">
        <v>575</v>
      </c>
      <c r="B269" s="662" t="s">
        <v>576</v>
      </c>
      <c r="C269" s="663" t="s">
        <v>585</v>
      </c>
      <c r="D269" s="664" t="s">
        <v>2523</v>
      </c>
      <c r="E269" s="663" t="s">
        <v>6890</v>
      </c>
      <c r="F269" s="664" t="s">
        <v>6891</v>
      </c>
      <c r="G269" s="663" t="s">
        <v>4421</v>
      </c>
      <c r="H269" s="663" t="s">
        <v>4422</v>
      </c>
      <c r="I269" s="665">
        <v>12.58</v>
      </c>
      <c r="J269" s="665">
        <v>160</v>
      </c>
      <c r="K269" s="666">
        <v>2012.8</v>
      </c>
    </row>
    <row r="270" spans="1:11" ht="14.4" customHeight="1" x14ac:dyDescent="0.3">
      <c r="A270" s="661" t="s">
        <v>575</v>
      </c>
      <c r="B270" s="662" t="s">
        <v>576</v>
      </c>
      <c r="C270" s="663" t="s">
        <v>585</v>
      </c>
      <c r="D270" s="664" t="s">
        <v>2523</v>
      </c>
      <c r="E270" s="663" t="s">
        <v>6890</v>
      </c>
      <c r="F270" s="664" t="s">
        <v>6891</v>
      </c>
      <c r="G270" s="663" t="s">
        <v>4423</v>
      </c>
      <c r="H270" s="663" t="s">
        <v>4424</v>
      </c>
      <c r="I270" s="665">
        <v>12.58</v>
      </c>
      <c r="J270" s="665">
        <v>40</v>
      </c>
      <c r="K270" s="666">
        <v>503.2</v>
      </c>
    </row>
    <row r="271" spans="1:11" ht="14.4" customHeight="1" x14ac:dyDescent="0.3">
      <c r="A271" s="661" t="s">
        <v>575</v>
      </c>
      <c r="B271" s="662" t="s">
        <v>576</v>
      </c>
      <c r="C271" s="663" t="s">
        <v>588</v>
      </c>
      <c r="D271" s="664" t="s">
        <v>2524</v>
      </c>
      <c r="E271" s="663" t="s">
        <v>6880</v>
      </c>
      <c r="F271" s="664" t="s">
        <v>6881</v>
      </c>
      <c r="G271" s="663" t="s">
        <v>4425</v>
      </c>
      <c r="H271" s="663" t="s">
        <v>4426</v>
      </c>
      <c r="I271" s="665">
        <v>4.3</v>
      </c>
      <c r="J271" s="665">
        <v>15</v>
      </c>
      <c r="K271" s="666">
        <v>64.5</v>
      </c>
    </row>
    <row r="272" spans="1:11" ht="14.4" customHeight="1" x14ac:dyDescent="0.3">
      <c r="A272" s="661" t="s">
        <v>575</v>
      </c>
      <c r="B272" s="662" t="s">
        <v>576</v>
      </c>
      <c r="C272" s="663" t="s">
        <v>588</v>
      </c>
      <c r="D272" s="664" t="s">
        <v>2524</v>
      </c>
      <c r="E272" s="663" t="s">
        <v>6880</v>
      </c>
      <c r="F272" s="664" t="s">
        <v>6881</v>
      </c>
      <c r="G272" s="663" t="s">
        <v>4025</v>
      </c>
      <c r="H272" s="663" t="s">
        <v>4026</v>
      </c>
      <c r="I272" s="665">
        <v>2.4450000000000003</v>
      </c>
      <c r="J272" s="665">
        <v>300</v>
      </c>
      <c r="K272" s="666">
        <v>739</v>
      </c>
    </row>
    <row r="273" spans="1:11" ht="14.4" customHeight="1" x14ac:dyDescent="0.3">
      <c r="A273" s="661" t="s">
        <v>575</v>
      </c>
      <c r="B273" s="662" t="s">
        <v>576</v>
      </c>
      <c r="C273" s="663" t="s">
        <v>588</v>
      </c>
      <c r="D273" s="664" t="s">
        <v>2524</v>
      </c>
      <c r="E273" s="663" t="s">
        <v>6880</v>
      </c>
      <c r="F273" s="664" t="s">
        <v>6881</v>
      </c>
      <c r="G273" s="663" t="s">
        <v>4027</v>
      </c>
      <c r="H273" s="663" t="s">
        <v>4028</v>
      </c>
      <c r="I273" s="665">
        <v>3.1850000000000001</v>
      </c>
      <c r="J273" s="665">
        <v>260</v>
      </c>
      <c r="K273" s="666">
        <v>833.2</v>
      </c>
    </row>
    <row r="274" spans="1:11" ht="14.4" customHeight="1" x14ac:dyDescent="0.3">
      <c r="A274" s="661" t="s">
        <v>575</v>
      </c>
      <c r="B274" s="662" t="s">
        <v>576</v>
      </c>
      <c r="C274" s="663" t="s">
        <v>588</v>
      </c>
      <c r="D274" s="664" t="s">
        <v>2524</v>
      </c>
      <c r="E274" s="663" t="s">
        <v>6880</v>
      </c>
      <c r="F274" s="664" t="s">
        <v>6881</v>
      </c>
      <c r="G274" s="663" t="s">
        <v>4029</v>
      </c>
      <c r="H274" s="663" t="s">
        <v>4030</v>
      </c>
      <c r="I274" s="665">
        <v>3.97</v>
      </c>
      <c r="J274" s="665">
        <v>120</v>
      </c>
      <c r="K274" s="666">
        <v>476.4</v>
      </c>
    </row>
    <row r="275" spans="1:11" ht="14.4" customHeight="1" x14ac:dyDescent="0.3">
      <c r="A275" s="661" t="s">
        <v>575</v>
      </c>
      <c r="B275" s="662" t="s">
        <v>576</v>
      </c>
      <c r="C275" s="663" t="s">
        <v>588</v>
      </c>
      <c r="D275" s="664" t="s">
        <v>2524</v>
      </c>
      <c r="E275" s="663" t="s">
        <v>6880</v>
      </c>
      <c r="F275" s="664" t="s">
        <v>6881</v>
      </c>
      <c r="G275" s="663" t="s">
        <v>4031</v>
      </c>
      <c r="H275" s="663" t="s">
        <v>4032</v>
      </c>
      <c r="I275" s="665">
        <v>14.523333333333333</v>
      </c>
      <c r="J275" s="665">
        <v>390</v>
      </c>
      <c r="K275" s="666">
        <v>5736.5000000000009</v>
      </c>
    </row>
    <row r="276" spans="1:11" ht="14.4" customHeight="1" x14ac:dyDescent="0.3">
      <c r="A276" s="661" t="s">
        <v>575</v>
      </c>
      <c r="B276" s="662" t="s">
        <v>576</v>
      </c>
      <c r="C276" s="663" t="s">
        <v>588</v>
      </c>
      <c r="D276" s="664" t="s">
        <v>2524</v>
      </c>
      <c r="E276" s="663" t="s">
        <v>6880</v>
      </c>
      <c r="F276" s="664" t="s">
        <v>6881</v>
      </c>
      <c r="G276" s="663" t="s">
        <v>4033</v>
      </c>
      <c r="H276" s="663" t="s">
        <v>4034</v>
      </c>
      <c r="I276" s="665">
        <v>9.1549999999999994</v>
      </c>
      <c r="J276" s="665">
        <v>16</v>
      </c>
      <c r="K276" s="666">
        <v>142.66</v>
      </c>
    </row>
    <row r="277" spans="1:11" ht="14.4" customHeight="1" x14ac:dyDescent="0.3">
      <c r="A277" s="661" t="s">
        <v>575</v>
      </c>
      <c r="B277" s="662" t="s">
        <v>576</v>
      </c>
      <c r="C277" s="663" t="s">
        <v>588</v>
      </c>
      <c r="D277" s="664" t="s">
        <v>2524</v>
      </c>
      <c r="E277" s="663" t="s">
        <v>6880</v>
      </c>
      <c r="F277" s="664" t="s">
        <v>6881</v>
      </c>
      <c r="G277" s="663" t="s">
        <v>4035</v>
      </c>
      <c r="H277" s="663" t="s">
        <v>4036</v>
      </c>
      <c r="I277" s="665">
        <v>28.213749999999997</v>
      </c>
      <c r="J277" s="665">
        <v>215</v>
      </c>
      <c r="K277" s="666">
        <v>6086.5999999999995</v>
      </c>
    </row>
    <row r="278" spans="1:11" ht="14.4" customHeight="1" x14ac:dyDescent="0.3">
      <c r="A278" s="661" t="s">
        <v>575</v>
      </c>
      <c r="B278" s="662" t="s">
        <v>576</v>
      </c>
      <c r="C278" s="663" t="s">
        <v>588</v>
      </c>
      <c r="D278" s="664" t="s">
        <v>2524</v>
      </c>
      <c r="E278" s="663" t="s">
        <v>6880</v>
      </c>
      <c r="F278" s="664" t="s">
        <v>6881</v>
      </c>
      <c r="G278" s="663" t="s">
        <v>4287</v>
      </c>
      <c r="H278" s="663" t="s">
        <v>4289</v>
      </c>
      <c r="I278" s="665">
        <v>4.1033333333333335</v>
      </c>
      <c r="J278" s="665">
        <v>170</v>
      </c>
      <c r="K278" s="666">
        <v>697.5</v>
      </c>
    </row>
    <row r="279" spans="1:11" ht="14.4" customHeight="1" x14ac:dyDescent="0.3">
      <c r="A279" s="661" t="s">
        <v>575</v>
      </c>
      <c r="B279" s="662" t="s">
        <v>576</v>
      </c>
      <c r="C279" s="663" t="s">
        <v>588</v>
      </c>
      <c r="D279" s="664" t="s">
        <v>2524</v>
      </c>
      <c r="E279" s="663" t="s">
        <v>6880</v>
      </c>
      <c r="F279" s="664" t="s">
        <v>6881</v>
      </c>
      <c r="G279" s="663" t="s">
        <v>4039</v>
      </c>
      <c r="H279" s="663" t="s">
        <v>4040</v>
      </c>
      <c r="I279" s="665">
        <v>6.0466666666666669</v>
      </c>
      <c r="J279" s="665">
        <v>220</v>
      </c>
      <c r="K279" s="666">
        <v>1314</v>
      </c>
    </row>
    <row r="280" spans="1:11" ht="14.4" customHeight="1" x14ac:dyDescent="0.3">
      <c r="A280" s="661" t="s">
        <v>575</v>
      </c>
      <c r="B280" s="662" t="s">
        <v>576</v>
      </c>
      <c r="C280" s="663" t="s">
        <v>588</v>
      </c>
      <c r="D280" s="664" t="s">
        <v>2524</v>
      </c>
      <c r="E280" s="663" t="s">
        <v>6880</v>
      </c>
      <c r="F280" s="664" t="s">
        <v>6881</v>
      </c>
      <c r="G280" s="663" t="s">
        <v>4039</v>
      </c>
      <c r="H280" s="663" t="s">
        <v>4041</v>
      </c>
      <c r="I280" s="665">
        <v>6.246666666666667</v>
      </c>
      <c r="J280" s="665">
        <v>140</v>
      </c>
      <c r="K280" s="666">
        <v>874</v>
      </c>
    </row>
    <row r="281" spans="1:11" ht="14.4" customHeight="1" x14ac:dyDescent="0.3">
      <c r="A281" s="661" t="s">
        <v>575</v>
      </c>
      <c r="B281" s="662" t="s">
        <v>576</v>
      </c>
      <c r="C281" s="663" t="s">
        <v>588</v>
      </c>
      <c r="D281" s="664" t="s">
        <v>2524</v>
      </c>
      <c r="E281" s="663" t="s">
        <v>6880</v>
      </c>
      <c r="F281" s="664" t="s">
        <v>6881</v>
      </c>
      <c r="G281" s="663" t="s">
        <v>4427</v>
      </c>
      <c r="H281" s="663" t="s">
        <v>4428</v>
      </c>
      <c r="I281" s="665">
        <v>61.52</v>
      </c>
      <c r="J281" s="665">
        <v>10</v>
      </c>
      <c r="K281" s="666">
        <v>615.25</v>
      </c>
    </row>
    <row r="282" spans="1:11" ht="14.4" customHeight="1" x14ac:dyDescent="0.3">
      <c r="A282" s="661" t="s">
        <v>575</v>
      </c>
      <c r="B282" s="662" t="s">
        <v>576</v>
      </c>
      <c r="C282" s="663" t="s">
        <v>588</v>
      </c>
      <c r="D282" s="664" t="s">
        <v>2524</v>
      </c>
      <c r="E282" s="663" t="s">
        <v>6880</v>
      </c>
      <c r="F282" s="664" t="s">
        <v>6881</v>
      </c>
      <c r="G282" s="663" t="s">
        <v>4048</v>
      </c>
      <c r="H282" s="663" t="s">
        <v>4049</v>
      </c>
      <c r="I282" s="665">
        <v>233.798</v>
      </c>
      <c r="J282" s="665">
        <v>25</v>
      </c>
      <c r="K282" s="666">
        <v>5844.8700000000008</v>
      </c>
    </row>
    <row r="283" spans="1:11" ht="14.4" customHeight="1" x14ac:dyDescent="0.3">
      <c r="A283" s="661" t="s">
        <v>575</v>
      </c>
      <c r="B283" s="662" t="s">
        <v>576</v>
      </c>
      <c r="C283" s="663" t="s">
        <v>588</v>
      </c>
      <c r="D283" s="664" t="s">
        <v>2524</v>
      </c>
      <c r="E283" s="663" t="s">
        <v>6880</v>
      </c>
      <c r="F283" s="664" t="s">
        <v>6881</v>
      </c>
      <c r="G283" s="663" t="s">
        <v>4050</v>
      </c>
      <c r="H283" s="663" t="s">
        <v>4051</v>
      </c>
      <c r="I283" s="665">
        <v>22.15</v>
      </c>
      <c r="J283" s="665">
        <v>300</v>
      </c>
      <c r="K283" s="666">
        <v>6645</v>
      </c>
    </row>
    <row r="284" spans="1:11" ht="14.4" customHeight="1" x14ac:dyDescent="0.3">
      <c r="A284" s="661" t="s">
        <v>575</v>
      </c>
      <c r="B284" s="662" t="s">
        <v>576</v>
      </c>
      <c r="C284" s="663" t="s">
        <v>588</v>
      </c>
      <c r="D284" s="664" t="s">
        <v>2524</v>
      </c>
      <c r="E284" s="663" t="s">
        <v>6880</v>
      </c>
      <c r="F284" s="664" t="s">
        <v>6881</v>
      </c>
      <c r="G284" s="663" t="s">
        <v>4052</v>
      </c>
      <c r="H284" s="663" t="s">
        <v>4053</v>
      </c>
      <c r="I284" s="665">
        <v>30.173999999999999</v>
      </c>
      <c r="J284" s="665">
        <v>285</v>
      </c>
      <c r="K284" s="666">
        <v>8599.4500000000007</v>
      </c>
    </row>
    <row r="285" spans="1:11" ht="14.4" customHeight="1" x14ac:dyDescent="0.3">
      <c r="A285" s="661" t="s">
        <v>575</v>
      </c>
      <c r="B285" s="662" t="s">
        <v>576</v>
      </c>
      <c r="C285" s="663" t="s">
        <v>588</v>
      </c>
      <c r="D285" s="664" t="s">
        <v>2524</v>
      </c>
      <c r="E285" s="663" t="s">
        <v>6880</v>
      </c>
      <c r="F285" s="664" t="s">
        <v>6881</v>
      </c>
      <c r="G285" s="663" t="s">
        <v>4298</v>
      </c>
      <c r="H285" s="663" t="s">
        <v>4299</v>
      </c>
      <c r="I285" s="665">
        <v>1.25</v>
      </c>
      <c r="J285" s="665">
        <v>3000</v>
      </c>
      <c r="K285" s="666">
        <v>3750</v>
      </c>
    </row>
    <row r="286" spans="1:11" ht="14.4" customHeight="1" x14ac:dyDescent="0.3">
      <c r="A286" s="661" t="s">
        <v>575</v>
      </c>
      <c r="B286" s="662" t="s">
        <v>576</v>
      </c>
      <c r="C286" s="663" t="s">
        <v>588</v>
      </c>
      <c r="D286" s="664" t="s">
        <v>2524</v>
      </c>
      <c r="E286" s="663" t="s">
        <v>6880</v>
      </c>
      <c r="F286" s="664" t="s">
        <v>6881</v>
      </c>
      <c r="G286" s="663" t="s">
        <v>4298</v>
      </c>
      <c r="H286" s="663" t="s">
        <v>4300</v>
      </c>
      <c r="I286" s="665">
        <v>1.49</v>
      </c>
      <c r="J286" s="665">
        <v>1750</v>
      </c>
      <c r="K286" s="666">
        <v>2592.5</v>
      </c>
    </row>
    <row r="287" spans="1:11" ht="14.4" customHeight="1" x14ac:dyDescent="0.3">
      <c r="A287" s="661" t="s">
        <v>575</v>
      </c>
      <c r="B287" s="662" t="s">
        <v>576</v>
      </c>
      <c r="C287" s="663" t="s">
        <v>588</v>
      </c>
      <c r="D287" s="664" t="s">
        <v>2524</v>
      </c>
      <c r="E287" s="663" t="s">
        <v>6880</v>
      </c>
      <c r="F287" s="664" t="s">
        <v>6881</v>
      </c>
      <c r="G287" s="663" t="s">
        <v>4301</v>
      </c>
      <c r="H287" s="663" t="s">
        <v>4302</v>
      </c>
      <c r="I287" s="665">
        <v>12.626666666666665</v>
      </c>
      <c r="J287" s="665">
        <v>130</v>
      </c>
      <c r="K287" s="666">
        <v>1633.2</v>
      </c>
    </row>
    <row r="288" spans="1:11" ht="14.4" customHeight="1" x14ac:dyDescent="0.3">
      <c r="A288" s="661" t="s">
        <v>575</v>
      </c>
      <c r="B288" s="662" t="s">
        <v>576</v>
      </c>
      <c r="C288" s="663" t="s">
        <v>588</v>
      </c>
      <c r="D288" s="664" t="s">
        <v>2524</v>
      </c>
      <c r="E288" s="663" t="s">
        <v>6880</v>
      </c>
      <c r="F288" s="664" t="s">
        <v>6881</v>
      </c>
      <c r="G288" s="663" t="s">
        <v>4301</v>
      </c>
      <c r="H288" s="663" t="s">
        <v>4429</v>
      </c>
      <c r="I288" s="665">
        <v>13.04</v>
      </c>
      <c r="J288" s="665">
        <v>100</v>
      </c>
      <c r="K288" s="666">
        <v>1304</v>
      </c>
    </row>
    <row r="289" spans="1:11" ht="14.4" customHeight="1" x14ac:dyDescent="0.3">
      <c r="A289" s="661" t="s">
        <v>575</v>
      </c>
      <c r="B289" s="662" t="s">
        <v>576</v>
      </c>
      <c r="C289" s="663" t="s">
        <v>588</v>
      </c>
      <c r="D289" s="664" t="s">
        <v>2524</v>
      </c>
      <c r="E289" s="663" t="s">
        <v>6880</v>
      </c>
      <c r="F289" s="664" t="s">
        <v>6881</v>
      </c>
      <c r="G289" s="663" t="s">
        <v>4054</v>
      </c>
      <c r="H289" s="663" t="s">
        <v>4055</v>
      </c>
      <c r="I289" s="665">
        <v>1.38</v>
      </c>
      <c r="J289" s="665">
        <v>450</v>
      </c>
      <c r="K289" s="666">
        <v>621</v>
      </c>
    </row>
    <row r="290" spans="1:11" ht="14.4" customHeight="1" x14ac:dyDescent="0.3">
      <c r="A290" s="661" t="s">
        <v>575</v>
      </c>
      <c r="B290" s="662" t="s">
        <v>576</v>
      </c>
      <c r="C290" s="663" t="s">
        <v>588</v>
      </c>
      <c r="D290" s="664" t="s">
        <v>2524</v>
      </c>
      <c r="E290" s="663" t="s">
        <v>6880</v>
      </c>
      <c r="F290" s="664" t="s">
        <v>6881</v>
      </c>
      <c r="G290" s="663" t="s">
        <v>4054</v>
      </c>
      <c r="H290" s="663" t="s">
        <v>4056</v>
      </c>
      <c r="I290" s="665">
        <v>1.38</v>
      </c>
      <c r="J290" s="665">
        <v>100</v>
      </c>
      <c r="K290" s="666">
        <v>138</v>
      </c>
    </row>
    <row r="291" spans="1:11" ht="14.4" customHeight="1" x14ac:dyDescent="0.3">
      <c r="A291" s="661" t="s">
        <v>575</v>
      </c>
      <c r="B291" s="662" t="s">
        <v>576</v>
      </c>
      <c r="C291" s="663" t="s">
        <v>588</v>
      </c>
      <c r="D291" s="664" t="s">
        <v>2524</v>
      </c>
      <c r="E291" s="663" t="s">
        <v>6880</v>
      </c>
      <c r="F291" s="664" t="s">
        <v>6881</v>
      </c>
      <c r="G291" s="663" t="s">
        <v>4430</v>
      </c>
      <c r="H291" s="663" t="s">
        <v>4431</v>
      </c>
      <c r="I291" s="665">
        <v>8.59</v>
      </c>
      <c r="J291" s="665">
        <v>20</v>
      </c>
      <c r="K291" s="666">
        <v>171.8</v>
      </c>
    </row>
    <row r="292" spans="1:11" ht="14.4" customHeight="1" x14ac:dyDescent="0.3">
      <c r="A292" s="661" t="s">
        <v>575</v>
      </c>
      <c r="B292" s="662" t="s">
        <v>576</v>
      </c>
      <c r="C292" s="663" t="s">
        <v>588</v>
      </c>
      <c r="D292" s="664" t="s">
        <v>2524</v>
      </c>
      <c r="E292" s="663" t="s">
        <v>6880</v>
      </c>
      <c r="F292" s="664" t="s">
        <v>6881</v>
      </c>
      <c r="G292" s="663" t="s">
        <v>4057</v>
      </c>
      <c r="H292" s="663" t="s">
        <v>4058</v>
      </c>
      <c r="I292" s="665">
        <v>39.1</v>
      </c>
      <c r="J292" s="665">
        <v>60</v>
      </c>
      <c r="K292" s="666">
        <v>2346.1400000000003</v>
      </c>
    </row>
    <row r="293" spans="1:11" ht="14.4" customHeight="1" x14ac:dyDescent="0.3">
      <c r="A293" s="661" t="s">
        <v>575</v>
      </c>
      <c r="B293" s="662" t="s">
        <v>576</v>
      </c>
      <c r="C293" s="663" t="s">
        <v>588</v>
      </c>
      <c r="D293" s="664" t="s">
        <v>2524</v>
      </c>
      <c r="E293" s="663" t="s">
        <v>6880</v>
      </c>
      <c r="F293" s="664" t="s">
        <v>6881</v>
      </c>
      <c r="G293" s="663" t="s">
        <v>4059</v>
      </c>
      <c r="H293" s="663" t="s">
        <v>4060</v>
      </c>
      <c r="I293" s="665">
        <v>0.64200000000000013</v>
      </c>
      <c r="J293" s="665">
        <v>900</v>
      </c>
      <c r="K293" s="666">
        <v>571</v>
      </c>
    </row>
    <row r="294" spans="1:11" ht="14.4" customHeight="1" x14ac:dyDescent="0.3">
      <c r="A294" s="661" t="s">
        <v>575</v>
      </c>
      <c r="B294" s="662" t="s">
        <v>576</v>
      </c>
      <c r="C294" s="663" t="s">
        <v>588</v>
      </c>
      <c r="D294" s="664" t="s">
        <v>2524</v>
      </c>
      <c r="E294" s="663" t="s">
        <v>6880</v>
      </c>
      <c r="F294" s="664" t="s">
        <v>6881</v>
      </c>
      <c r="G294" s="663" t="s">
        <v>4432</v>
      </c>
      <c r="H294" s="663" t="s">
        <v>4433</v>
      </c>
      <c r="I294" s="665">
        <v>3.27</v>
      </c>
      <c r="J294" s="665">
        <v>100</v>
      </c>
      <c r="K294" s="666">
        <v>327</v>
      </c>
    </row>
    <row r="295" spans="1:11" ht="14.4" customHeight="1" x14ac:dyDescent="0.3">
      <c r="A295" s="661" t="s">
        <v>575</v>
      </c>
      <c r="B295" s="662" t="s">
        <v>576</v>
      </c>
      <c r="C295" s="663" t="s">
        <v>588</v>
      </c>
      <c r="D295" s="664" t="s">
        <v>2524</v>
      </c>
      <c r="E295" s="663" t="s">
        <v>6880</v>
      </c>
      <c r="F295" s="664" t="s">
        <v>6881</v>
      </c>
      <c r="G295" s="663" t="s">
        <v>4434</v>
      </c>
      <c r="H295" s="663" t="s">
        <v>4435</v>
      </c>
      <c r="I295" s="665">
        <v>3.95</v>
      </c>
      <c r="J295" s="665">
        <v>30</v>
      </c>
      <c r="K295" s="666">
        <v>118.5</v>
      </c>
    </row>
    <row r="296" spans="1:11" ht="14.4" customHeight="1" x14ac:dyDescent="0.3">
      <c r="A296" s="661" t="s">
        <v>575</v>
      </c>
      <c r="B296" s="662" t="s">
        <v>576</v>
      </c>
      <c r="C296" s="663" t="s">
        <v>588</v>
      </c>
      <c r="D296" s="664" t="s">
        <v>2524</v>
      </c>
      <c r="E296" s="663" t="s">
        <v>6880</v>
      </c>
      <c r="F296" s="664" t="s">
        <v>6881</v>
      </c>
      <c r="G296" s="663" t="s">
        <v>4436</v>
      </c>
      <c r="H296" s="663" t="s">
        <v>4437</v>
      </c>
      <c r="I296" s="665">
        <v>450</v>
      </c>
      <c r="J296" s="665">
        <v>1</v>
      </c>
      <c r="K296" s="666">
        <v>450</v>
      </c>
    </row>
    <row r="297" spans="1:11" ht="14.4" customHeight="1" x14ac:dyDescent="0.3">
      <c r="A297" s="661" t="s">
        <v>575</v>
      </c>
      <c r="B297" s="662" t="s">
        <v>576</v>
      </c>
      <c r="C297" s="663" t="s">
        <v>588</v>
      </c>
      <c r="D297" s="664" t="s">
        <v>2524</v>
      </c>
      <c r="E297" s="663" t="s">
        <v>6880</v>
      </c>
      <c r="F297" s="664" t="s">
        <v>6881</v>
      </c>
      <c r="G297" s="663" t="s">
        <v>4063</v>
      </c>
      <c r="H297" s="663" t="s">
        <v>4064</v>
      </c>
      <c r="I297" s="665">
        <v>8.5791666666666657</v>
      </c>
      <c r="J297" s="665">
        <v>175</v>
      </c>
      <c r="K297" s="666">
        <v>1501.26</v>
      </c>
    </row>
    <row r="298" spans="1:11" ht="14.4" customHeight="1" x14ac:dyDescent="0.3">
      <c r="A298" s="661" t="s">
        <v>575</v>
      </c>
      <c r="B298" s="662" t="s">
        <v>576</v>
      </c>
      <c r="C298" s="663" t="s">
        <v>588</v>
      </c>
      <c r="D298" s="664" t="s">
        <v>2524</v>
      </c>
      <c r="E298" s="663" t="s">
        <v>6880</v>
      </c>
      <c r="F298" s="664" t="s">
        <v>6881</v>
      </c>
      <c r="G298" s="663" t="s">
        <v>4065</v>
      </c>
      <c r="H298" s="663" t="s">
        <v>4066</v>
      </c>
      <c r="I298" s="665">
        <v>28.818181818181813</v>
      </c>
      <c r="J298" s="665">
        <v>22</v>
      </c>
      <c r="K298" s="666">
        <v>635.38999999999987</v>
      </c>
    </row>
    <row r="299" spans="1:11" ht="14.4" customHeight="1" x14ac:dyDescent="0.3">
      <c r="A299" s="661" t="s">
        <v>575</v>
      </c>
      <c r="B299" s="662" t="s">
        <v>576</v>
      </c>
      <c r="C299" s="663" t="s">
        <v>588</v>
      </c>
      <c r="D299" s="664" t="s">
        <v>2524</v>
      </c>
      <c r="E299" s="663" t="s">
        <v>6880</v>
      </c>
      <c r="F299" s="664" t="s">
        <v>6881</v>
      </c>
      <c r="G299" s="663" t="s">
        <v>4438</v>
      </c>
      <c r="H299" s="663" t="s">
        <v>4439</v>
      </c>
      <c r="I299" s="665">
        <v>0.62666666666666659</v>
      </c>
      <c r="J299" s="665">
        <v>450</v>
      </c>
      <c r="K299" s="666">
        <v>281.5</v>
      </c>
    </row>
    <row r="300" spans="1:11" ht="14.4" customHeight="1" x14ac:dyDescent="0.3">
      <c r="A300" s="661" t="s">
        <v>575</v>
      </c>
      <c r="B300" s="662" t="s">
        <v>576</v>
      </c>
      <c r="C300" s="663" t="s">
        <v>588</v>
      </c>
      <c r="D300" s="664" t="s">
        <v>2524</v>
      </c>
      <c r="E300" s="663" t="s">
        <v>6880</v>
      </c>
      <c r="F300" s="664" t="s">
        <v>6881</v>
      </c>
      <c r="G300" s="663" t="s">
        <v>4440</v>
      </c>
      <c r="H300" s="663" t="s">
        <v>4441</v>
      </c>
      <c r="I300" s="665">
        <v>1.29</v>
      </c>
      <c r="J300" s="665">
        <v>1100</v>
      </c>
      <c r="K300" s="666">
        <v>1419</v>
      </c>
    </row>
    <row r="301" spans="1:11" ht="14.4" customHeight="1" x14ac:dyDescent="0.3">
      <c r="A301" s="661" t="s">
        <v>575</v>
      </c>
      <c r="B301" s="662" t="s">
        <v>576</v>
      </c>
      <c r="C301" s="663" t="s">
        <v>588</v>
      </c>
      <c r="D301" s="664" t="s">
        <v>2524</v>
      </c>
      <c r="E301" s="663" t="s">
        <v>6880</v>
      </c>
      <c r="F301" s="664" t="s">
        <v>6881</v>
      </c>
      <c r="G301" s="663" t="s">
        <v>4073</v>
      </c>
      <c r="H301" s="663" t="s">
        <v>4074</v>
      </c>
      <c r="I301" s="665">
        <v>46</v>
      </c>
      <c r="J301" s="665">
        <v>2</v>
      </c>
      <c r="K301" s="666">
        <v>92</v>
      </c>
    </row>
    <row r="302" spans="1:11" ht="14.4" customHeight="1" x14ac:dyDescent="0.3">
      <c r="A302" s="661" t="s">
        <v>575</v>
      </c>
      <c r="B302" s="662" t="s">
        <v>576</v>
      </c>
      <c r="C302" s="663" t="s">
        <v>588</v>
      </c>
      <c r="D302" s="664" t="s">
        <v>2524</v>
      </c>
      <c r="E302" s="663" t="s">
        <v>6880</v>
      </c>
      <c r="F302" s="664" t="s">
        <v>6881</v>
      </c>
      <c r="G302" s="663" t="s">
        <v>4307</v>
      </c>
      <c r="H302" s="663" t="s">
        <v>4308</v>
      </c>
      <c r="I302" s="665">
        <v>0.94333333333333336</v>
      </c>
      <c r="J302" s="665">
        <v>1500</v>
      </c>
      <c r="K302" s="666">
        <v>1415</v>
      </c>
    </row>
    <row r="303" spans="1:11" ht="14.4" customHeight="1" x14ac:dyDescent="0.3">
      <c r="A303" s="661" t="s">
        <v>575</v>
      </c>
      <c r="B303" s="662" t="s">
        <v>576</v>
      </c>
      <c r="C303" s="663" t="s">
        <v>588</v>
      </c>
      <c r="D303" s="664" t="s">
        <v>2524</v>
      </c>
      <c r="E303" s="663" t="s">
        <v>6880</v>
      </c>
      <c r="F303" s="664" t="s">
        <v>6881</v>
      </c>
      <c r="G303" s="663" t="s">
        <v>4307</v>
      </c>
      <c r="H303" s="663" t="s">
        <v>4309</v>
      </c>
      <c r="I303" s="665">
        <v>0.97249999999999992</v>
      </c>
      <c r="J303" s="665">
        <v>500</v>
      </c>
      <c r="K303" s="666">
        <v>486.5</v>
      </c>
    </row>
    <row r="304" spans="1:11" ht="14.4" customHeight="1" x14ac:dyDescent="0.3">
      <c r="A304" s="661" t="s">
        <v>575</v>
      </c>
      <c r="B304" s="662" t="s">
        <v>576</v>
      </c>
      <c r="C304" s="663" t="s">
        <v>588</v>
      </c>
      <c r="D304" s="664" t="s">
        <v>2524</v>
      </c>
      <c r="E304" s="663" t="s">
        <v>6880</v>
      </c>
      <c r="F304" s="664" t="s">
        <v>6881</v>
      </c>
      <c r="G304" s="663" t="s">
        <v>4310</v>
      </c>
      <c r="H304" s="663" t="s">
        <v>4312</v>
      </c>
      <c r="I304" s="665">
        <v>0.59</v>
      </c>
      <c r="J304" s="665">
        <v>100</v>
      </c>
      <c r="K304" s="666">
        <v>59</v>
      </c>
    </row>
    <row r="305" spans="1:11" ht="14.4" customHeight="1" x14ac:dyDescent="0.3">
      <c r="A305" s="661" t="s">
        <v>575</v>
      </c>
      <c r="B305" s="662" t="s">
        <v>576</v>
      </c>
      <c r="C305" s="663" t="s">
        <v>588</v>
      </c>
      <c r="D305" s="664" t="s">
        <v>2524</v>
      </c>
      <c r="E305" s="663" t="s">
        <v>6880</v>
      </c>
      <c r="F305" s="664" t="s">
        <v>6881</v>
      </c>
      <c r="G305" s="663" t="s">
        <v>4442</v>
      </c>
      <c r="H305" s="663" t="s">
        <v>4443</v>
      </c>
      <c r="I305" s="665">
        <v>26.37</v>
      </c>
      <c r="J305" s="665">
        <v>36</v>
      </c>
      <c r="K305" s="666">
        <v>949.3</v>
      </c>
    </row>
    <row r="306" spans="1:11" ht="14.4" customHeight="1" x14ac:dyDescent="0.3">
      <c r="A306" s="661" t="s">
        <v>575</v>
      </c>
      <c r="B306" s="662" t="s">
        <v>576</v>
      </c>
      <c r="C306" s="663" t="s">
        <v>588</v>
      </c>
      <c r="D306" s="664" t="s">
        <v>2524</v>
      </c>
      <c r="E306" s="663" t="s">
        <v>6880</v>
      </c>
      <c r="F306" s="664" t="s">
        <v>6881</v>
      </c>
      <c r="G306" s="663" t="s">
        <v>4444</v>
      </c>
      <c r="H306" s="663" t="s">
        <v>4445</v>
      </c>
      <c r="I306" s="665">
        <v>95.61</v>
      </c>
      <c r="J306" s="665">
        <v>5</v>
      </c>
      <c r="K306" s="666">
        <v>478.03</v>
      </c>
    </row>
    <row r="307" spans="1:11" ht="14.4" customHeight="1" x14ac:dyDescent="0.3">
      <c r="A307" s="661" t="s">
        <v>575</v>
      </c>
      <c r="B307" s="662" t="s">
        <v>576</v>
      </c>
      <c r="C307" s="663" t="s">
        <v>588</v>
      </c>
      <c r="D307" s="664" t="s">
        <v>2524</v>
      </c>
      <c r="E307" s="663" t="s">
        <v>6880</v>
      </c>
      <c r="F307" s="664" t="s">
        <v>6881</v>
      </c>
      <c r="G307" s="663" t="s">
        <v>4079</v>
      </c>
      <c r="H307" s="663" t="s">
        <v>4080</v>
      </c>
      <c r="I307" s="665">
        <v>0.85499999999999998</v>
      </c>
      <c r="J307" s="665">
        <v>200</v>
      </c>
      <c r="K307" s="666">
        <v>171</v>
      </c>
    </row>
    <row r="308" spans="1:11" ht="14.4" customHeight="1" x14ac:dyDescent="0.3">
      <c r="A308" s="661" t="s">
        <v>575</v>
      </c>
      <c r="B308" s="662" t="s">
        <v>576</v>
      </c>
      <c r="C308" s="663" t="s">
        <v>588</v>
      </c>
      <c r="D308" s="664" t="s">
        <v>2524</v>
      </c>
      <c r="E308" s="663" t="s">
        <v>6880</v>
      </c>
      <c r="F308" s="664" t="s">
        <v>6881</v>
      </c>
      <c r="G308" s="663" t="s">
        <v>4081</v>
      </c>
      <c r="H308" s="663" t="s">
        <v>4082</v>
      </c>
      <c r="I308" s="665">
        <v>1.518</v>
      </c>
      <c r="J308" s="665">
        <v>450</v>
      </c>
      <c r="K308" s="666">
        <v>682.5</v>
      </c>
    </row>
    <row r="309" spans="1:11" ht="14.4" customHeight="1" x14ac:dyDescent="0.3">
      <c r="A309" s="661" t="s">
        <v>575</v>
      </c>
      <c r="B309" s="662" t="s">
        <v>576</v>
      </c>
      <c r="C309" s="663" t="s">
        <v>588</v>
      </c>
      <c r="D309" s="664" t="s">
        <v>2524</v>
      </c>
      <c r="E309" s="663" t="s">
        <v>6880</v>
      </c>
      <c r="F309" s="664" t="s">
        <v>6881</v>
      </c>
      <c r="G309" s="663" t="s">
        <v>4313</v>
      </c>
      <c r="H309" s="663" t="s">
        <v>4314</v>
      </c>
      <c r="I309" s="665">
        <v>2.063333333333333</v>
      </c>
      <c r="J309" s="665">
        <v>300</v>
      </c>
      <c r="K309" s="666">
        <v>618.5</v>
      </c>
    </row>
    <row r="310" spans="1:11" ht="14.4" customHeight="1" x14ac:dyDescent="0.3">
      <c r="A310" s="661" t="s">
        <v>575</v>
      </c>
      <c r="B310" s="662" t="s">
        <v>576</v>
      </c>
      <c r="C310" s="663" t="s">
        <v>588</v>
      </c>
      <c r="D310" s="664" t="s">
        <v>2524</v>
      </c>
      <c r="E310" s="663" t="s">
        <v>6880</v>
      </c>
      <c r="F310" s="664" t="s">
        <v>6881</v>
      </c>
      <c r="G310" s="663" t="s">
        <v>4083</v>
      </c>
      <c r="H310" s="663" t="s">
        <v>4084</v>
      </c>
      <c r="I310" s="665">
        <v>3.3649999999999998</v>
      </c>
      <c r="J310" s="665">
        <v>400</v>
      </c>
      <c r="K310" s="666">
        <v>1345</v>
      </c>
    </row>
    <row r="311" spans="1:11" ht="14.4" customHeight="1" x14ac:dyDescent="0.3">
      <c r="A311" s="661" t="s">
        <v>575</v>
      </c>
      <c r="B311" s="662" t="s">
        <v>576</v>
      </c>
      <c r="C311" s="663" t="s">
        <v>588</v>
      </c>
      <c r="D311" s="664" t="s">
        <v>2524</v>
      </c>
      <c r="E311" s="663" t="s">
        <v>6880</v>
      </c>
      <c r="F311" s="664" t="s">
        <v>6881</v>
      </c>
      <c r="G311" s="663" t="s">
        <v>4446</v>
      </c>
      <c r="H311" s="663" t="s">
        <v>4447</v>
      </c>
      <c r="I311" s="665">
        <v>5.875</v>
      </c>
      <c r="J311" s="665">
        <v>100</v>
      </c>
      <c r="K311" s="666">
        <v>587.5</v>
      </c>
    </row>
    <row r="312" spans="1:11" ht="14.4" customHeight="1" x14ac:dyDescent="0.3">
      <c r="A312" s="661" t="s">
        <v>575</v>
      </c>
      <c r="B312" s="662" t="s">
        <v>576</v>
      </c>
      <c r="C312" s="663" t="s">
        <v>588</v>
      </c>
      <c r="D312" s="664" t="s">
        <v>2524</v>
      </c>
      <c r="E312" s="663" t="s">
        <v>6880</v>
      </c>
      <c r="F312" s="664" t="s">
        <v>6881</v>
      </c>
      <c r="G312" s="663" t="s">
        <v>4448</v>
      </c>
      <c r="H312" s="663" t="s">
        <v>4449</v>
      </c>
      <c r="I312" s="665">
        <v>1322.5</v>
      </c>
      <c r="J312" s="665">
        <v>1</v>
      </c>
      <c r="K312" s="666">
        <v>1322.5</v>
      </c>
    </row>
    <row r="313" spans="1:11" ht="14.4" customHeight="1" x14ac:dyDescent="0.3">
      <c r="A313" s="661" t="s">
        <v>575</v>
      </c>
      <c r="B313" s="662" t="s">
        <v>576</v>
      </c>
      <c r="C313" s="663" t="s">
        <v>588</v>
      </c>
      <c r="D313" s="664" t="s">
        <v>2524</v>
      </c>
      <c r="E313" s="663" t="s">
        <v>6880</v>
      </c>
      <c r="F313" s="664" t="s">
        <v>6881</v>
      </c>
      <c r="G313" s="663" t="s">
        <v>4450</v>
      </c>
      <c r="H313" s="663" t="s">
        <v>4451</v>
      </c>
      <c r="I313" s="665">
        <v>2.88</v>
      </c>
      <c r="J313" s="665">
        <v>100</v>
      </c>
      <c r="K313" s="666">
        <v>288</v>
      </c>
    </row>
    <row r="314" spans="1:11" ht="14.4" customHeight="1" x14ac:dyDescent="0.3">
      <c r="A314" s="661" t="s">
        <v>575</v>
      </c>
      <c r="B314" s="662" t="s">
        <v>576</v>
      </c>
      <c r="C314" s="663" t="s">
        <v>588</v>
      </c>
      <c r="D314" s="664" t="s">
        <v>2524</v>
      </c>
      <c r="E314" s="663" t="s">
        <v>6880</v>
      </c>
      <c r="F314" s="664" t="s">
        <v>6881</v>
      </c>
      <c r="G314" s="663" t="s">
        <v>4452</v>
      </c>
      <c r="H314" s="663" t="s">
        <v>4453</v>
      </c>
      <c r="I314" s="665">
        <v>43</v>
      </c>
      <c r="J314" s="665">
        <v>30</v>
      </c>
      <c r="K314" s="666">
        <v>1290</v>
      </c>
    </row>
    <row r="315" spans="1:11" ht="14.4" customHeight="1" x14ac:dyDescent="0.3">
      <c r="A315" s="661" t="s">
        <v>575</v>
      </c>
      <c r="B315" s="662" t="s">
        <v>576</v>
      </c>
      <c r="C315" s="663" t="s">
        <v>588</v>
      </c>
      <c r="D315" s="664" t="s">
        <v>2524</v>
      </c>
      <c r="E315" s="663" t="s">
        <v>6880</v>
      </c>
      <c r="F315" s="664" t="s">
        <v>6881</v>
      </c>
      <c r="G315" s="663" t="s">
        <v>4454</v>
      </c>
      <c r="H315" s="663" t="s">
        <v>4455</v>
      </c>
      <c r="I315" s="665">
        <v>185.98</v>
      </c>
      <c r="J315" s="665">
        <v>2</v>
      </c>
      <c r="K315" s="666">
        <v>371.96</v>
      </c>
    </row>
    <row r="316" spans="1:11" ht="14.4" customHeight="1" x14ac:dyDescent="0.3">
      <c r="A316" s="661" t="s">
        <v>575</v>
      </c>
      <c r="B316" s="662" t="s">
        <v>576</v>
      </c>
      <c r="C316" s="663" t="s">
        <v>588</v>
      </c>
      <c r="D316" s="664" t="s">
        <v>2524</v>
      </c>
      <c r="E316" s="663" t="s">
        <v>6880</v>
      </c>
      <c r="F316" s="664" t="s">
        <v>6881</v>
      </c>
      <c r="G316" s="663" t="s">
        <v>4456</v>
      </c>
      <c r="H316" s="663" t="s">
        <v>4457</v>
      </c>
      <c r="I316" s="665">
        <v>1.01</v>
      </c>
      <c r="J316" s="665">
        <v>150</v>
      </c>
      <c r="K316" s="666">
        <v>149.97</v>
      </c>
    </row>
    <row r="317" spans="1:11" ht="14.4" customHeight="1" x14ac:dyDescent="0.3">
      <c r="A317" s="661" t="s">
        <v>575</v>
      </c>
      <c r="B317" s="662" t="s">
        <v>576</v>
      </c>
      <c r="C317" s="663" t="s">
        <v>588</v>
      </c>
      <c r="D317" s="664" t="s">
        <v>2524</v>
      </c>
      <c r="E317" s="663" t="s">
        <v>6880</v>
      </c>
      <c r="F317" s="664" t="s">
        <v>6881</v>
      </c>
      <c r="G317" s="663" t="s">
        <v>4087</v>
      </c>
      <c r="H317" s="663" t="s">
        <v>4088</v>
      </c>
      <c r="I317" s="665">
        <v>713.59750000000008</v>
      </c>
      <c r="J317" s="665">
        <v>32</v>
      </c>
      <c r="K317" s="666">
        <v>22835.110000000004</v>
      </c>
    </row>
    <row r="318" spans="1:11" ht="14.4" customHeight="1" x14ac:dyDescent="0.3">
      <c r="A318" s="661" t="s">
        <v>575</v>
      </c>
      <c r="B318" s="662" t="s">
        <v>576</v>
      </c>
      <c r="C318" s="663" t="s">
        <v>588</v>
      </c>
      <c r="D318" s="664" t="s">
        <v>2524</v>
      </c>
      <c r="E318" s="663" t="s">
        <v>6880</v>
      </c>
      <c r="F318" s="664" t="s">
        <v>6881</v>
      </c>
      <c r="G318" s="663" t="s">
        <v>4089</v>
      </c>
      <c r="H318" s="663" t="s">
        <v>4090</v>
      </c>
      <c r="I318" s="665">
        <v>927.67333333333329</v>
      </c>
      <c r="J318" s="665">
        <v>38</v>
      </c>
      <c r="K318" s="666">
        <v>35251.560000000005</v>
      </c>
    </row>
    <row r="319" spans="1:11" ht="14.4" customHeight="1" x14ac:dyDescent="0.3">
      <c r="A319" s="661" t="s">
        <v>575</v>
      </c>
      <c r="B319" s="662" t="s">
        <v>576</v>
      </c>
      <c r="C319" s="663" t="s">
        <v>588</v>
      </c>
      <c r="D319" s="664" t="s">
        <v>2524</v>
      </c>
      <c r="E319" s="663" t="s">
        <v>6880</v>
      </c>
      <c r="F319" s="664" t="s">
        <v>6881</v>
      </c>
      <c r="G319" s="663" t="s">
        <v>4091</v>
      </c>
      <c r="H319" s="663" t="s">
        <v>4092</v>
      </c>
      <c r="I319" s="665">
        <v>1106.0540000000001</v>
      </c>
      <c r="J319" s="665">
        <v>27</v>
      </c>
      <c r="K319" s="666">
        <v>29863.559999999998</v>
      </c>
    </row>
    <row r="320" spans="1:11" ht="14.4" customHeight="1" x14ac:dyDescent="0.3">
      <c r="A320" s="661" t="s">
        <v>575</v>
      </c>
      <c r="B320" s="662" t="s">
        <v>576</v>
      </c>
      <c r="C320" s="663" t="s">
        <v>588</v>
      </c>
      <c r="D320" s="664" t="s">
        <v>2524</v>
      </c>
      <c r="E320" s="663" t="s">
        <v>6880</v>
      </c>
      <c r="F320" s="664" t="s">
        <v>6881</v>
      </c>
      <c r="G320" s="663" t="s">
        <v>4093</v>
      </c>
      <c r="H320" s="663" t="s">
        <v>4094</v>
      </c>
      <c r="I320" s="665">
        <v>5.2716666666666665</v>
      </c>
      <c r="J320" s="665">
        <v>220</v>
      </c>
      <c r="K320" s="666">
        <v>1159.7</v>
      </c>
    </row>
    <row r="321" spans="1:11" ht="14.4" customHeight="1" x14ac:dyDescent="0.3">
      <c r="A321" s="661" t="s">
        <v>575</v>
      </c>
      <c r="B321" s="662" t="s">
        <v>576</v>
      </c>
      <c r="C321" s="663" t="s">
        <v>588</v>
      </c>
      <c r="D321" s="664" t="s">
        <v>2524</v>
      </c>
      <c r="E321" s="663" t="s">
        <v>6880</v>
      </c>
      <c r="F321" s="664" t="s">
        <v>6881</v>
      </c>
      <c r="G321" s="663" t="s">
        <v>4458</v>
      </c>
      <c r="H321" s="663" t="s">
        <v>4459</v>
      </c>
      <c r="I321" s="665">
        <v>116.96</v>
      </c>
      <c r="J321" s="665">
        <v>5</v>
      </c>
      <c r="K321" s="666">
        <v>584.78</v>
      </c>
    </row>
    <row r="322" spans="1:11" ht="14.4" customHeight="1" x14ac:dyDescent="0.3">
      <c r="A322" s="661" t="s">
        <v>575</v>
      </c>
      <c r="B322" s="662" t="s">
        <v>576</v>
      </c>
      <c r="C322" s="663" t="s">
        <v>588</v>
      </c>
      <c r="D322" s="664" t="s">
        <v>2524</v>
      </c>
      <c r="E322" s="663" t="s">
        <v>6880</v>
      </c>
      <c r="F322" s="664" t="s">
        <v>6881</v>
      </c>
      <c r="G322" s="663" t="s">
        <v>4460</v>
      </c>
      <c r="H322" s="663" t="s">
        <v>4461</v>
      </c>
      <c r="I322" s="665">
        <v>14.49</v>
      </c>
      <c r="J322" s="665">
        <v>10</v>
      </c>
      <c r="K322" s="666">
        <v>144.9</v>
      </c>
    </row>
    <row r="323" spans="1:11" ht="14.4" customHeight="1" x14ac:dyDescent="0.3">
      <c r="A323" s="661" t="s">
        <v>575</v>
      </c>
      <c r="B323" s="662" t="s">
        <v>576</v>
      </c>
      <c r="C323" s="663" t="s">
        <v>588</v>
      </c>
      <c r="D323" s="664" t="s">
        <v>2524</v>
      </c>
      <c r="E323" s="663" t="s">
        <v>6880</v>
      </c>
      <c r="F323" s="664" t="s">
        <v>6881</v>
      </c>
      <c r="G323" s="663" t="s">
        <v>4097</v>
      </c>
      <c r="H323" s="663" t="s">
        <v>4462</v>
      </c>
      <c r="I323" s="665">
        <v>656.64</v>
      </c>
      <c r="J323" s="665">
        <v>1</v>
      </c>
      <c r="K323" s="666">
        <v>656.64</v>
      </c>
    </row>
    <row r="324" spans="1:11" ht="14.4" customHeight="1" x14ac:dyDescent="0.3">
      <c r="A324" s="661" t="s">
        <v>575</v>
      </c>
      <c r="B324" s="662" t="s">
        <v>576</v>
      </c>
      <c r="C324" s="663" t="s">
        <v>588</v>
      </c>
      <c r="D324" s="664" t="s">
        <v>2524</v>
      </c>
      <c r="E324" s="663" t="s">
        <v>6880</v>
      </c>
      <c r="F324" s="664" t="s">
        <v>6881</v>
      </c>
      <c r="G324" s="663" t="s">
        <v>4104</v>
      </c>
      <c r="H324" s="663" t="s">
        <v>4105</v>
      </c>
      <c r="I324" s="665">
        <v>105.26</v>
      </c>
      <c r="J324" s="665">
        <v>10</v>
      </c>
      <c r="K324" s="666">
        <v>1052.6400000000001</v>
      </c>
    </row>
    <row r="325" spans="1:11" ht="14.4" customHeight="1" x14ac:dyDescent="0.3">
      <c r="A325" s="661" t="s">
        <v>575</v>
      </c>
      <c r="B325" s="662" t="s">
        <v>576</v>
      </c>
      <c r="C325" s="663" t="s">
        <v>588</v>
      </c>
      <c r="D325" s="664" t="s">
        <v>2524</v>
      </c>
      <c r="E325" s="663" t="s">
        <v>6880</v>
      </c>
      <c r="F325" s="664" t="s">
        <v>6881</v>
      </c>
      <c r="G325" s="663" t="s">
        <v>4463</v>
      </c>
      <c r="H325" s="663" t="s">
        <v>4464</v>
      </c>
      <c r="I325" s="665">
        <v>991.41499999999996</v>
      </c>
      <c r="J325" s="665">
        <v>6</v>
      </c>
      <c r="K325" s="666">
        <v>5948.95</v>
      </c>
    </row>
    <row r="326" spans="1:11" ht="14.4" customHeight="1" x14ac:dyDescent="0.3">
      <c r="A326" s="661" t="s">
        <v>575</v>
      </c>
      <c r="B326" s="662" t="s">
        <v>576</v>
      </c>
      <c r="C326" s="663" t="s">
        <v>588</v>
      </c>
      <c r="D326" s="664" t="s">
        <v>2524</v>
      </c>
      <c r="E326" s="663" t="s">
        <v>6880</v>
      </c>
      <c r="F326" s="664" t="s">
        <v>6881</v>
      </c>
      <c r="G326" s="663" t="s">
        <v>4465</v>
      </c>
      <c r="H326" s="663" t="s">
        <v>4466</v>
      </c>
      <c r="I326" s="665">
        <v>9.7650000000000006</v>
      </c>
      <c r="J326" s="665">
        <v>60</v>
      </c>
      <c r="K326" s="666">
        <v>585.90000000000009</v>
      </c>
    </row>
    <row r="327" spans="1:11" ht="14.4" customHeight="1" x14ac:dyDescent="0.3">
      <c r="A327" s="661" t="s">
        <v>575</v>
      </c>
      <c r="B327" s="662" t="s">
        <v>576</v>
      </c>
      <c r="C327" s="663" t="s">
        <v>588</v>
      </c>
      <c r="D327" s="664" t="s">
        <v>2524</v>
      </c>
      <c r="E327" s="663" t="s">
        <v>6882</v>
      </c>
      <c r="F327" s="664" t="s">
        <v>6883</v>
      </c>
      <c r="G327" s="663" t="s">
        <v>4467</v>
      </c>
      <c r="H327" s="663" t="s">
        <v>4468</v>
      </c>
      <c r="I327" s="665">
        <v>471.9</v>
      </c>
      <c r="J327" s="665">
        <v>3</v>
      </c>
      <c r="K327" s="666">
        <v>1415.7</v>
      </c>
    </row>
    <row r="328" spans="1:11" ht="14.4" customHeight="1" x14ac:dyDescent="0.3">
      <c r="A328" s="661" t="s">
        <v>575</v>
      </c>
      <c r="B328" s="662" t="s">
        <v>576</v>
      </c>
      <c r="C328" s="663" t="s">
        <v>588</v>
      </c>
      <c r="D328" s="664" t="s">
        <v>2524</v>
      </c>
      <c r="E328" s="663" t="s">
        <v>6882</v>
      </c>
      <c r="F328" s="664" t="s">
        <v>6883</v>
      </c>
      <c r="G328" s="663" t="s">
        <v>4469</v>
      </c>
      <c r="H328" s="663" t="s">
        <v>4470</v>
      </c>
      <c r="I328" s="665">
        <v>260.14999999999998</v>
      </c>
      <c r="J328" s="665">
        <v>10</v>
      </c>
      <c r="K328" s="666">
        <v>2601.5</v>
      </c>
    </row>
    <row r="329" spans="1:11" ht="14.4" customHeight="1" x14ac:dyDescent="0.3">
      <c r="A329" s="661" t="s">
        <v>575</v>
      </c>
      <c r="B329" s="662" t="s">
        <v>576</v>
      </c>
      <c r="C329" s="663" t="s">
        <v>588</v>
      </c>
      <c r="D329" s="664" t="s">
        <v>2524</v>
      </c>
      <c r="E329" s="663" t="s">
        <v>6882</v>
      </c>
      <c r="F329" s="664" t="s">
        <v>6883</v>
      </c>
      <c r="G329" s="663" t="s">
        <v>4471</v>
      </c>
      <c r="H329" s="663" t="s">
        <v>4472</v>
      </c>
      <c r="I329" s="665">
        <v>268.62</v>
      </c>
      <c r="J329" s="665">
        <v>20</v>
      </c>
      <c r="K329" s="666">
        <v>5372.4</v>
      </c>
    </row>
    <row r="330" spans="1:11" ht="14.4" customHeight="1" x14ac:dyDescent="0.3">
      <c r="A330" s="661" t="s">
        <v>575</v>
      </c>
      <c r="B330" s="662" t="s">
        <v>576</v>
      </c>
      <c r="C330" s="663" t="s">
        <v>588</v>
      </c>
      <c r="D330" s="664" t="s">
        <v>2524</v>
      </c>
      <c r="E330" s="663" t="s">
        <v>6882</v>
      </c>
      <c r="F330" s="664" t="s">
        <v>6883</v>
      </c>
      <c r="G330" s="663" t="s">
        <v>4473</v>
      </c>
      <c r="H330" s="663" t="s">
        <v>4474</v>
      </c>
      <c r="I330" s="665">
        <v>58.37</v>
      </c>
      <c r="J330" s="665">
        <v>115</v>
      </c>
      <c r="K330" s="666">
        <v>6712.5500000000011</v>
      </c>
    </row>
    <row r="331" spans="1:11" ht="14.4" customHeight="1" x14ac:dyDescent="0.3">
      <c r="A331" s="661" t="s">
        <v>575</v>
      </c>
      <c r="B331" s="662" t="s">
        <v>576</v>
      </c>
      <c r="C331" s="663" t="s">
        <v>588</v>
      </c>
      <c r="D331" s="664" t="s">
        <v>2524</v>
      </c>
      <c r="E331" s="663" t="s">
        <v>6882</v>
      </c>
      <c r="F331" s="664" t="s">
        <v>6883</v>
      </c>
      <c r="G331" s="663" t="s">
        <v>4475</v>
      </c>
      <c r="H331" s="663" t="s">
        <v>4476</v>
      </c>
      <c r="I331" s="665">
        <v>37.51</v>
      </c>
      <c r="J331" s="665">
        <v>370</v>
      </c>
      <c r="K331" s="666">
        <v>13878.699999999999</v>
      </c>
    </row>
    <row r="332" spans="1:11" ht="14.4" customHeight="1" x14ac:dyDescent="0.3">
      <c r="A332" s="661" t="s">
        <v>575</v>
      </c>
      <c r="B332" s="662" t="s">
        <v>576</v>
      </c>
      <c r="C332" s="663" t="s">
        <v>588</v>
      </c>
      <c r="D332" s="664" t="s">
        <v>2524</v>
      </c>
      <c r="E332" s="663" t="s">
        <v>6882</v>
      </c>
      <c r="F332" s="664" t="s">
        <v>6883</v>
      </c>
      <c r="G332" s="663" t="s">
        <v>4112</v>
      </c>
      <c r="H332" s="663" t="s">
        <v>4113</v>
      </c>
      <c r="I332" s="665">
        <v>3.03</v>
      </c>
      <c r="J332" s="665">
        <v>20</v>
      </c>
      <c r="K332" s="666">
        <v>60.6</v>
      </c>
    </row>
    <row r="333" spans="1:11" ht="14.4" customHeight="1" x14ac:dyDescent="0.3">
      <c r="A333" s="661" t="s">
        <v>575</v>
      </c>
      <c r="B333" s="662" t="s">
        <v>576</v>
      </c>
      <c r="C333" s="663" t="s">
        <v>588</v>
      </c>
      <c r="D333" s="664" t="s">
        <v>2524</v>
      </c>
      <c r="E333" s="663" t="s">
        <v>6882</v>
      </c>
      <c r="F333" s="664" t="s">
        <v>6883</v>
      </c>
      <c r="G333" s="663" t="s">
        <v>4477</v>
      </c>
      <c r="H333" s="663" t="s">
        <v>4478</v>
      </c>
      <c r="I333" s="665">
        <v>0.25</v>
      </c>
      <c r="J333" s="665">
        <v>200</v>
      </c>
      <c r="K333" s="666">
        <v>50</v>
      </c>
    </row>
    <row r="334" spans="1:11" ht="14.4" customHeight="1" x14ac:dyDescent="0.3">
      <c r="A334" s="661" t="s">
        <v>575</v>
      </c>
      <c r="B334" s="662" t="s">
        <v>576</v>
      </c>
      <c r="C334" s="663" t="s">
        <v>588</v>
      </c>
      <c r="D334" s="664" t="s">
        <v>2524</v>
      </c>
      <c r="E334" s="663" t="s">
        <v>6882</v>
      </c>
      <c r="F334" s="664" t="s">
        <v>6883</v>
      </c>
      <c r="G334" s="663" t="s">
        <v>4115</v>
      </c>
      <c r="H334" s="663" t="s">
        <v>4116</v>
      </c>
      <c r="I334" s="665">
        <v>11.145999999999999</v>
      </c>
      <c r="J334" s="665">
        <v>250</v>
      </c>
      <c r="K334" s="666">
        <v>2786.5</v>
      </c>
    </row>
    <row r="335" spans="1:11" ht="14.4" customHeight="1" x14ac:dyDescent="0.3">
      <c r="A335" s="661" t="s">
        <v>575</v>
      </c>
      <c r="B335" s="662" t="s">
        <v>576</v>
      </c>
      <c r="C335" s="663" t="s">
        <v>588</v>
      </c>
      <c r="D335" s="664" t="s">
        <v>2524</v>
      </c>
      <c r="E335" s="663" t="s">
        <v>6882</v>
      </c>
      <c r="F335" s="664" t="s">
        <v>6883</v>
      </c>
      <c r="G335" s="663" t="s">
        <v>4479</v>
      </c>
      <c r="H335" s="663" t="s">
        <v>4480</v>
      </c>
      <c r="I335" s="665">
        <v>7.43</v>
      </c>
      <c r="J335" s="665">
        <v>70</v>
      </c>
      <c r="K335" s="666">
        <v>520.1</v>
      </c>
    </row>
    <row r="336" spans="1:11" ht="14.4" customHeight="1" x14ac:dyDescent="0.3">
      <c r="A336" s="661" t="s">
        <v>575</v>
      </c>
      <c r="B336" s="662" t="s">
        <v>576</v>
      </c>
      <c r="C336" s="663" t="s">
        <v>588</v>
      </c>
      <c r="D336" s="664" t="s">
        <v>2524</v>
      </c>
      <c r="E336" s="663" t="s">
        <v>6882</v>
      </c>
      <c r="F336" s="664" t="s">
        <v>6883</v>
      </c>
      <c r="G336" s="663" t="s">
        <v>4120</v>
      </c>
      <c r="H336" s="663" t="s">
        <v>4121</v>
      </c>
      <c r="I336" s="665">
        <v>1.0915384615384616</v>
      </c>
      <c r="J336" s="665">
        <v>3200</v>
      </c>
      <c r="K336" s="666">
        <v>3494</v>
      </c>
    </row>
    <row r="337" spans="1:11" ht="14.4" customHeight="1" x14ac:dyDescent="0.3">
      <c r="A337" s="661" t="s">
        <v>575</v>
      </c>
      <c r="B337" s="662" t="s">
        <v>576</v>
      </c>
      <c r="C337" s="663" t="s">
        <v>588</v>
      </c>
      <c r="D337" s="664" t="s">
        <v>2524</v>
      </c>
      <c r="E337" s="663" t="s">
        <v>6882</v>
      </c>
      <c r="F337" s="664" t="s">
        <v>6883</v>
      </c>
      <c r="G337" s="663" t="s">
        <v>4122</v>
      </c>
      <c r="H337" s="663" t="s">
        <v>4123</v>
      </c>
      <c r="I337" s="665">
        <v>1.6722222222222221</v>
      </c>
      <c r="J337" s="665">
        <v>2400</v>
      </c>
      <c r="K337" s="666">
        <v>4012</v>
      </c>
    </row>
    <row r="338" spans="1:11" ht="14.4" customHeight="1" x14ac:dyDescent="0.3">
      <c r="A338" s="661" t="s">
        <v>575</v>
      </c>
      <c r="B338" s="662" t="s">
        <v>576</v>
      </c>
      <c r="C338" s="663" t="s">
        <v>588</v>
      </c>
      <c r="D338" s="664" t="s">
        <v>2524</v>
      </c>
      <c r="E338" s="663" t="s">
        <v>6882</v>
      </c>
      <c r="F338" s="664" t="s">
        <v>6883</v>
      </c>
      <c r="G338" s="663" t="s">
        <v>4124</v>
      </c>
      <c r="H338" s="663" t="s">
        <v>4125</v>
      </c>
      <c r="I338" s="665">
        <v>0.47666666666666663</v>
      </c>
      <c r="J338" s="665">
        <v>1700</v>
      </c>
      <c r="K338" s="666">
        <v>808</v>
      </c>
    </row>
    <row r="339" spans="1:11" ht="14.4" customHeight="1" x14ac:dyDescent="0.3">
      <c r="A339" s="661" t="s">
        <v>575</v>
      </c>
      <c r="B339" s="662" t="s">
        <v>576</v>
      </c>
      <c r="C339" s="663" t="s">
        <v>588</v>
      </c>
      <c r="D339" s="664" t="s">
        <v>2524</v>
      </c>
      <c r="E339" s="663" t="s">
        <v>6882</v>
      </c>
      <c r="F339" s="664" t="s">
        <v>6883</v>
      </c>
      <c r="G339" s="663" t="s">
        <v>4126</v>
      </c>
      <c r="H339" s="663" t="s">
        <v>4127</v>
      </c>
      <c r="I339" s="665">
        <v>0.67</v>
      </c>
      <c r="J339" s="665">
        <v>3200</v>
      </c>
      <c r="K339" s="666">
        <v>2144</v>
      </c>
    </row>
    <row r="340" spans="1:11" ht="14.4" customHeight="1" x14ac:dyDescent="0.3">
      <c r="A340" s="661" t="s">
        <v>575</v>
      </c>
      <c r="B340" s="662" t="s">
        <v>576</v>
      </c>
      <c r="C340" s="663" t="s">
        <v>588</v>
      </c>
      <c r="D340" s="664" t="s">
        <v>2524</v>
      </c>
      <c r="E340" s="663" t="s">
        <v>6882</v>
      </c>
      <c r="F340" s="664" t="s">
        <v>6883</v>
      </c>
      <c r="G340" s="663" t="s">
        <v>4128</v>
      </c>
      <c r="H340" s="663" t="s">
        <v>4129</v>
      </c>
      <c r="I340" s="665">
        <v>3.13</v>
      </c>
      <c r="J340" s="665">
        <v>100</v>
      </c>
      <c r="K340" s="666">
        <v>313</v>
      </c>
    </row>
    <row r="341" spans="1:11" ht="14.4" customHeight="1" x14ac:dyDescent="0.3">
      <c r="A341" s="661" t="s">
        <v>575</v>
      </c>
      <c r="B341" s="662" t="s">
        <v>576</v>
      </c>
      <c r="C341" s="663" t="s">
        <v>588</v>
      </c>
      <c r="D341" s="664" t="s">
        <v>2524</v>
      </c>
      <c r="E341" s="663" t="s">
        <v>6882</v>
      </c>
      <c r="F341" s="664" t="s">
        <v>6883</v>
      </c>
      <c r="G341" s="663" t="s">
        <v>4481</v>
      </c>
      <c r="H341" s="663" t="s">
        <v>4482</v>
      </c>
      <c r="I341" s="665">
        <v>17.91</v>
      </c>
      <c r="J341" s="665">
        <v>3</v>
      </c>
      <c r="K341" s="666">
        <v>53.73</v>
      </c>
    </row>
    <row r="342" spans="1:11" ht="14.4" customHeight="1" x14ac:dyDescent="0.3">
      <c r="A342" s="661" t="s">
        <v>575</v>
      </c>
      <c r="B342" s="662" t="s">
        <v>576</v>
      </c>
      <c r="C342" s="663" t="s">
        <v>588</v>
      </c>
      <c r="D342" s="664" t="s">
        <v>2524</v>
      </c>
      <c r="E342" s="663" t="s">
        <v>6882</v>
      </c>
      <c r="F342" s="664" t="s">
        <v>6883</v>
      </c>
      <c r="G342" s="663" t="s">
        <v>4130</v>
      </c>
      <c r="H342" s="663" t="s">
        <v>4131</v>
      </c>
      <c r="I342" s="665">
        <v>6.29</v>
      </c>
      <c r="J342" s="665">
        <v>20</v>
      </c>
      <c r="K342" s="666">
        <v>125.8</v>
      </c>
    </row>
    <row r="343" spans="1:11" ht="14.4" customHeight="1" x14ac:dyDescent="0.3">
      <c r="A343" s="661" t="s">
        <v>575</v>
      </c>
      <c r="B343" s="662" t="s">
        <v>576</v>
      </c>
      <c r="C343" s="663" t="s">
        <v>588</v>
      </c>
      <c r="D343" s="664" t="s">
        <v>2524</v>
      </c>
      <c r="E343" s="663" t="s">
        <v>6882</v>
      </c>
      <c r="F343" s="664" t="s">
        <v>6883</v>
      </c>
      <c r="G343" s="663" t="s">
        <v>4483</v>
      </c>
      <c r="H343" s="663" t="s">
        <v>4484</v>
      </c>
      <c r="I343" s="665">
        <v>6.2450000000000001</v>
      </c>
      <c r="J343" s="665">
        <v>20</v>
      </c>
      <c r="K343" s="666">
        <v>125.35</v>
      </c>
    </row>
    <row r="344" spans="1:11" ht="14.4" customHeight="1" x14ac:dyDescent="0.3">
      <c r="A344" s="661" t="s">
        <v>575</v>
      </c>
      <c r="B344" s="662" t="s">
        <v>576</v>
      </c>
      <c r="C344" s="663" t="s">
        <v>588</v>
      </c>
      <c r="D344" s="664" t="s">
        <v>2524</v>
      </c>
      <c r="E344" s="663" t="s">
        <v>6882</v>
      </c>
      <c r="F344" s="664" t="s">
        <v>6883</v>
      </c>
      <c r="G344" s="663" t="s">
        <v>4132</v>
      </c>
      <c r="H344" s="663" t="s">
        <v>4133</v>
      </c>
      <c r="I344" s="665">
        <v>6.23</v>
      </c>
      <c r="J344" s="665">
        <v>80</v>
      </c>
      <c r="K344" s="666">
        <v>498.4</v>
      </c>
    </row>
    <row r="345" spans="1:11" ht="14.4" customHeight="1" x14ac:dyDescent="0.3">
      <c r="A345" s="661" t="s">
        <v>575</v>
      </c>
      <c r="B345" s="662" t="s">
        <v>576</v>
      </c>
      <c r="C345" s="663" t="s">
        <v>588</v>
      </c>
      <c r="D345" s="664" t="s">
        <v>2524</v>
      </c>
      <c r="E345" s="663" t="s">
        <v>6882</v>
      </c>
      <c r="F345" s="664" t="s">
        <v>6883</v>
      </c>
      <c r="G345" s="663" t="s">
        <v>4485</v>
      </c>
      <c r="H345" s="663" t="s">
        <v>4486</v>
      </c>
      <c r="I345" s="665">
        <v>1140.4083333333335</v>
      </c>
      <c r="J345" s="665">
        <v>7</v>
      </c>
      <c r="K345" s="666">
        <v>7982.9</v>
      </c>
    </row>
    <row r="346" spans="1:11" ht="14.4" customHeight="1" x14ac:dyDescent="0.3">
      <c r="A346" s="661" t="s">
        <v>575</v>
      </c>
      <c r="B346" s="662" t="s">
        <v>576</v>
      </c>
      <c r="C346" s="663" t="s">
        <v>588</v>
      </c>
      <c r="D346" s="664" t="s">
        <v>2524</v>
      </c>
      <c r="E346" s="663" t="s">
        <v>6882</v>
      </c>
      <c r="F346" s="664" t="s">
        <v>6883</v>
      </c>
      <c r="G346" s="663" t="s">
        <v>4134</v>
      </c>
      <c r="H346" s="663" t="s">
        <v>4135</v>
      </c>
      <c r="I346" s="665">
        <v>81.75</v>
      </c>
      <c r="J346" s="665">
        <v>105</v>
      </c>
      <c r="K346" s="666">
        <v>8582.85</v>
      </c>
    </row>
    <row r="347" spans="1:11" ht="14.4" customHeight="1" x14ac:dyDescent="0.3">
      <c r="A347" s="661" t="s">
        <v>575</v>
      </c>
      <c r="B347" s="662" t="s">
        <v>576</v>
      </c>
      <c r="C347" s="663" t="s">
        <v>588</v>
      </c>
      <c r="D347" s="664" t="s">
        <v>2524</v>
      </c>
      <c r="E347" s="663" t="s">
        <v>6882</v>
      </c>
      <c r="F347" s="664" t="s">
        <v>6883</v>
      </c>
      <c r="G347" s="663" t="s">
        <v>4136</v>
      </c>
      <c r="H347" s="663" t="s">
        <v>4137</v>
      </c>
      <c r="I347" s="665">
        <v>6.1700000000000008</v>
      </c>
      <c r="J347" s="665">
        <v>240</v>
      </c>
      <c r="K347" s="666">
        <v>1480.7999999999997</v>
      </c>
    </row>
    <row r="348" spans="1:11" ht="14.4" customHeight="1" x14ac:dyDescent="0.3">
      <c r="A348" s="661" t="s">
        <v>575</v>
      </c>
      <c r="B348" s="662" t="s">
        <v>576</v>
      </c>
      <c r="C348" s="663" t="s">
        <v>588</v>
      </c>
      <c r="D348" s="664" t="s">
        <v>2524</v>
      </c>
      <c r="E348" s="663" t="s">
        <v>6882</v>
      </c>
      <c r="F348" s="664" t="s">
        <v>6883</v>
      </c>
      <c r="G348" s="663" t="s">
        <v>4487</v>
      </c>
      <c r="H348" s="663" t="s">
        <v>4488</v>
      </c>
      <c r="I348" s="665">
        <v>17.91</v>
      </c>
      <c r="J348" s="665">
        <v>6</v>
      </c>
      <c r="K348" s="666">
        <v>107.46000000000001</v>
      </c>
    </row>
    <row r="349" spans="1:11" ht="14.4" customHeight="1" x14ac:dyDescent="0.3">
      <c r="A349" s="661" t="s">
        <v>575</v>
      </c>
      <c r="B349" s="662" t="s">
        <v>576</v>
      </c>
      <c r="C349" s="663" t="s">
        <v>588</v>
      </c>
      <c r="D349" s="664" t="s">
        <v>2524</v>
      </c>
      <c r="E349" s="663" t="s">
        <v>6882</v>
      </c>
      <c r="F349" s="664" t="s">
        <v>6883</v>
      </c>
      <c r="G349" s="663" t="s">
        <v>4489</v>
      </c>
      <c r="H349" s="663" t="s">
        <v>4490</v>
      </c>
      <c r="I349" s="665">
        <v>17.91</v>
      </c>
      <c r="J349" s="665">
        <v>5</v>
      </c>
      <c r="K349" s="666">
        <v>89.55</v>
      </c>
    </row>
    <row r="350" spans="1:11" ht="14.4" customHeight="1" x14ac:dyDescent="0.3">
      <c r="A350" s="661" t="s">
        <v>575</v>
      </c>
      <c r="B350" s="662" t="s">
        <v>576</v>
      </c>
      <c r="C350" s="663" t="s">
        <v>588</v>
      </c>
      <c r="D350" s="664" t="s">
        <v>2524</v>
      </c>
      <c r="E350" s="663" t="s">
        <v>6882</v>
      </c>
      <c r="F350" s="664" t="s">
        <v>6883</v>
      </c>
      <c r="G350" s="663" t="s">
        <v>4491</v>
      </c>
      <c r="H350" s="663" t="s">
        <v>4492</v>
      </c>
      <c r="I350" s="665">
        <v>17.91</v>
      </c>
      <c r="J350" s="665">
        <v>11</v>
      </c>
      <c r="K350" s="666">
        <v>197.01</v>
      </c>
    </row>
    <row r="351" spans="1:11" ht="14.4" customHeight="1" x14ac:dyDescent="0.3">
      <c r="A351" s="661" t="s">
        <v>575</v>
      </c>
      <c r="B351" s="662" t="s">
        <v>576</v>
      </c>
      <c r="C351" s="663" t="s">
        <v>588</v>
      </c>
      <c r="D351" s="664" t="s">
        <v>2524</v>
      </c>
      <c r="E351" s="663" t="s">
        <v>6882</v>
      </c>
      <c r="F351" s="664" t="s">
        <v>6883</v>
      </c>
      <c r="G351" s="663" t="s">
        <v>4493</v>
      </c>
      <c r="H351" s="663" t="s">
        <v>4494</v>
      </c>
      <c r="I351" s="665">
        <v>17.91</v>
      </c>
      <c r="J351" s="665">
        <v>3</v>
      </c>
      <c r="K351" s="666">
        <v>53.73</v>
      </c>
    </row>
    <row r="352" spans="1:11" ht="14.4" customHeight="1" x14ac:dyDescent="0.3">
      <c r="A352" s="661" t="s">
        <v>575</v>
      </c>
      <c r="B352" s="662" t="s">
        <v>576</v>
      </c>
      <c r="C352" s="663" t="s">
        <v>588</v>
      </c>
      <c r="D352" s="664" t="s">
        <v>2524</v>
      </c>
      <c r="E352" s="663" t="s">
        <v>6882</v>
      </c>
      <c r="F352" s="664" t="s">
        <v>6883</v>
      </c>
      <c r="G352" s="663" t="s">
        <v>4495</v>
      </c>
      <c r="H352" s="663" t="s">
        <v>4496</v>
      </c>
      <c r="I352" s="665">
        <v>206.042</v>
      </c>
      <c r="J352" s="665">
        <v>5</v>
      </c>
      <c r="K352" s="666">
        <v>1030.21</v>
      </c>
    </row>
    <row r="353" spans="1:11" ht="14.4" customHeight="1" x14ac:dyDescent="0.3">
      <c r="A353" s="661" t="s">
        <v>575</v>
      </c>
      <c r="B353" s="662" t="s">
        <v>576</v>
      </c>
      <c r="C353" s="663" t="s">
        <v>588</v>
      </c>
      <c r="D353" s="664" t="s">
        <v>2524</v>
      </c>
      <c r="E353" s="663" t="s">
        <v>6882</v>
      </c>
      <c r="F353" s="664" t="s">
        <v>6883</v>
      </c>
      <c r="G353" s="663" t="s">
        <v>4138</v>
      </c>
      <c r="H353" s="663" t="s">
        <v>4139</v>
      </c>
      <c r="I353" s="665">
        <v>9.68</v>
      </c>
      <c r="J353" s="665">
        <v>30</v>
      </c>
      <c r="K353" s="666">
        <v>290.39999999999998</v>
      </c>
    </row>
    <row r="354" spans="1:11" ht="14.4" customHeight="1" x14ac:dyDescent="0.3">
      <c r="A354" s="661" t="s">
        <v>575</v>
      </c>
      <c r="B354" s="662" t="s">
        <v>576</v>
      </c>
      <c r="C354" s="663" t="s">
        <v>588</v>
      </c>
      <c r="D354" s="664" t="s">
        <v>2524</v>
      </c>
      <c r="E354" s="663" t="s">
        <v>6882</v>
      </c>
      <c r="F354" s="664" t="s">
        <v>6883</v>
      </c>
      <c r="G354" s="663" t="s">
        <v>4142</v>
      </c>
      <c r="H354" s="663" t="s">
        <v>4143</v>
      </c>
      <c r="I354" s="665">
        <v>1.9830000000000001</v>
      </c>
      <c r="J354" s="665">
        <v>1550</v>
      </c>
      <c r="K354" s="666">
        <v>3072.5</v>
      </c>
    </row>
    <row r="355" spans="1:11" ht="14.4" customHeight="1" x14ac:dyDescent="0.3">
      <c r="A355" s="661" t="s">
        <v>575</v>
      </c>
      <c r="B355" s="662" t="s">
        <v>576</v>
      </c>
      <c r="C355" s="663" t="s">
        <v>588</v>
      </c>
      <c r="D355" s="664" t="s">
        <v>2524</v>
      </c>
      <c r="E355" s="663" t="s">
        <v>6882</v>
      </c>
      <c r="F355" s="664" t="s">
        <v>6883</v>
      </c>
      <c r="G355" s="663" t="s">
        <v>4144</v>
      </c>
      <c r="H355" s="663" t="s">
        <v>4145</v>
      </c>
      <c r="I355" s="665">
        <v>1.9849999999999999</v>
      </c>
      <c r="J355" s="665">
        <v>100</v>
      </c>
      <c r="K355" s="666">
        <v>198.5</v>
      </c>
    </row>
    <row r="356" spans="1:11" ht="14.4" customHeight="1" x14ac:dyDescent="0.3">
      <c r="A356" s="661" t="s">
        <v>575</v>
      </c>
      <c r="B356" s="662" t="s">
        <v>576</v>
      </c>
      <c r="C356" s="663" t="s">
        <v>588</v>
      </c>
      <c r="D356" s="664" t="s">
        <v>2524</v>
      </c>
      <c r="E356" s="663" t="s">
        <v>6882</v>
      </c>
      <c r="F356" s="664" t="s">
        <v>6883</v>
      </c>
      <c r="G356" s="663" t="s">
        <v>4146</v>
      </c>
      <c r="H356" s="663" t="s">
        <v>4147</v>
      </c>
      <c r="I356" s="665">
        <v>3.1</v>
      </c>
      <c r="J356" s="665">
        <v>100</v>
      </c>
      <c r="K356" s="666">
        <v>310</v>
      </c>
    </row>
    <row r="357" spans="1:11" ht="14.4" customHeight="1" x14ac:dyDescent="0.3">
      <c r="A357" s="661" t="s">
        <v>575</v>
      </c>
      <c r="B357" s="662" t="s">
        <v>576</v>
      </c>
      <c r="C357" s="663" t="s">
        <v>588</v>
      </c>
      <c r="D357" s="664" t="s">
        <v>2524</v>
      </c>
      <c r="E357" s="663" t="s">
        <v>6882</v>
      </c>
      <c r="F357" s="664" t="s">
        <v>6883</v>
      </c>
      <c r="G357" s="663" t="s">
        <v>4148</v>
      </c>
      <c r="H357" s="663" t="s">
        <v>4149</v>
      </c>
      <c r="I357" s="665">
        <v>1.9249999999999998</v>
      </c>
      <c r="J357" s="665">
        <v>60</v>
      </c>
      <c r="K357" s="666">
        <v>115.7</v>
      </c>
    </row>
    <row r="358" spans="1:11" ht="14.4" customHeight="1" x14ac:dyDescent="0.3">
      <c r="A358" s="661" t="s">
        <v>575</v>
      </c>
      <c r="B358" s="662" t="s">
        <v>576</v>
      </c>
      <c r="C358" s="663" t="s">
        <v>588</v>
      </c>
      <c r="D358" s="664" t="s">
        <v>2524</v>
      </c>
      <c r="E358" s="663" t="s">
        <v>6882</v>
      </c>
      <c r="F358" s="664" t="s">
        <v>6883</v>
      </c>
      <c r="G358" s="663" t="s">
        <v>4361</v>
      </c>
      <c r="H358" s="663" t="s">
        <v>4362</v>
      </c>
      <c r="I358" s="665">
        <v>4.8174999999999999</v>
      </c>
      <c r="J358" s="665">
        <v>70</v>
      </c>
      <c r="K358" s="666">
        <v>337.29999999999995</v>
      </c>
    </row>
    <row r="359" spans="1:11" ht="14.4" customHeight="1" x14ac:dyDescent="0.3">
      <c r="A359" s="661" t="s">
        <v>575</v>
      </c>
      <c r="B359" s="662" t="s">
        <v>576</v>
      </c>
      <c r="C359" s="663" t="s">
        <v>588</v>
      </c>
      <c r="D359" s="664" t="s">
        <v>2524</v>
      </c>
      <c r="E359" s="663" t="s">
        <v>6882</v>
      </c>
      <c r="F359" s="664" t="s">
        <v>6883</v>
      </c>
      <c r="G359" s="663" t="s">
        <v>4154</v>
      </c>
      <c r="H359" s="663" t="s">
        <v>4155</v>
      </c>
      <c r="I359" s="665">
        <v>2.17</v>
      </c>
      <c r="J359" s="665">
        <v>150</v>
      </c>
      <c r="K359" s="666">
        <v>325.5</v>
      </c>
    </row>
    <row r="360" spans="1:11" ht="14.4" customHeight="1" x14ac:dyDescent="0.3">
      <c r="A360" s="661" t="s">
        <v>575</v>
      </c>
      <c r="B360" s="662" t="s">
        <v>576</v>
      </c>
      <c r="C360" s="663" t="s">
        <v>588</v>
      </c>
      <c r="D360" s="664" t="s">
        <v>2524</v>
      </c>
      <c r="E360" s="663" t="s">
        <v>6882</v>
      </c>
      <c r="F360" s="664" t="s">
        <v>6883</v>
      </c>
      <c r="G360" s="663" t="s">
        <v>4154</v>
      </c>
      <c r="H360" s="663" t="s">
        <v>4156</v>
      </c>
      <c r="I360" s="665">
        <v>2.16</v>
      </c>
      <c r="J360" s="665">
        <v>100</v>
      </c>
      <c r="K360" s="666">
        <v>216</v>
      </c>
    </row>
    <row r="361" spans="1:11" ht="14.4" customHeight="1" x14ac:dyDescent="0.3">
      <c r="A361" s="661" t="s">
        <v>575</v>
      </c>
      <c r="B361" s="662" t="s">
        <v>576</v>
      </c>
      <c r="C361" s="663" t="s">
        <v>588</v>
      </c>
      <c r="D361" s="664" t="s">
        <v>2524</v>
      </c>
      <c r="E361" s="663" t="s">
        <v>6882</v>
      </c>
      <c r="F361" s="664" t="s">
        <v>6883</v>
      </c>
      <c r="G361" s="663" t="s">
        <v>4497</v>
      </c>
      <c r="H361" s="663" t="s">
        <v>4498</v>
      </c>
      <c r="I361" s="665">
        <v>2.6160000000000005</v>
      </c>
      <c r="J361" s="665">
        <v>1500</v>
      </c>
      <c r="K361" s="666">
        <v>3925</v>
      </c>
    </row>
    <row r="362" spans="1:11" ht="14.4" customHeight="1" x14ac:dyDescent="0.3">
      <c r="A362" s="661" t="s">
        <v>575</v>
      </c>
      <c r="B362" s="662" t="s">
        <v>576</v>
      </c>
      <c r="C362" s="663" t="s">
        <v>588</v>
      </c>
      <c r="D362" s="664" t="s">
        <v>2524</v>
      </c>
      <c r="E362" s="663" t="s">
        <v>6882</v>
      </c>
      <c r="F362" s="664" t="s">
        <v>6883</v>
      </c>
      <c r="G362" s="663" t="s">
        <v>4157</v>
      </c>
      <c r="H362" s="663" t="s">
        <v>4158</v>
      </c>
      <c r="I362" s="665">
        <v>4.2300000000000004</v>
      </c>
      <c r="J362" s="665">
        <v>20</v>
      </c>
      <c r="K362" s="666">
        <v>84.6</v>
      </c>
    </row>
    <row r="363" spans="1:11" ht="14.4" customHeight="1" x14ac:dyDescent="0.3">
      <c r="A363" s="661" t="s">
        <v>575</v>
      </c>
      <c r="B363" s="662" t="s">
        <v>576</v>
      </c>
      <c r="C363" s="663" t="s">
        <v>588</v>
      </c>
      <c r="D363" s="664" t="s">
        <v>2524</v>
      </c>
      <c r="E363" s="663" t="s">
        <v>6882</v>
      </c>
      <c r="F363" s="664" t="s">
        <v>6883</v>
      </c>
      <c r="G363" s="663" t="s">
        <v>4157</v>
      </c>
      <c r="H363" s="663" t="s">
        <v>4159</v>
      </c>
      <c r="I363" s="665">
        <v>4.24</v>
      </c>
      <c r="J363" s="665">
        <v>50</v>
      </c>
      <c r="K363" s="666">
        <v>212</v>
      </c>
    </row>
    <row r="364" spans="1:11" ht="14.4" customHeight="1" x14ac:dyDescent="0.3">
      <c r="A364" s="661" t="s">
        <v>575</v>
      </c>
      <c r="B364" s="662" t="s">
        <v>576</v>
      </c>
      <c r="C364" s="663" t="s">
        <v>588</v>
      </c>
      <c r="D364" s="664" t="s">
        <v>2524</v>
      </c>
      <c r="E364" s="663" t="s">
        <v>6882</v>
      </c>
      <c r="F364" s="664" t="s">
        <v>6883</v>
      </c>
      <c r="G364" s="663" t="s">
        <v>4499</v>
      </c>
      <c r="H364" s="663" t="s">
        <v>4500</v>
      </c>
      <c r="I364" s="665">
        <v>7.16</v>
      </c>
      <c r="J364" s="665">
        <v>400</v>
      </c>
      <c r="K364" s="666">
        <v>2862.82</v>
      </c>
    </row>
    <row r="365" spans="1:11" ht="14.4" customHeight="1" x14ac:dyDescent="0.3">
      <c r="A365" s="661" t="s">
        <v>575</v>
      </c>
      <c r="B365" s="662" t="s">
        <v>576</v>
      </c>
      <c r="C365" s="663" t="s">
        <v>588</v>
      </c>
      <c r="D365" s="664" t="s">
        <v>2524</v>
      </c>
      <c r="E365" s="663" t="s">
        <v>6882</v>
      </c>
      <c r="F365" s="664" t="s">
        <v>6883</v>
      </c>
      <c r="G365" s="663" t="s">
        <v>4162</v>
      </c>
      <c r="H365" s="663" t="s">
        <v>4163</v>
      </c>
      <c r="I365" s="665">
        <v>2.1774999999999998</v>
      </c>
      <c r="J365" s="665">
        <v>350</v>
      </c>
      <c r="K365" s="666">
        <v>762</v>
      </c>
    </row>
    <row r="366" spans="1:11" ht="14.4" customHeight="1" x14ac:dyDescent="0.3">
      <c r="A366" s="661" t="s">
        <v>575</v>
      </c>
      <c r="B366" s="662" t="s">
        <v>576</v>
      </c>
      <c r="C366" s="663" t="s">
        <v>588</v>
      </c>
      <c r="D366" s="664" t="s">
        <v>2524</v>
      </c>
      <c r="E366" s="663" t="s">
        <v>6882</v>
      </c>
      <c r="F366" s="664" t="s">
        <v>6883</v>
      </c>
      <c r="G366" s="663" t="s">
        <v>4501</v>
      </c>
      <c r="H366" s="663" t="s">
        <v>4502</v>
      </c>
      <c r="I366" s="665">
        <v>29.899999999999995</v>
      </c>
      <c r="J366" s="665">
        <v>90</v>
      </c>
      <c r="K366" s="666">
        <v>2691</v>
      </c>
    </row>
    <row r="367" spans="1:11" ht="14.4" customHeight="1" x14ac:dyDescent="0.3">
      <c r="A367" s="661" t="s">
        <v>575</v>
      </c>
      <c r="B367" s="662" t="s">
        <v>576</v>
      </c>
      <c r="C367" s="663" t="s">
        <v>588</v>
      </c>
      <c r="D367" s="664" t="s">
        <v>2524</v>
      </c>
      <c r="E367" s="663" t="s">
        <v>6882</v>
      </c>
      <c r="F367" s="664" t="s">
        <v>6883</v>
      </c>
      <c r="G367" s="663" t="s">
        <v>4503</v>
      </c>
      <c r="H367" s="663" t="s">
        <v>4504</v>
      </c>
      <c r="I367" s="665">
        <v>1.6349999999999998</v>
      </c>
      <c r="J367" s="665">
        <v>300</v>
      </c>
      <c r="K367" s="666">
        <v>490.5</v>
      </c>
    </row>
    <row r="368" spans="1:11" ht="14.4" customHeight="1" x14ac:dyDescent="0.3">
      <c r="A368" s="661" t="s">
        <v>575</v>
      </c>
      <c r="B368" s="662" t="s">
        <v>576</v>
      </c>
      <c r="C368" s="663" t="s">
        <v>588</v>
      </c>
      <c r="D368" s="664" t="s">
        <v>2524</v>
      </c>
      <c r="E368" s="663" t="s">
        <v>6882</v>
      </c>
      <c r="F368" s="664" t="s">
        <v>6883</v>
      </c>
      <c r="G368" s="663" t="s">
        <v>4503</v>
      </c>
      <c r="H368" s="663" t="s">
        <v>4505</v>
      </c>
      <c r="I368" s="665">
        <v>1.63</v>
      </c>
      <c r="J368" s="665">
        <v>150</v>
      </c>
      <c r="K368" s="666">
        <v>244.5</v>
      </c>
    </row>
    <row r="369" spans="1:11" ht="14.4" customHeight="1" x14ac:dyDescent="0.3">
      <c r="A369" s="661" t="s">
        <v>575</v>
      </c>
      <c r="B369" s="662" t="s">
        <v>576</v>
      </c>
      <c r="C369" s="663" t="s">
        <v>588</v>
      </c>
      <c r="D369" s="664" t="s">
        <v>2524</v>
      </c>
      <c r="E369" s="663" t="s">
        <v>6882</v>
      </c>
      <c r="F369" s="664" t="s">
        <v>6883</v>
      </c>
      <c r="G369" s="663" t="s">
        <v>4503</v>
      </c>
      <c r="H369" s="663" t="s">
        <v>4506</v>
      </c>
      <c r="I369" s="665">
        <v>1.8085714285714283</v>
      </c>
      <c r="J369" s="665">
        <v>950</v>
      </c>
      <c r="K369" s="666">
        <v>1674.5</v>
      </c>
    </row>
    <row r="370" spans="1:11" ht="14.4" customHeight="1" x14ac:dyDescent="0.3">
      <c r="A370" s="661" t="s">
        <v>575</v>
      </c>
      <c r="B370" s="662" t="s">
        <v>576</v>
      </c>
      <c r="C370" s="663" t="s">
        <v>588</v>
      </c>
      <c r="D370" s="664" t="s">
        <v>2524</v>
      </c>
      <c r="E370" s="663" t="s">
        <v>6882</v>
      </c>
      <c r="F370" s="664" t="s">
        <v>6883</v>
      </c>
      <c r="G370" s="663" t="s">
        <v>4365</v>
      </c>
      <c r="H370" s="663" t="s">
        <v>4366</v>
      </c>
      <c r="I370" s="665">
        <v>2.9</v>
      </c>
      <c r="J370" s="665">
        <v>10</v>
      </c>
      <c r="K370" s="666">
        <v>29</v>
      </c>
    </row>
    <row r="371" spans="1:11" ht="14.4" customHeight="1" x14ac:dyDescent="0.3">
      <c r="A371" s="661" t="s">
        <v>575</v>
      </c>
      <c r="B371" s="662" t="s">
        <v>576</v>
      </c>
      <c r="C371" s="663" t="s">
        <v>588</v>
      </c>
      <c r="D371" s="664" t="s">
        <v>2524</v>
      </c>
      <c r="E371" s="663" t="s">
        <v>6882</v>
      </c>
      <c r="F371" s="664" t="s">
        <v>6883</v>
      </c>
      <c r="G371" s="663" t="s">
        <v>4166</v>
      </c>
      <c r="H371" s="663" t="s">
        <v>4167</v>
      </c>
      <c r="I371" s="665">
        <v>5.13</v>
      </c>
      <c r="J371" s="665">
        <v>200</v>
      </c>
      <c r="K371" s="666">
        <v>1026</v>
      </c>
    </row>
    <row r="372" spans="1:11" ht="14.4" customHeight="1" x14ac:dyDescent="0.3">
      <c r="A372" s="661" t="s">
        <v>575</v>
      </c>
      <c r="B372" s="662" t="s">
        <v>576</v>
      </c>
      <c r="C372" s="663" t="s">
        <v>588</v>
      </c>
      <c r="D372" s="664" t="s">
        <v>2524</v>
      </c>
      <c r="E372" s="663" t="s">
        <v>6882</v>
      </c>
      <c r="F372" s="664" t="s">
        <v>6883</v>
      </c>
      <c r="G372" s="663" t="s">
        <v>4507</v>
      </c>
      <c r="H372" s="663" t="s">
        <v>4508</v>
      </c>
      <c r="I372" s="665">
        <v>22.09</v>
      </c>
      <c r="J372" s="665">
        <v>100</v>
      </c>
      <c r="K372" s="666">
        <v>2209</v>
      </c>
    </row>
    <row r="373" spans="1:11" ht="14.4" customHeight="1" x14ac:dyDescent="0.3">
      <c r="A373" s="661" t="s">
        <v>575</v>
      </c>
      <c r="B373" s="662" t="s">
        <v>576</v>
      </c>
      <c r="C373" s="663" t="s">
        <v>588</v>
      </c>
      <c r="D373" s="664" t="s">
        <v>2524</v>
      </c>
      <c r="E373" s="663" t="s">
        <v>6882</v>
      </c>
      <c r="F373" s="664" t="s">
        <v>6883</v>
      </c>
      <c r="G373" s="663" t="s">
        <v>4168</v>
      </c>
      <c r="H373" s="663" t="s">
        <v>4169</v>
      </c>
      <c r="I373" s="665">
        <v>7.95</v>
      </c>
      <c r="J373" s="665">
        <v>420</v>
      </c>
      <c r="K373" s="666">
        <v>3339</v>
      </c>
    </row>
    <row r="374" spans="1:11" ht="14.4" customHeight="1" x14ac:dyDescent="0.3">
      <c r="A374" s="661" t="s">
        <v>575</v>
      </c>
      <c r="B374" s="662" t="s">
        <v>576</v>
      </c>
      <c r="C374" s="663" t="s">
        <v>588</v>
      </c>
      <c r="D374" s="664" t="s">
        <v>2524</v>
      </c>
      <c r="E374" s="663" t="s">
        <v>6882</v>
      </c>
      <c r="F374" s="664" t="s">
        <v>6883</v>
      </c>
      <c r="G374" s="663" t="s">
        <v>4509</v>
      </c>
      <c r="H374" s="663" t="s">
        <v>4510</v>
      </c>
      <c r="I374" s="665">
        <v>0.55000000000000004</v>
      </c>
      <c r="J374" s="665">
        <v>300</v>
      </c>
      <c r="K374" s="666">
        <v>165</v>
      </c>
    </row>
    <row r="375" spans="1:11" ht="14.4" customHeight="1" x14ac:dyDescent="0.3">
      <c r="A375" s="661" t="s">
        <v>575</v>
      </c>
      <c r="B375" s="662" t="s">
        <v>576</v>
      </c>
      <c r="C375" s="663" t="s">
        <v>588</v>
      </c>
      <c r="D375" s="664" t="s">
        <v>2524</v>
      </c>
      <c r="E375" s="663" t="s">
        <v>6882</v>
      </c>
      <c r="F375" s="664" t="s">
        <v>6883</v>
      </c>
      <c r="G375" s="663" t="s">
        <v>4511</v>
      </c>
      <c r="H375" s="663" t="s">
        <v>4512</v>
      </c>
      <c r="I375" s="665">
        <v>13.121666666666664</v>
      </c>
      <c r="J375" s="665">
        <v>140</v>
      </c>
      <c r="K375" s="666">
        <v>1837.28</v>
      </c>
    </row>
    <row r="376" spans="1:11" ht="14.4" customHeight="1" x14ac:dyDescent="0.3">
      <c r="A376" s="661" t="s">
        <v>575</v>
      </c>
      <c r="B376" s="662" t="s">
        <v>576</v>
      </c>
      <c r="C376" s="663" t="s">
        <v>588</v>
      </c>
      <c r="D376" s="664" t="s">
        <v>2524</v>
      </c>
      <c r="E376" s="663" t="s">
        <v>6882</v>
      </c>
      <c r="F376" s="664" t="s">
        <v>6883</v>
      </c>
      <c r="G376" s="663" t="s">
        <v>4172</v>
      </c>
      <c r="H376" s="663" t="s">
        <v>4173</v>
      </c>
      <c r="I376" s="665">
        <v>84.91</v>
      </c>
      <c r="J376" s="665">
        <v>20</v>
      </c>
      <c r="K376" s="666">
        <v>1698.2</v>
      </c>
    </row>
    <row r="377" spans="1:11" ht="14.4" customHeight="1" x14ac:dyDescent="0.3">
      <c r="A377" s="661" t="s">
        <v>575</v>
      </c>
      <c r="B377" s="662" t="s">
        <v>576</v>
      </c>
      <c r="C377" s="663" t="s">
        <v>588</v>
      </c>
      <c r="D377" s="664" t="s">
        <v>2524</v>
      </c>
      <c r="E377" s="663" t="s">
        <v>6882</v>
      </c>
      <c r="F377" s="664" t="s">
        <v>6883</v>
      </c>
      <c r="G377" s="663" t="s">
        <v>4513</v>
      </c>
      <c r="H377" s="663" t="s">
        <v>4514</v>
      </c>
      <c r="I377" s="665">
        <v>447.94</v>
      </c>
      <c r="J377" s="665">
        <v>20</v>
      </c>
      <c r="K377" s="666">
        <v>8958.84</v>
      </c>
    </row>
    <row r="378" spans="1:11" ht="14.4" customHeight="1" x14ac:dyDescent="0.3">
      <c r="A378" s="661" t="s">
        <v>575</v>
      </c>
      <c r="B378" s="662" t="s">
        <v>576</v>
      </c>
      <c r="C378" s="663" t="s">
        <v>588</v>
      </c>
      <c r="D378" s="664" t="s">
        <v>2524</v>
      </c>
      <c r="E378" s="663" t="s">
        <v>6882</v>
      </c>
      <c r="F378" s="664" t="s">
        <v>6883</v>
      </c>
      <c r="G378" s="663" t="s">
        <v>4174</v>
      </c>
      <c r="H378" s="663" t="s">
        <v>4175</v>
      </c>
      <c r="I378" s="665">
        <v>17.98</v>
      </c>
      <c r="J378" s="665">
        <v>15</v>
      </c>
      <c r="K378" s="666">
        <v>269.7</v>
      </c>
    </row>
    <row r="379" spans="1:11" ht="14.4" customHeight="1" x14ac:dyDescent="0.3">
      <c r="A379" s="661" t="s">
        <v>575</v>
      </c>
      <c r="B379" s="662" t="s">
        <v>576</v>
      </c>
      <c r="C379" s="663" t="s">
        <v>588</v>
      </c>
      <c r="D379" s="664" t="s">
        <v>2524</v>
      </c>
      <c r="E379" s="663" t="s">
        <v>6882</v>
      </c>
      <c r="F379" s="664" t="s">
        <v>6883</v>
      </c>
      <c r="G379" s="663" t="s">
        <v>4176</v>
      </c>
      <c r="H379" s="663" t="s">
        <v>4177</v>
      </c>
      <c r="I379" s="665">
        <v>17.98</v>
      </c>
      <c r="J379" s="665">
        <v>280</v>
      </c>
      <c r="K379" s="666">
        <v>5034.3999999999996</v>
      </c>
    </row>
    <row r="380" spans="1:11" ht="14.4" customHeight="1" x14ac:dyDescent="0.3">
      <c r="A380" s="661" t="s">
        <v>575</v>
      </c>
      <c r="B380" s="662" t="s">
        <v>576</v>
      </c>
      <c r="C380" s="663" t="s">
        <v>588</v>
      </c>
      <c r="D380" s="664" t="s">
        <v>2524</v>
      </c>
      <c r="E380" s="663" t="s">
        <v>6882</v>
      </c>
      <c r="F380" s="664" t="s">
        <v>6883</v>
      </c>
      <c r="G380" s="663" t="s">
        <v>4515</v>
      </c>
      <c r="H380" s="663" t="s">
        <v>4516</v>
      </c>
      <c r="I380" s="665">
        <v>17.98</v>
      </c>
      <c r="J380" s="665">
        <v>100</v>
      </c>
      <c r="K380" s="666">
        <v>1798</v>
      </c>
    </row>
    <row r="381" spans="1:11" ht="14.4" customHeight="1" x14ac:dyDescent="0.3">
      <c r="A381" s="661" t="s">
        <v>575</v>
      </c>
      <c r="B381" s="662" t="s">
        <v>576</v>
      </c>
      <c r="C381" s="663" t="s">
        <v>588</v>
      </c>
      <c r="D381" s="664" t="s">
        <v>2524</v>
      </c>
      <c r="E381" s="663" t="s">
        <v>6882</v>
      </c>
      <c r="F381" s="664" t="s">
        <v>6883</v>
      </c>
      <c r="G381" s="663" t="s">
        <v>4371</v>
      </c>
      <c r="H381" s="663" t="s">
        <v>4372</v>
      </c>
      <c r="I381" s="665">
        <v>12.103749999999998</v>
      </c>
      <c r="J381" s="665">
        <v>350</v>
      </c>
      <c r="K381" s="666">
        <v>4236.2</v>
      </c>
    </row>
    <row r="382" spans="1:11" ht="14.4" customHeight="1" x14ac:dyDescent="0.3">
      <c r="A382" s="661" t="s">
        <v>575</v>
      </c>
      <c r="B382" s="662" t="s">
        <v>576</v>
      </c>
      <c r="C382" s="663" t="s">
        <v>588</v>
      </c>
      <c r="D382" s="664" t="s">
        <v>2524</v>
      </c>
      <c r="E382" s="663" t="s">
        <v>6882</v>
      </c>
      <c r="F382" s="664" t="s">
        <v>6883</v>
      </c>
      <c r="G382" s="663" t="s">
        <v>4517</v>
      </c>
      <c r="H382" s="663" t="s">
        <v>4518</v>
      </c>
      <c r="I382" s="665">
        <v>8.9499999999999993</v>
      </c>
      <c r="J382" s="665">
        <v>20</v>
      </c>
      <c r="K382" s="666">
        <v>179</v>
      </c>
    </row>
    <row r="383" spans="1:11" ht="14.4" customHeight="1" x14ac:dyDescent="0.3">
      <c r="A383" s="661" t="s">
        <v>575</v>
      </c>
      <c r="B383" s="662" t="s">
        <v>576</v>
      </c>
      <c r="C383" s="663" t="s">
        <v>588</v>
      </c>
      <c r="D383" s="664" t="s">
        <v>2524</v>
      </c>
      <c r="E383" s="663" t="s">
        <v>6882</v>
      </c>
      <c r="F383" s="664" t="s">
        <v>6883</v>
      </c>
      <c r="G383" s="663" t="s">
        <v>4180</v>
      </c>
      <c r="H383" s="663" t="s">
        <v>4181</v>
      </c>
      <c r="I383" s="665">
        <v>2.5149999999999997</v>
      </c>
      <c r="J383" s="665">
        <v>100</v>
      </c>
      <c r="K383" s="666">
        <v>251.5</v>
      </c>
    </row>
    <row r="384" spans="1:11" ht="14.4" customHeight="1" x14ac:dyDescent="0.3">
      <c r="A384" s="661" t="s">
        <v>575</v>
      </c>
      <c r="B384" s="662" t="s">
        <v>576</v>
      </c>
      <c r="C384" s="663" t="s">
        <v>588</v>
      </c>
      <c r="D384" s="664" t="s">
        <v>2524</v>
      </c>
      <c r="E384" s="663" t="s">
        <v>6882</v>
      </c>
      <c r="F384" s="664" t="s">
        <v>6883</v>
      </c>
      <c r="G384" s="663" t="s">
        <v>4519</v>
      </c>
      <c r="H384" s="663" t="s">
        <v>4520</v>
      </c>
      <c r="I384" s="665">
        <v>1.9337499999999999</v>
      </c>
      <c r="J384" s="665">
        <v>1200</v>
      </c>
      <c r="K384" s="666">
        <v>2319.5</v>
      </c>
    </row>
    <row r="385" spans="1:11" ht="14.4" customHeight="1" x14ac:dyDescent="0.3">
      <c r="A385" s="661" t="s">
        <v>575</v>
      </c>
      <c r="B385" s="662" t="s">
        <v>576</v>
      </c>
      <c r="C385" s="663" t="s">
        <v>588</v>
      </c>
      <c r="D385" s="664" t="s">
        <v>2524</v>
      </c>
      <c r="E385" s="663" t="s">
        <v>6882</v>
      </c>
      <c r="F385" s="664" t="s">
        <v>6883</v>
      </c>
      <c r="G385" s="663" t="s">
        <v>4182</v>
      </c>
      <c r="H385" s="663" t="s">
        <v>4183</v>
      </c>
      <c r="I385" s="665">
        <v>5.2050000000000001</v>
      </c>
      <c r="J385" s="665">
        <v>200</v>
      </c>
      <c r="K385" s="666">
        <v>1041</v>
      </c>
    </row>
    <row r="386" spans="1:11" ht="14.4" customHeight="1" x14ac:dyDescent="0.3">
      <c r="A386" s="661" t="s">
        <v>575</v>
      </c>
      <c r="B386" s="662" t="s">
        <v>576</v>
      </c>
      <c r="C386" s="663" t="s">
        <v>588</v>
      </c>
      <c r="D386" s="664" t="s">
        <v>2524</v>
      </c>
      <c r="E386" s="663" t="s">
        <v>6882</v>
      </c>
      <c r="F386" s="664" t="s">
        <v>6883</v>
      </c>
      <c r="G386" s="663" t="s">
        <v>4184</v>
      </c>
      <c r="H386" s="663" t="s">
        <v>4185</v>
      </c>
      <c r="I386" s="665">
        <v>13.2</v>
      </c>
      <c r="J386" s="665">
        <v>20</v>
      </c>
      <c r="K386" s="666">
        <v>264</v>
      </c>
    </row>
    <row r="387" spans="1:11" ht="14.4" customHeight="1" x14ac:dyDescent="0.3">
      <c r="A387" s="661" t="s">
        <v>575</v>
      </c>
      <c r="B387" s="662" t="s">
        <v>576</v>
      </c>
      <c r="C387" s="663" t="s">
        <v>588</v>
      </c>
      <c r="D387" s="664" t="s">
        <v>2524</v>
      </c>
      <c r="E387" s="663" t="s">
        <v>6882</v>
      </c>
      <c r="F387" s="664" t="s">
        <v>6883</v>
      </c>
      <c r="G387" s="663" t="s">
        <v>4186</v>
      </c>
      <c r="H387" s="663" t="s">
        <v>4187</v>
      </c>
      <c r="I387" s="665">
        <v>13.2</v>
      </c>
      <c r="J387" s="665">
        <v>20</v>
      </c>
      <c r="K387" s="666">
        <v>264</v>
      </c>
    </row>
    <row r="388" spans="1:11" ht="14.4" customHeight="1" x14ac:dyDescent="0.3">
      <c r="A388" s="661" t="s">
        <v>575</v>
      </c>
      <c r="B388" s="662" t="s">
        <v>576</v>
      </c>
      <c r="C388" s="663" t="s">
        <v>588</v>
      </c>
      <c r="D388" s="664" t="s">
        <v>2524</v>
      </c>
      <c r="E388" s="663" t="s">
        <v>6882</v>
      </c>
      <c r="F388" s="664" t="s">
        <v>6883</v>
      </c>
      <c r="G388" s="663" t="s">
        <v>4188</v>
      </c>
      <c r="H388" s="663" t="s">
        <v>4189</v>
      </c>
      <c r="I388" s="665">
        <v>13.2</v>
      </c>
      <c r="J388" s="665">
        <v>10</v>
      </c>
      <c r="K388" s="666">
        <v>132</v>
      </c>
    </row>
    <row r="389" spans="1:11" ht="14.4" customHeight="1" x14ac:dyDescent="0.3">
      <c r="A389" s="661" t="s">
        <v>575</v>
      </c>
      <c r="B389" s="662" t="s">
        <v>576</v>
      </c>
      <c r="C389" s="663" t="s">
        <v>588</v>
      </c>
      <c r="D389" s="664" t="s">
        <v>2524</v>
      </c>
      <c r="E389" s="663" t="s">
        <v>6882</v>
      </c>
      <c r="F389" s="664" t="s">
        <v>6883</v>
      </c>
      <c r="G389" s="663" t="s">
        <v>4190</v>
      </c>
      <c r="H389" s="663" t="s">
        <v>4191</v>
      </c>
      <c r="I389" s="665">
        <v>1.2699999999999998</v>
      </c>
      <c r="J389" s="665">
        <v>600</v>
      </c>
      <c r="K389" s="666">
        <v>762</v>
      </c>
    </row>
    <row r="390" spans="1:11" ht="14.4" customHeight="1" x14ac:dyDescent="0.3">
      <c r="A390" s="661" t="s">
        <v>575</v>
      </c>
      <c r="B390" s="662" t="s">
        <v>576</v>
      </c>
      <c r="C390" s="663" t="s">
        <v>588</v>
      </c>
      <c r="D390" s="664" t="s">
        <v>2524</v>
      </c>
      <c r="E390" s="663" t="s">
        <v>6882</v>
      </c>
      <c r="F390" s="664" t="s">
        <v>6883</v>
      </c>
      <c r="G390" s="663" t="s">
        <v>4194</v>
      </c>
      <c r="H390" s="663" t="s">
        <v>4195</v>
      </c>
      <c r="I390" s="665">
        <v>21.23</v>
      </c>
      <c r="J390" s="665">
        <v>10</v>
      </c>
      <c r="K390" s="666">
        <v>212.3</v>
      </c>
    </row>
    <row r="391" spans="1:11" ht="14.4" customHeight="1" x14ac:dyDescent="0.3">
      <c r="A391" s="661" t="s">
        <v>575</v>
      </c>
      <c r="B391" s="662" t="s">
        <v>576</v>
      </c>
      <c r="C391" s="663" t="s">
        <v>588</v>
      </c>
      <c r="D391" s="664" t="s">
        <v>2524</v>
      </c>
      <c r="E391" s="663" t="s">
        <v>6882</v>
      </c>
      <c r="F391" s="664" t="s">
        <v>6883</v>
      </c>
      <c r="G391" s="663" t="s">
        <v>4196</v>
      </c>
      <c r="H391" s="663" t="s">
        <v>4197</v>
      </c>
      <c r="I391" s="665">
        <v>21.23</v>
      </c>
      <c r="J391" s="665">
        <v>80</v>
      </c>
      <c r="K391" s="666">
        <v>1698.4</v>
      </c>
    </row>
    <row r="392" spans="1:11" ht="14.4" customHeight="1" x14ac:dyDescent="0.3">
      <c r="A392" s="661" t="s">
        <v>575</v>
      </c>
      <c r="B392" s="662" t="s">
        <v>576</v>
      </c>
      <c r="C392" s="663" t="s">
        <v>588</v>
      </c>
      <c r="D392" s="664" t="s">
        <v>2524</v>
      </c>
      <c r="E392" s="663" t="s">
        <v>6882</v>
      </c>
      <c r="F392" s="664" t="s">
        <v>6883</v>
      </c>
      <c r="G392" s="663" t="s">
        <v>4198</v>
      </c>
      <c r="H392" s="663" t="s">
        <v>4199</v>
      </c>
      <c r="I392" s="665">
        <v>11.49</v>
      </c>
      <c r="J392" s="665">
        <v>60</v>
      </c>
      <c r="K392" s="666">
        <v>689.4</v>
      </c>
    </row>
    <row r="393" spans="1:11" ht="14.4" customHeight="1" x14ac:dyDescent="0.3">
      <c r="A393" s="661" t="s">
        <v>575</v>
      </c>
      <c r="B393" s="662" t="s">
        <v>576</v>
      </c>
      <c r="C393" s="663" t="s">
        <v>588</v>
      </c>
      <c r="D393" s="664" t="s">
        <v>2524</v>
      </c>
      <c r="E393" s="663" t="s">
        <v>6882</v>
      </c>
      <c r="F393" s="664" t="s">
        <v>6883</v>
      </c>
      <c r="G393" s="663" t="s">
        <v>4521</v>
      </c>
      <c r="H393" s="663" t="s">
        <v>4522</v>
      </c>
      <c r="I393" s="665">
        <v>220.91</v>
      </c>
      <c r="J393" s="665">
        <v>10</v>
      </c>
      <c r="K393" s="666">
        <v>2209.1</v>
      </c>
    </row>
    <row r="394" spans="1:11" ht="14.4" customHeight="1" x14ac:dyDescent="0.3">
      <c r="A394" s="661" t="s">
        <v>575</v>
      </c>
      <c r="B394" s="662" t="s">
        <v>576</v>
      </c>
      <c r="C394" s="663" t="s">
        <v>588</v>
      </c>
      <c r="D394" s="664" t="s">
        <v>2524</v>
      </c>
      <c r="E394" s="663" t="s">
        <v>6882</v>
      </c>
      <c r="F394" s="664" t="s">
        <v>6883</v>
      </c>
      <c r="G394" s="663" t="s">
        <v>4200</v>
      </c>
      <c r="H394" s="663" t="s">
        <v>4201</v>
      </c>
      <c r="I394" s="665">
        <v>0.47249999999999998</v>
      </c>
      <c r="J394" s="665">
        <v>600</v>
      </c>
      <c r="K394" s="666">
        <v>283</v>
      </c>
    </row>
    <row r="395" spans="1:11" ht="14.4" customHeight="1" x14ac:dyDescent="0.3">
      <c r="A395" s="661" t="s">
        <v>575</v>
      </c>
      <c r="B395" s="662" t="s">
        <v>576</v>
      </c>
      <c r="C395" s="663" t="s">
        <v>588</v>
      </c>
      <c r="D395" s="664" t="s">
        <v>2524</v>
      </c>
      <c r="E395" s="663" t="s">
        <v>6882</v>
      </c>
      <c r="F395" s="664" t="s">
        <v>6883</v>
      </c>
      <c r="G395" s="663" t="s">
        <v>4523</v>
      </c>
      <c r="H395" s="663" t="s">
        <v>4524</v>
      </c>
      <c r="I395" s="665">
        <v>0.46454545454545443</v>
      </c>
      <c r="J395" s="665">
        <v>1200</v>
      </c>
      <c r="K395" s="666">
        <v>561</v>
      </c>
    </row>
    <row r="396" spans="1:11" ht="14.4" customHeight="1" x14ac:dyDescent="0.3">
      <c r="A396" s="661" t="s">
        <v>575</v>
      </c>
      <c r="B396" s="662" t="s">
        <v>576</v>
      </c>
      <c r="C396" s="663" t="s">
        <v>588</v>
      </c>
      <c r="D396" s="664" t="s">
        <v>2524</v>
      </c>
      <c r="E396" s="663" t="s">
        <v>6882</v>
      </c>
      <c r="F396" s="664" t="s">
        <v>6883</v>
      </c>
      <c r="G396" s="663" t="s">
        <v>4202</v>
      </c>
      <c r="H396" s="663" t="s">
        <v>4203</v>
      </c>
      <c r="I396" s="665">
        <v>4.03</v>
      </c>
      <c r="J396" s="665">
        <v>700</v>
      </c>
      <c r="K396" s="666">
        <v>2821</v>
      </c>
    </row>
    <row r="397" spans="1:11" ht="14.4" customHeight="1" x14ac:dyDescent="0.3">
      <c r="A397" s="661" t="s">
        <v>575</v>
      </c>
      <c r="B397" s="662" t="s">
        <v>576</v>
      </c>
      <c r="C397" s="663" t="s">
        <v>588</v>
      </c>
      <c r="D397" s="664" t="s">
        <v>2524</v>
      </c>
      <c r="E397" s="663" t="s">
        <v>6882</v>
      </c>
      <c r="F397" s="664" t="s">
        <v>6883</v>
      </c>
      <c r="G397" s="663" t="s">
        <v>4525</v>
      </c>
      <c r="H397" s="663" t="s">
        <v>4526</v>
      </c>
      <c r="I397" s="665">
        <v>2.7033333333333331</v>
      </c>
      <c r="J397" s="665">
        <v>60</v>
      </c>
      <c r="K397" s="666">
        <v>165.3</v>
      </c>
    </row>
    <row r="398" spans="1:11" ht="14.4" customHeight="1" x14ac:dyDescent="0.3">
      <c r="A398" s="661" t="s">
        <v>575</v>
      </c>
      <c r="B398" s="662" t="s">
        <v>576</v>
      </c>
      <c r="C398" s="663" t="s">
        <v>588</v>
      </c>
      <c r="D398" s="664" t="s">
        <v>2524</v>
      </c>
      <c r="E398" s="663" t="s">
        <v>6882</v>
      </c>
      <c r="F398" s="664" t="s">
        <v>6883</v>
      </c>
      <c r="G398" s="663" t="s">
        <v>4206</v>
      </c>
      <c r="H398" s="663" t="s">
        <v>4208</v>
      </c>
      <c r="I398" s="665">
        <v>9.1999999999999993</v>
      </c>
      <c r="J398" s="665">
        <v>30</v>
      </c>
      <c r="K398" s="666">
        <v>276</v>
      </c>
    </row>
    <row r="399" spans="1:11" ht="14.4" customHeight="1" x14ac:dyDescent="0.3">
      <c r="A399" s="661" t="s">
        <v>575</v>
      </c>
      <c r="B399" s="662" t="s">
        <v>576</v>
      </c>
      <c r="C399" s="663" t="s">
        <v>588</v>
      </c>
      <c r="D399" s="664" t="s">
        <v>2524</v>
      </c>
      <c r="E399" s="663" t="s">
        <v>6882</v>
      </c>
      <c r="F399" s="664" t="s">
        <v>6883</v>
      </c>
      <c r="G399" s="663" t="s">
        <v>4527</v>
      </c>
      <c r="H399" s="663" t="s">
        <v>4528</v>
      </c>
      <c r="I399" s="665">
        <v>2.34</v>
      </c>
      <c r="J399" s="665">
        <v>10</v>
      </c>
      <c r="K399" s="666">
        <v>23.4</v>
      </c>
    </row>
    <row r="400" spans="1:11" ht="14.4" customHeight="1" x14ac:dyDescent="0.3">
      <c r="A400" s="661" t="s">
        <v>575</v>
      </c>
      <c r="B400" s="662" t="s">
        <v>576</v>
      </c>
      <c r="C400" s="663" t="s">
        <v>588</v>
      </c>
      <c r="D400" s="664" t="s">
        <v>2524</v>
      </c>
      <c r="E400" s="663" t="s">
        <v>6882</v>
      </c>
      <c r="F400" s="664" t="s">
        <v>6883</v>
      </c>
      <c r="G400" s="663" t="s">
        <v>4529</v>
      </c>
      <c r="H400" s="663" t="s">
        <v>4530</v>
      </c>
      <c r="I400" s="665">
        <v>9.59</v>
      </c>
      <c r="J400" s="665">
        <v>40</v>
      </c>
      <c r="K400" s="666">
        <v>383.6</v>
      </c>
    </row>
    <row r="401" spans="1:11" ht="14.4" customHeight="1" x14ac:dyDescent="0.3">
      <c r="A401" s="661" t="s">
        <v>575</v>
      </c>
      <c r="B401" s="662" t="s">
        <v>576</v>
      </c>
      <c r="C401" s="663" t="s">
        <v>588</v>
      </c>
      <c r="D401" s="664" t="s">
        <v>2524</v>
      </c>
      <c r="E401" s="663" t="s">
        <v>6882</v>
      </c>
      <c r="F401" s="664" t="s">
        <v>6883</v>
      </c>
      <c r="G401" s="663" t="s">
        <v>4531</v>
      </c>
      <c r="H401" s="663" t="s">
        <v>4532</v>
      </c>
      <c r="I401" s="665">
        <v>150</v>
      </c>
      <c r="J401" s="665">
        <v>13</v>
      </c>
      <c r="K401" s="666">
        <v>1950.03</v>
      </c>
    </row>
    <row r="402" spans="1:11" ht="14.4" customHeight="1" x14ac:dyDescent="0.3">
      <c r="A402" s="661" t="s">
        <v>575</v>
      </c>
      <c r="B402" s="662" t="s">
        <v>576</v>
      </c>
      <c r="C402" s="663" t="s">
        <v>588</v>
      </c>
      <c r="D402" s="664" t="s">
        <v>2524</v>
      </c>
      <c r="E402" s="663" t="s">
        <v>6882</v>
      </c>
      <c r="F402" s="664" t="s">
        <v>6883</v>
      </c>
      <c r="G402" s="663" t="s">
        <v>4209</v>
      </c>
      <c r="H402" s="663" t="s">
        <v>4210</v>
      </c>
      <c r="I402" s="665">
        <v>9.2000000000000011</v>
      </c>
      <c r="J402" s="665">
        <v>700</v>
      </c>
      <c r="K402" s="666">
        <v>6440</v>
      </c>
    </row>
    <row r="403" spans="1:11" ht="14.4" customHeight="1" x14ac:dyDescent="0.3">
      <c r="A403" s="661" t="s">
        <v>575</v>
      </c>
      <c r="B403" s="662" t="s">
        <v>576</v>
      </c>
      <c r="C403" s="663" t="s">
        <v>588</v>
      </c>
      <c r="D403" s="664" t="s">
        <v>2524</v>
      </c>
      <c r="E403" s="663" t="s">
        <v>6882</v>
      </c>
      <c r="F403" s="664" t="s">
        <v>6883</v>
      </c>
      <c r="G403" s="663" t="s">
        <v>4211</v>
      </c>
      <c r="H403" s="663" t="s">
        <v>4212</v>
      </c>
      <c r="I403" s="665">
        <v>172.5</v>
      </c>
      <c r="J403" s="665">
        <v>2</v>
      </c>
      <c r="K403" s="666">
        <v>345</v>
      </c>
    </row>
    <row r="404" spans="1:11" ht="14.4" customHeight="1" x14ac:dyDescent="0.3">
      <c r="A404" s="661" t="s">
        <v>575</v>
      </c>
      <c r="B404" s="662" t="s">
        <v>576</v>
      </c>
      <c r="C404" s="663" t="s">
        <v>588</v>
      </c>
      <c r="D404" s="664" t="s">
        <v>2524</v>
      </c>
      <c r="E404" s="663" t="s">
        <v>6882</v>
      </c>
      <c r="F404" s="664" t="s">
        <v>6883</v>
      </c>
      <c r="G404" s="663" t="s">
        <v>4533</v>
      </c>
      <c r="H404" s="663" t="s">
        <v>4534</v>
      </c>
      <c r="I404" s="665">
        <v>15.73</v>
      </c>
      <c r="J404" s="665">
        <v>80</v>
      </c>
      <c r="K404" s="666">
        <v>1258.4000000000001</v>
      </c>
    </row>
    <row r="405" spans="1:11" ht="14.4" customHeight="1" x14ac:dyDescent="0.3">
      <c r="A405" s="661" t="s">
        <v>575</v>
      </c>
      <c r="B405" s="662" t="s">
        <v>576</v>
      </c>
      <c r="C405" s="663" t="s">
        <v>588</v>
      </c>
      <c r="D405" s="664" t="s">
        <v>2524</v>
      </c>
      <c r="E405" s="663" t="s">
        <v>6882</v>
      </c>
      <c r="F405" s="664" t="s">
        <v>6883</v>
      </c>
      <c r="G405" s="663" t="s">
        <v>4535</v>
      </c>
      <c r="H405" s="663" t="s">
        <v>4536</v>
      </c>
      <c r="I405" s="665">
        <v>14.52</v>
      </c>
      <c r="J405" s="665">
        <v>20</v>
      </c>
      <c r="K405" s="666">
        <v>290.39999999999998</v>
      </c>
    </row>
    <row r="406" spans="1:11" ht="14.4" customHeight="1" x14ac:dyDescent="0.3">
      <c r="A406" s="661" t="s">
        <v>575</v>
      </c>
      <c r="B406" s="662" t="s">
        <v>576</v>
      </c>
      <c r="C406" s="663" t="s">
        <v>588</v>
      </c>
      <c r="D406" s="664" t="s">
        <v>2524</v>
      </c>
      <c r="E406" s="663" t="s">
        <v>6882</v>
      </c>
      <c r="F406" s="664" t="s">
        <v>6883</v>
      </c>
      <c r="G406" s="663" t="s">
        <v>4213</v>
      </c>
      <c r="H406" s="663" t="s">
        <v>4214</v>
      </c>
      <c r="I406" s="665">
        <v>24.32</v>
      </c>
      <c r="J406" s="665">
        <v>3</v>
      </c>
      <c r="K406" s="666">
        <v>72.959999999999994</v>
      </c>
    </row>
    <row r="407" spans="1:11" ht="14.4" customHeight="1" x14ac:dyDescent="0.3">
      <c r="A407" s="661" t="s">
        <v>575</v>
      </c>
      <c r="B407" s="662" t="s">
        <v>576</v>
      </c>
      <c r="C407" s="663" t="s">
        <v>588</v>
      </c>
      <c r="D407" s="664" t="s">
        <v>2524</v>
      </c>
      <c r="E407" s="663" t="s">
        <v>6882</v>
      </c>
      <c r="F407" s="664" t="s">
        <v>6883</v>
      </c>
      <c r="G407" s="663" t="s">
        <v>4537</v>
      </c>
      <c r="H407" s="663" t="s">
        <v>4538</v>
      </c>
      <c r="I407" s="665">
        <v>1109.27</v>
      </c>
      <c r="J407" s="665">
        <v>2</v>
      </c>
      <c r="K407" s="666">
        <v>2218.54</v>
      </c>
    </row>
    <row r="408" spans="1:11" ht="14.4" customHeight="1" x14ac:dyDescent="0.3">
      <c r="A408" s="661" t="s">
        <v>575</v>
      </c>
      <c r="B408" s="662" t="s">
        <v>576</v>
      </c>
      <c r="C408" s="663" t="s">
        <v>588</v>
      </c>
      <c r="D408" s="664" t="s">
        <v>2524</v>
      </c>
      <c r="E408" s="663" t="s">
        <v>6882</v>
      </c>
      <c r="F408" s="664" t="s">
        <v>6883</v>
      </c>
      <c r="G408" s="663" t="s">
        <v>4217</v>
      </c>
      <c r="H408" s="663" t="s">
        <v>4218</v>
      </c>
      <c r="I408" s="665">
        <v>6.05</v>
      </c>
      <c r="J408" s="665">
        <v>25</v>
      </c>
      <c r="K408" s="666">
        <v>151.25</v>
      </c>
    </row>
    <row r="409" spans="1:11" ht="14.4" customHeight="1" x14ac:dyDescent="0.3">
      <c r="A409" s="661" t="s">
        <v>575</v>
      </c>
      <c r="B409" s="662" t="s">
        <v>576</v>
      </c>
      <c r="C409" s="663" t="s">
        <v>588</v>
      </c>
      <c r="D409" s="664" t="s">
        <v>2524</v>
      </c>
      <c r="E409" s="663" t="s">
        <v>6882</v>
      </c>
      <c r="F409" s="664" t="s">
        <v>6883</v>
      </c>
      <c r="G409" s="663" t="s">
        <v>4219</v>
      </c>
      <c r="H409" s="663" t="s">
        <v>4220</v>
      </c>
      <c r="I409" s="665">
        <v>150.00333333333333</v>
      </c>
      <c r="J409" s="665">
        <v>13</v>
      </c>
      <c r="K409" s="666">
        <v>1950.05</v>
      </c>
    </row>
    <row r="410" spans="1:11" ht="14.4" customHeight="1" x14ac:dyDescent="0.3">
      <c r="A410" s="661" t="s">
        <v>575</v>
      </c>
      <c r="B410" s="662" t="s">
        <v>576</v>
      </c>
      <c r="C410" s="663" t="s">
        <v>588</v>
      </c>
      <c r="D410" s="664" t="s">
        <v>2524</v>
      </c>
      <c r="E410" s="663" t="s">
        <v>6882</v>
      </c>
      <c r="F410" s="664" t="s">
        <v>6883</v>
      </c>
      <c r="G410" s="663" t="s">
        <v>4539</v>
      </c>
      <c r="H410" s="663" t="s">
        <v>4540</v>
      </c>
      <c r="I410" s="665">
        <v>326.7</v>
      </c>
      <c r="J410" s="665">
        <v>3</v>
      </c>
      <c r="K410" s="666">
        <v>980.1</v>
      </c>
    </row>
    <row r="411" spans="1:11" ht="14.4" customHeight="1" x14ac:dyDescent="0.3">
      <c r="A411" s="661" t="s">
        <v>575</v>
      </c>
      <c r="B411" s="662" t="s">
        <v>576</v>
      </c>
      <c r="C411" s="663" t="s">
        <v>588</v>
      </c>
      <c r="D411" s="664" t="s">
        <v>2524</v>
      </c>
      <c r="E411" s="663" t="s">
        <v>6882</v>
      </c>
      <c r="F411" s="664" t="s">
        <v>6883</v>
      </c>
      <c r="G411" s="663" t="s">
        <v>4389</v>
      </c>
      <c r="H411" s="663" t="s">
        <v>4390</v>
      </c>
      <c r="I411" s="665">
        <v>3.44</v>
      </c>
      <c r="J411" s="665">
        <v>120</v>
      </c>
      <c r="K411" s="666">
        <v>412.8</v>
      </c>
    </row>
    <row r="412" spans="1:11" ht="14.4" customHeight="1" x14ac:dyDescent="0.3">
      <c r="A412" s="661" t="s">
        <v>575</v>
      </c>
      <c r="B412" s="662" t="s">
        <v>576</v>
      </c>
      <c r="C412" s="663" t="s">
        <v>588</v>
      </c>
      <c r="D412" s="664" t="s">
        <v>2524</v>
      </c>
      <c r="E412" s="663" t="s">
        <v>6882</v>
      </c>
      <c r="F412" s="664" t="s">
        <v>6883</v>
      </c>
      <c r="G412" s="663" t="s">
        <v>4229</v>
      </c>
      <c r="H412" s="663" t="s">
        <v>4230</v>
      </c>
      <c r="I412" s="665">
        <v>6.085</v>
      </c>
      <c r="J412" s="665">
        <v>260</v>
      </c>
      <c r="K412" s="666">
        <v>1581.4</v>
      </c>
    </row>
    <row r="413" spans="1:11" ht="14.4" customHeight="1" x14ac:dyDescent="0.3">
      <c r="A413" s="661" t="s">
        <v>575</v>
      </c>
      <c r="B413" s="662" t="s">
        <v>576</v>
      </c>
      <c r="C413" s="663" t="s">
        <v>588</v>
      </c>
      <c r="D413" s="664" t="s">
        <v>2524</v>
      </c>
      <c r="E413" s="663" t="s">
        <v>6882</v>
      </c>
      <c r="F413" s="664" t="s">
        <v>6883</v>
      </c>
      <c r="G413" s="663" t="s">
        <v>4541</v>
      </c>
      <c r="H413" s="663" t="s">
        <v>4542</v>
      </c>
      <c r="I413" s="665">
        <v>9.44</v>
      </c>
      <c r="J413" s="665">
        <v>65</v>
      </c>
      <c r="K413" s="666">
        <v>613.6</v>
      </c>
    </row>
    <row r="414" spans="1:11" ht="14.4" customHeight="1" x14ac:dyDescent="0.3">
      <c r="A414" s="661" t="s">
        <v>575</v>
      </c>
      <c r="B414" s="662" t="s">
        <v>576</v>
      </c>
      <c r="C414" s="663" t="s">
        <v>588</v>
      </c>
      <c r="D414" s="664" t="s">
        <v>2524</v>
      </c>
      <c r="E414" s="663" t="s">
        <v>6882</v>
      </c>
      <c r="F414" s="664" t="s">
        <v>6883</v>
      </c>
      <c r="G414" s="663" t="s">
        <v>4543</v>
      </c>
      <c r="H414" s="663" t="s">
        <v>4544</v>
      </c>
      <c r="I414" s="665">
        <v>168.19</v>
      </c>
      <c r="J414" s="665">
        <v>10</v>
      </c>
      <c r="K414" s="666">
        <v>1681.9</v>
      </c>
    </row>
    <row r="415" spans="1:11" ht="14.4" customHeight="1" x14ac:dyDescent="0.3">
      <c r="A415" s="661" t="s">
        <v>575</v>
      </c>
      <c r="B415" s="662" t="s">
        <v>576</v>
      </c>
      <c r="C415" s="663" t="s">
        <v>588</v>
      </c>
      <c r="D415" s="664" t="s">
        <v>2524</v>
      </c>
      <c r="E415" s="663" t="s">
        <v>6882</v>
      </c>
      <c r="F415" s="664" t="s">
        <v>6883</v>
      </c>
      <c r="G415" s="663" t="s">
        <v>4545</v>
      </c>
      <c r="H415" s="663" t="s">
        <v>4546</v>
      </c>
      <c r="I415" s="665">
        <v>169.4</v>
      </c>
      <c r="J415" s="665">
        <v>2</v>
      </c>
      <c r="K415" s="666">
        <v>338.8</v>
      </c>
    </row>
    <row r="416" spans="1:11" ht="14.4" customHeight="1" x14ac:dyDescent="0.3">
      <c r="A416" s="661" t="s">
        <v>575</v>
      </c>
      <c r="B416" s="662" t="s">
        <v>576</v>
      </c>
      <c r="C416" s="663" t="s">
        <v>588</v>
      </c>
      <c r="D416" s="664" t="s">
        <v>2524</v>
      </c>
      <c r="E416" s="663" t="s">
        <v>6898</v>
      </c>
      <c r="F416" s="664" t="s">
        <v>6899</v>
      </c>
      <c r="G416" s="663" t="s">
        <v>4547</v>
      </c>
      <c r="H416" s="663" t="s">
        <v>4548</v>
      </c>
      <c r="I416" s="665">
        <v>3.18</v>
      </c>
      <c r="J416" s="665">
        <v>150</v>
      </c>
      <c r="K416" s="666">
        <v>477</v>
      </c>
    </row>
    <row r="417" spans="1:11" ht="14.4" customHeight="1" x14ac:dyDescent="0.3">
      <c r="A417" s="661" t="s">
        <v>575</v>
      </c>
      <c r="B417" s="662" t="s">
        <v>576</v>
      </c>
      <c r="C417" s="663" t="s">
        <v>588</v>
      </c>
      <c r="D417" s="664" t="s">
        <v>2524</v>
      </c>
      <c r="E417" s="663" t="s">
        <v>6898</v>
      </c>
      <c r="F417" s="664" t="s">
        <v>6899</v>
      </c>
      <c r="G417" s="663" t="s">
        <v>4549</v>
      </c>
      <c r="H417" s="663" t="s">
        <v>4550</v>
      </c>
      <c r="I417" s="665">
        <v>178.2</v>
      </c>
      <c r="J417" s="665">
        <v>1</v>
      </c>
      <c r="K417" s="666">
        <v>178.2</v>
      </c>
    </row>
    <row r="418" spans="1:11" ht="14.4" customHeight="1" x14ac:dyDescent="0.3">
      <c r="A418" s="661" t="s">
        <v>575</v>
      </c>
      <c r="B418" s="662" t="s">
        <v>576</v>
      </c>
      <c r="C418" s="663" t="s">
        <v>588</v>
      </c>
      <c r="D418" s="664" t="s">
        <v>2524</v>
      </c>
      <c r="E418" s="663" t="s">
        <v>6884</v>
      </c>
      <c r="F418" s="664" t="s">
        <v>6885</v>
      </c>
      <c r="G418" s="663" t="s">
        <v>4235</v>
      </c>
      <c r="H418" s="663" t="s">
        <v>4551</v>
      </c>
      <c r="I418" s="665">
        <v>267.78499999999997</v>
      </c>
      <c r="J418" s="665">
        <v>40</v>
      </c>
      <c r="K418" s="666">
        <v>10711.400000000001</v>
      </c>
    </row>
    <row r="419" spans="1:11" ht="14.4" customHeight="1" x14ac:dyDescent="0.3">
      <c r="A419" s="661" t="s">
        <v>575</v>
      </c>
      <c r="B419" s="662" t="s">
        <v>576</v>
      </c>
      <c r="C419" s="663" t="s">
        <v>588</v>
      </c>
      <c r="D419" s="664" t="s">
        <v>2524</v>
      </c>
      <c r="E419" s="663" t="s">
        <v>6884</v>
      </c>
      <c r="F419" s="664" t="s">
        <v>6885</v>
      </c>
      <c r="G419" s="663" t="s">
        <v>4235</v>
      </c>
      <c r="H419" s="663" t="s">
        <v>4236</v>
      </c>
      <c r="I419" s="665">
        <v>267.78749999999997</v>
      </c>
      <c r="J419" s="665">
        <v>35</v>
      </c>
      <c r="K419" s="666">
        <v>9372.6</v>
      </c>
    </row>
    <row r="420" spans="1:11" ht="14.4" customHeight="1" x14ac:dyDescent="0.3">
      <c r="A420" s="661" t="s">
        <v>575</v>
      </c>
      <c r="B420" s="662" t="s">
        <v>576</v>
      </c>
      <c r="C420" s="663" t="s">
        <v>588</v>
      </c>
      <c r="D420" s="664" t="s">
        <v>2524</v>
      </c>
      <c r="E420" s="663" t="s">
        <v>6884</v>
      </c>
      <c r="F420" s="664" t="s">
        <v>6885</v>
      </c>
      <c r="G420" s="663" t="s">
        <v>4552</v>
      </c>
      <c r="H420" s="663" t="s">
        <v>4553</v>
      </c>
      <c r="I420" s="665">
        <v>442.39</v>
      </c>
      <c r="J420" s="665">
        <v>20</v>
      </c>
      <c r="K420" s="666">
        <v>8847.76</v>
      </c>
    </row>
    <row r="421" spans="1:11" ht="14.4" customHeight="1" x14ac:dyDescent="0.3">
      <c r="A421" s="661" t="s">
        <v>575</v>
      </c>
      <c r="B421" s="662" t="s">
        <v>576</v>
      </c>
      <c r="C421" s="663" t="s">
        <v>588</v>
      </c>
      <c r="D421" s="664" t="s">
        <v>2524</v>
      </c>
      <c r="E421" s="663" t="s">
        <v>6886</v>
      </c>
      <c r="F421" s="664" t="s">
        <v>6887</v>
      </c>
      <c r="G421" s="663" t="s">
        <v>4554</v>
      </c>
      <c r="H421" s="663" t="s">
        <v>4555</v>
      </c>
      <c r="I421" s="665">
        <v>2299</v>
      </c>
      <c r="J421" s="665">
        <v>1</v>
      </c>
      <c r="K421" s="666">
        <v>2299</v>
      </c>
    </row>
    <row r="422" spans="1:11" ht="14.4" customHeight="1" x14ac:dyDescent="0.3">
      <c r="A422" s="661" t="s">
        <v>575</v>
      </c>
      <c r="B422" s="662" t="s">
        <v>576</v>
      </c>
      <c r="C422" s="663" t="s">
        <v>588</v>
      </c>
      <c r="D422" s="664" t="s">
        <v>2524</v>
      </c>
      <c r="E422" s="663" t="s">
        <v>6886</v>
      </c>
      <c r="F422" s="664" t="s">
        <v>6887</v>
      </c>
      <c r="G422" s="663" t="s">
        <v>4237</v>
      </c>
      <c r="H422" s="663" t="s">
        <v>4238</v>
      </c>
      <c r="I422" s="665">
        <v>8.17</v>
      </c>
      <c r="J422" s="665">
        <v>1000</v>
      </c>
      <c r="K422" s="666">
        <v>8170</v>
      </c>
    </row>
    <row r="423" spans="1:11" ht="14.4" customHeight="1" x14ac:dyDescent="0.3">
      <c r="A423" s="661" t="s">
        <v>575</v>
      </c>
      <c r="B423" s="662" t="s">
        <v>576</v>
      </c>
      <c r="C423" s="663" t="s">
        <v>588</v>
      </c>
      <c r="D423" s="664" t="s">
        <v>2524</v>
      </c>
      <c r="E423" s="663" t="s">
        <v>6886</v>
      </c>
      <c r="F423" s="664" t="s">
        <v>6887</v>
      </c>
      <c r="G423" s="663" t="s">
        <v>4239</v>
      </c>
      <c r="H423" s="663" t="s">
        <v>4240</v>
      </c>
      <c r="I423" s="665">
        <v>7.0059999999999985</v>
      </c>
      <c r="J423" s="665">
        <v>450</v>
      </c>
      <c r="K423" s="666">
        <v>3153</v>
      </c>
    </row>
    <row r="424" spans="1:11" ht="14.4" customHeight="1" x14ac:dyDescent="0.3">
      <c r="A424" s="661" t="s">
        <v>575</v>
      </c>
      <c r="B424" s="662" t="s">
        <v>576</v>
      </c>
      <c r="C424" s="663" t="s">
        <v>588</v>
      </c>
      <c r="D424" s="664" t="s">
        <v>2524</v>
      </c>
      <c r="E424" s="663" t="s">
        <v>6886</v>
      </c>
      <c r="F424" s="664" t="s">
        <v>6887</v>
      </c>
      <c r="G424" s="663" t="s">
        <v>4241</v>
      </c>
      <c r="H424" s="663" t="s">
        <v>4242</v>
      </c>
      <c r="I424" s="665">
        <v>36.300000000000004</v>
      </c>
      <c r="J424" s="665">
        <v>700</v>
      </c>
      <c r="K424" s="666">
        <v>25410</v>
      </c>
    </row>
    <row r="425" spans="1:11" ht="14.4" customHeight="1" x14ac:dyDescent="0.3">
      <c r="A425" s="661" t="s">
        <v>575</v>
      </c>
      <c r="B425" s="662" t="s">
        <v>576</v>
      </c>
      <c r="C425" s="663" t="s">
        <v>588</v>
      </c>
      <c r="D425" s="664" t="s">
        <v>2524</v>
      </c>
      <c r="E425" s="663" t="s">
        <v>6896</v>
      </c>
      <c r="F425" s="664" t="s">
        <v>6897</v>
      </c>
      <c r="G425" s="663" t="s">
        <v>4556</v>
      </c>
      <c r="H425" s="663" t="s">
        <v>4557</v>
      </c>
      <c r="I425" s="665">
        <v>35.619999999999997</v>
      </c>
      <c r="J425" s="665">
        <v>36</v>
      </c>
      <c r="K425" s="666">
        <v>1282.1600000000001</v>
      </c>
    </row>
    <row r="426" spans="1:11" ht="14.4" customHeight="1" x14ac:dyDescent="0.3">
      <c r="A426" s="661" t="s">
        <v>575</v>
      </c>
      <c r="B426" s="662" t="s">
        <v>576</v>
      </c>
      <c r="C426" s="663" t="s">
        <v>588</v>
      </c>
      <c r="D426" s="664" t="s">
        <v>2524</v>
      </c>
      <c r="E426" s="663" t="s">
        <v>6888</v>
      </c>
      <c r="F426" s="664" t="s">
        <v>6889</v>
      </c>
      <c r="G426" s="663" t="s">
        <v>4243</v>
      </c>
      <c r="H426" s="663" t="s">
        <v>4244</v>
      </c>
      <c r="I426" s="665">
        <v>0.30399999999999999</v>
      </c>
      <c r="J426" s="665">
        <v>1000</v>
      </c>
      <c r="K426" s="666">
        <v>306</v>
      </c>
    </row>
    <row r="427" spans="1:11" ht="14.4" customHeight="1" x14ac:dyDescent="0.3">
      <c r="A427" s="661" t="s">
        <v>575</v>
      </c>
      <c r="B427" s="662" t="s">
        <v>576</v>
      </c>
      <c r="C427" s="663" t="s">
        <v>588</v>
      </c>
      <c r="D427" s="664" t="s">
        <v>2524</v>
      </c>
      <c r="E427" s="663" t="s">
        <v>6888</v>
      </c>
      <c r="F427" s="664" t="s">
        <v>6889</v>
      </c>
      <c r="G427" s="663" t="s">
        <v>4558</v>
      </c>
      <c r="H427" s="663" t="s">
        <v>4559</v>
      </c>
      <c r="I427" s="665">
        <v>0.30333333333333329</v>
      </c>
      <c r="J427" s="665">
        <v>800</v>
      </c>
      <c r="K427" s="666">
        <v>242</v>
      </c>
    </row>
    <row r="428" spans="1:11" ht="14.4" customHeight="1" x14ac:dyDescent="0.3">
      <c r="A428" s="661" t="s">
        <v>575</v>
      </c>
      <c r="B428" s="662" t="s">
        <v>576</v>
      </c>
      <c r="C428" s="663" t="s">
        <v>588</v>
      </c>
      <c r="D428" s="664" t="s">
        <v>2524</v>
      </c>
      <c r="E428" s="663" t="s">
        <v>6888</v>
      </c>
      <c r="F428" s="664" t="s">
        <v>6889</v>
      </c>
      <c r="G428" s="663" t="s">
        <v>4245</v>
      </c>
      <c r="H428" s="663" t="s">
        <v>4246</v>
      </c>
      <c r="I428" s="665">
        <v>0.30666666666666664</v>
      </c>
      <c r="J428" s="665">
        <v>1200</v>
      </c>
      <c r="K428" s="666">
        <v>367</v>
      </c>
    </row>
    <row r="429" spans="1:11" ht="14.4" customHeight="1" x14ac:dyDescent="0.3">
      <c r="A429" s="661" t="s">
        <v>575</v>
      </c>
      <c r="B429" s="662" t="s">
        <v>576</v>
      </c>
      <c r="C429" s="663" t="s">
        <v>588</v>
      </c>
      <c r="D429" s="664" t="s">
        <v>2524</v>
      </c>
      <c r="E429" s="663" t="s">
        <v>6888</v>
      </c>
      <c r="F429" s="664" t="s">
        <v>6889</v>
      </c>
      <c r="G429" s="663" t="s">
        <v>4247</v>
      </c>
      <c r="H429" s="663" t="s">
        <v>4248</v>
      </c>
      <c r="I429" s="665">
        <v>0.48</v>
      </c>
      <c r="J429" s="665">
        <v>400</v>
      </c>
      <c r="K429" s="666">
        <v>192</v>
      </c>
    </row>
    <row r="430" spans="1:11" ht="14.4" customHeight="1" x14ac:dyDescent="0.3">
      <c r="A430" s="661" t="s">
        <v>575</v>
      </c>
      <c r="B430" s="662" t="s">
        <v>576</v>
      </c>
      <c r="C430" s="663" t="s">
        <v>588</v>
      </c>
      <c r="D430" s="664" t="s">
        <v>2524</v>
      </c>
      <c r="E430" s="663" t="s">
        <v>6888</v>
      </c>
      <c r="F430" s="664" t="s">
        <v>6889</v>
      </c>
      <c r="G430" s="663" t="s">
        <v>4249</v>
      </c>
      <c r="H430" s="663" t="s">
        <v>4250</v>
      </c>
      <c r="I430" s="665">
        <v>0.48499999999999999</v>
      </c>
      <c r="J430" s="665">
        <v>5400</v>
      </c>
      <c r="K430" s="666">
        <v>2618</v>
      </c>
    </row>
    <row r="431" spans="1:11" ht="14.4" customHeight="1" x14ac:dyDescent="0.3">
      <c r="A431" s="661" t="s">
        <v>575</v>
      </c>
      <c r="B431" s="662" t="s">
        <v>576</v>
      </c>
      <c r="C431" s="663" t="s">
        <v>588</v>
      </c>
      <c r="D431" s="664" t="s">
        <v>2524</v>
      </c>
      <c r="E431" s="663" t="s">
        <v>6888</v>
      </c>
      <c r="F431" s="664" t="s">
        <v>6889</v>
      </c>
      <c r="G431" s="663" t="s">
        <v>4560</v>
      </c>
      <c r="H431" s="663" t="s">
        <v>4561</v>
      </c>
      <c r="I431" s="665">
        <v>1.77</v>
      </c>
      <c r="J431" s="665">
        <v>120</v>
      </c>
      <c r="K431" s="666">
        <v>210.8</v>
      </c>
    </row>
    <row r="432" spans="1:11" ht="14.4" customHeight="1" x14ac:dyDescent="0.3">
      <c r="A432" s="661" t="s">
        <v>575</v>
      </c>
      <c r="B432" s="662" t="s">
        <v>576</v>
      </c>
      <c r="C432" s="663" t="s">
        <v>588</v>
      </c>
      <c r="D432" s="664" t="s">
        <v>2524</v>
      </c>
      <c r="E432" s="663" t="s">
        <v>6890</v>
      </c>
      <c r="F432" s="664" t="s">
        <v>6891</v>
      </c>
      <c r="G432" s="663" t="s">
        <v>4257</v>
      </c>
      <c r="H432" s="663" t="s">
        <v>4258</v>
      </c>
      <c r="I432" s="665">
        <v>0.71000000000000019</v>
      </c>
      <c r="J432" s="665">
        <v>28200</v>
      </c>
      <c r="K432" s="666">
        <v>20022</v>
      </c>
    </row>
    <row r="433" spans="1:11" ht="14.4" customHeight="1" x14ac:dyDescent="0.3">
      <c r="A433" s="661" t="s">
        <v>575</v>
      </c>
      <c r="B433" s="662" t="s">
        <v>576</v>
      </c>
      <c r="C433" s="663" t="s">
        <v>588</v>
      </c>
      <c r="D433" s="664" t="s">
        <v>2524</v>
      </c>
      <c r="E433" s="663" t="s">
        <v>6890</v>
      </c>
      <c r="F433" s="664" t="s">
        <v>6891</v>
      </c>
      <c r="G433" s="663" t="s">
        <v>4413</v>
      </c>
      <c r="H433" s="663" t="s">
        <v>4414</v>
      </c>
      <c r="I433" s="665">
        <v>0.71</v>
      </c>
      <c r="J433" s="665">
        <v>8800</v>
      </c>
      <c r="K433" s="666">
        <v>6248</v>
      </c>
    </row>
    <row r="434" spans="1:11" ht="14.4" customHeight="1" x14ac:dyDescent="0.3">
      <c r="A434" s="661" t="s">
        <v>575</v>
      </c>
      <c r="B434" s="662" t="s">
        <v>576</v>
      </c>
      <c r="C434" s="663" t="s">
        <v>588</v>
      </c>
      <c r="D434" s="664" t="s">
        <v>2524</v>
      </c>
      <c r="E434" s="663" t="s">
        <v>6892</v>
      </c>
      <c r="F434" s="664" t="s">
        <v>6893</v>
      </c>
      <c r="G434" s="663" t="s">
        <v>4259</v>
      </c>
      <c r="H434" s="663" t="s">
        <v>4260</v>
      </c>
      <c r="I434" s="665">
        <v>139.44</v>
      </c>
      <c r="J434" s="665">
        <v>14</v>
      </c>
      <c r="K434" s="666">
        <v>1952.1399999999999</v>
      </c>
    </row>
    <row r="435" spans="1:11" ht="14.4" customHeight="1" x14ac:dyDescent="0.3">
      <c r="A435" s="661" t="s">
        <v>575</v>
      </c>
      <c r="B435" s="662" t="s">
        <v>576</v>
      </c>
      <c r="C435" s="663" t="s">
        <v>588</v>
      </c>
      <c r="D435" s="664" t="s">
        <v>2524</v>
      </c>
      <c r="E435" s="663" t="s">
        <v>6892</v>
      </c>
      <c r="F435" s="664" t="s">
        <v>6893</v>
      </c>
      <c r="G435" s="663" t="s">
        <v>4261</v>
      </c>
      <c r="H435" s="663" t="s">
        <v>4262</v>
      </c>
      <c r="I435" s="665">
        <v>139.44</v>
      </c>
      <c r="J435" s="665">
        <v>14</v>
      </c>
      <c r="K435" s="666">
        <v>1952.1399999999999</v>
      </c>
    </row>
    <row r="436" spans="1:11" ht="14.4" customHeight="1" x14ac:dyDescent="0.3">
      <c r="A436" s="661" t="s">
        <v>575</v>
      </c>
      <c r="B436" s="662" t="s">
        <v>576</v>
      </c>
      <c r="C436" s="663" t="s">
        <v>588</v>
      </c>
      <c r="D436" s="664" t="s">
        <v>2524</v>
      </c>
      <c r="E436" s="663" t="s">
        <v>6892</v>
      </c>
      <c r="F436" s="664" t="s">
        <v>6893</v>
      </c>
      <c r="G436" s="663" t="s">
        <v>4562</v>
      </c>
      <c r="H436" s="663" t="s">
        <v>4563</v>
      </c>
      <c r="I436" s="665">
        <v>118.58</v>
      </c>
      <c r="J436" s="665">
        <v>1</v>
      </c>
      <c r="K436" s="666">
        <v>118.58</v>
      </c>
    </row>
    <row r="437" spans="1:11" ht="14.4" customHeight="1" x14ac:dyDescent="0.3">
      <c r="A437" s="661" t="s">
        <v>575</v>
      </c>
      <c r="B437" s="662" t="s">
        <v>576</v>
      </c>
      <c r="C437" s="663" t="s">
        <v>588</v>
      </c>
      <c r="D437" s="664" t="s">
        <v>2524</v>
      </c>
      <c r="E437" s="663" t="s">
        <v>6892</v>
      </c>
      <c r="F437" s="664" t="s">
        <v>6893</v>
      </c>
      <c r="G437" s="663" t="s">
        <v>4263</v>
      </c>
      <c r="H437" s="663" t="s">
        <v>4264</v>
      </c>
      <c r="I437" s="665">
        <v>146.41</v>
      </c>
      <c r="J437" s="665">
        <v>16</v>
      </c>
      <c r="K437" s="666">
        <v>2323.1999999999998</v>
      </c>
    </row>
    <row r="438" spans="1:11" ht="14.4" customHeight="1" x14ac:dyDescent="0.3">
      <c r="A438" s="661" t="s">
        <v>575</v>
      </c>
      <c r="B438" s="662" t="s">
        <v>576</v>
      </c>
      <c r="C438" s="663" t="s">
        <v>588</v>
      </c>
      <c r="D438" s="664" t="s">
        <v>2524</v>
      </c>
      <c r="E438" s="663" t="s">
        <v>6894</v>
      </c>
      <c r="F438" s="664" t="s">
        <v>6895</v>
      </c>
      <c r="G438" s="663" t="s">
        <v>4265</v>
      </c>
      <c r="H438" s="663" t="s">
        <v>4266</v>
      </c>
      <c r="I438" s="665">
        <v>15.033333333333333</v>
      </c>
      <c r="J438" s="665">
        <v>70</v>
      </c>
      <c r="K438" s="666">
        <v>1058.0999999999999</v>
      </c>
    </row>
    <row r="439" spans="1:11" ht="14.4" customHeight="1" x14ac:dyDescent="0.3">
      <c r="A439" s="661" t="s">
        <v>575</v>
      </c>
      <c r="B439" s="662" t="s">
        <v>576</v>
      </c>
      <c r="C439" s="663" t="s">
        <v>588</v>
      </c>
      <c r="D439" s="664" t="s">
        <v>2524</v>
      </c>
      <c r="E439" s="663" t="s">
        <v>6894</v>
      </c>
      <c r="F439" s="664" t="s">
        <v>6895</v>
      </c>
      <c r="G439" s="663" t="s">
        <v>4265</v>
      </c>
      <c r="H439" s="663" t="s">
        <v>4267</v>
      </c>
      <c r="I439" s="665">
        <v>15.61</v>
      </c>
      <c r="J439" s="665">
        <v>20</v>
      </c>
      <c r="K439" s="666">
        <v>312.2</v>
      </c>
    </row>
    <row r="440" spans="1:11" ht="14.4" customHeight="1" x14ac:dyDescent="0.3">
      <c r="A440" s="661" t="s">
        <v>575</v>
      </c>
      <c r="B440" s="662" t="s">
        <v>576</v>
      </c>
      <c r="C440" s="663" t="s">
        <v>588</v>
      </c>
      <c r="D440" s="664" t="s">
        <v>2524</v>
      </c>
      <c r="E440" s="663" t="s">
        <v>6894</v>
      </c>
      <c r="F440" s="664" t="s">
        <v>6895</v>
      </c>
      <c r="G440" s="663" t="s">
        <v>4564</v>
      </c>
      <c r="H440" s="663" t="s">
        <v>4565</v>
      </c>
      <c r="I440" s="665">
        <v>34.99</v>
      </c>
      <c r="J440" s="665">
        <v>3</v>
      </c>
      <c r="K440" s="666">
        <v>104.98</v>
      </c>
    </row>
    <row r="441" spans="1:11" ht="14.4" customHeight="1" x14ac:dyDescent="0.3">
      <c r="A441" s="661" t="s">
        <v>575</v>
      </c>
      <c r="B441" s="662" t="s">
        <v>576</v>
      </c>
      <c r="C441" s="663" t="s">
        <v>588</v>
      </c>
      <c r="D441" s="664" t="s">
        <v>2524</v>
      </c>
      <c r="E441" s="663" t="s">
        <v>6894</v>
      </c>
      <c r="F441" s="664" t="s">
        <v>6895</v>
      </c>
      <c r="G441" s="663" t="s">
        <v>4566</v>
      </c>
      <c r="H441" s="663" t="s">
        <v>4567</v>
      </c>
      <c r="I441" s="665">
        <v>14.45</v>
      </c>
      <c r="J441" s="665">
        <v>50</v>
      </c>
      <c r="K441" s="666">
        <v>722.71</v>
      </c>
    </row>
    <row r="442" spans="1:11" ht="14.4" customHeight="1" x14ac:dyDescent="0.3">
      <c r="A442" s="661" t="s">
        <v>575</v>
      </c>
      <c r="B442" s="662" t="s">
        <v>576</v>
      </c>
      <c r="C442" s="663" t="s">
        <v>588</v>
      </c>
      <c r="D442" s="664" t="s">
        <v>2524</v>
      </c>
      <c r="E442" s="663" t="s">
        <v>6894</v>
      </c>
      <c r="F442" s="664" t="s">
        <v>6895</v>
      </c>
      <c r="G442" s="663" t="s">
        <v>4268</v>
      </c>
      <c r="H442" s="663" t="s">
        <v>4269</v>
      </c>
      <c r="I442" s="665">
        <v>23.478333333333335</v>
      </c>
      <c r="J442" s="665">
        <v>180</v>
      </c>
      <c r="K442" s="666">
        <v>4226.1000000000004</v>
      </c>
    </row>
    <row r="443" spans="1:11" ht="14.4" customHeight="1" x14ac:dyDescent="0.3">
      <c r="A443" s="661" t="s">
        <v>575</v>
      </c>
      <c r="B443" s="662" t="s">
        <v>576</v>
      </c>
      <c r="C443" s="663" t="s">
        <v>588</v>
      </c>
      <c r="D443" s="664" t="s">
        <v>2524</v>
      </c>
      <c r="E443" s="663" t="s">
        <v>6894</v>
      </c>
      <c r="F443" s="664" t="s">
        <v>6895</v>
      </c>
      <c r="G443" s="663" t="s">
        <v>4568</v>
      </c>
      <c r="H443" s="663" t="s">
        <v>4569</v>
      </c>
      <c r="I443" s="665">
        <v>34.99</v>
      </c>
      <c r="J443" s="665">
        <v>3</v>
      </c>
      <c r="K443" s="666">
        <v>104.98</v>
      </c>
    </row>
    <row r="444" spans="1:11" ht="14.4" customHeight="1" x14ac:dyDescent="0.3">
      <c r="A444" s="661" t="s">
        <v>575</v>
      </c>
      <c r="B444" s="662" t="s">
        <v>576</v>
      </c>
      <c r="C444" s="663" t="s">
        <v>588</v>
      </c>
      <c r="D444" s="664" t="s">
        <v>2524</v>
      </c>
      <c r="E444" s="663" t="s">
        <v>6894</v>
      </c>
      <c r="F444" s="664" t="s">
        <v>6895</v>
      </c>
      <c r="G444" s="663" t="s">
        <v>4570</v>
      </c>
      <c r="H444" s="663" t="s">
        <v>4571</v>
      </c>
      <c r="I444" s="665">
        <v>34.99</v>
      </c>
      <c r="J444" s="665">
        <v>3</v>
      </c>
      <c r="K444" s="666">
        <v>104.98</v>
      </c>
    </row>
    <row r="445" spans="1:11" ht="14.4" customHeight="1" x14ac:dyDescent="0.3">
      <c r="A445" s="661" t="s">
        <v>575</v>
      </c>
      <c r="B445" s="662" t="s">
        <v>576</v>
      </c>
      <c r="C445" s="663" t="s">
        <v>588</v>
      </c>
      <c r="D445" s="664" t="s">
        <v>2524</v>
      </c>
      <c r="E445" s="663" t="s">
        <v>6894</v>
      </c>
      <c r="F445" s="664" t="s">
        <v>6895</v>
      </c>
      <c r="G445" s="663" t="s">
        <v>4572</v>
      </c>
      <c r="H445" s="663" t="s">
        <v>4573</v>
      </c>
      <c r="I445" s="665">
        <v>29.9</v>
      </c>
      <c r="J445" s="665">
        <v>50</v>
      </c>
      <c r="K445" s="666">
        <v>1495</v>
      </c>
    </row>
    <row r="446" spans="1:11" ht="14.4" customHeight="1" x14ac:dyDescent="0.3">
      <c r="A446" s="661" t="s">
        <v>575</v>
      </c>
      <c r="B446" s="662" t="s">
        <v>576</v>
      </c>
      <c r="C446" s="663" t="s">
        <v>4019</v>
      </c>
      <c r="D446" s="664" t="s">
        <v>6900</v>
      </c>
      <c r="E446" s="663" t="s">
        <v>6882</v>
      </c>
      <c r="F446" s="664" t="s">
        <v>6883</v>
      </c>
      <c r="G446" s="663" t="s">
        <v>4574</v>
      </c>
      <c r="H446" s="663" t="s">
        <v>4575</v>
      </c>
      <c r="I446" s="665">
        <v>1719.25</v>
      </c>
      <c r="J446" s="665">
        <v>8</v>
      </c>
      <c r="K446" s="666">
        <v>13754</v>
      </c>
    </row>
    <row r="447" spans="1:11" ht="14.4" customHeight="1" x14ac:dyDescent="0.3">
      <c r="A447" s="661" t="s">
        <v>575</v>
      </c>
      <c r="B447" s="662" t="s">
        <v>576</v>
      </c>
      <c r="C447" s="663" t="s">
        <v>4019</v>
      </c>
      <c r="D447" s="664" t="s">
        <v>6900</v>
      </c>
      <c r="E447" s="663" t="s">
        <v>6882</v>
      </c>
      <c r="F447" s="664" t="s">
        <v>6883</v>
      </c>
      <c r="G447" s="663" t="s">
        <v>4576</v>
      </c>
      <c r="H447" s="663" t="s">
        <v>4577</v>
      </c>
      <c r="I447" s="665">
        <v>1063.615</v>
      </c>
      <c r="J447" s="665">
        <v>2</v>
      </c>
      <c r="K447" s="666">
        <v>2127.23</v>
      </c>
    </row>
    <row r="448" spans="1:11" ht="14.4" customHeight="1" x14ac:dyDescent="0.3">
      <c r="A448" s="661" t="s">
        <v>575</v>
      </c>
      <c r="B448" s="662" t="s">
        <v>576</v>
      </c>
      <c r="C448" s="663" t="s">
        <v>4019</v>
      </c>
      <c r="D448" s="664" t="s">
        <v>6900</v>
      </c>
      <c r="E448" s="663" t="s">
        <v>6882</v>
      </c>
      <c r="F448" s="664" t="s">
        <v>6883</v>
      </c>
      <c r="G448" s="663" t="s">
        <v>4578</v>
      </c>
      <c r="H448" s="663" t="s">
        <v>4579</v>
      </c>
      <c r="I448" s="665">
        <v>1965.0181818181818</v>
      </c>
      <c r="J448" s="665">
        <v>16</v>
      </c>
      <c r="K448" s="666">
        <v>31440.28</v>
      </c>
    </row>
    <row r="449" spans="1:11" ht="14.4" customHeight="1" x14ac:dyDescent="0.3">
      <c r="A449" s="661" t="s">
        <v>575</v>
      </c>
      <c r="B449" s="662" t="s">
        <v>576</v>
      </c>
      <c r="C449" s="663" t="s">
        <v>4019</v>
      </c>
      <c r="D449" s="664" t="s">
        <v>6900</v>
      </c>
      <c r="E449" s="663" t="s">
        <v>6882</v>
      </c>
      <c r="F449" s="664" t="s">
        <v>6883</v>
      </c>
      <c r="G449" s="663" t="s">
        <v>4580</v>
      </c>
      <c r="H449" s="663" t="s">
        <v>4581</v>
      </c>
      <c r="I449" s="665">
        <v>595.08000000000004</v>
      </c>
      <c r="J449" s="665">
        <v>13</v>
      </c>
      <c r="K449" s="666">
        <v>7736</v>
      </c>
    </row>
    <row r="450" spans="1:11" ht="14.4" customHeight="1" x14ac:dyDescent="0.3">
      <c r="A450" s="661" t="s">
        <v>575</v>
      </c>
      <c r="B450" s="662" t="s">
        <v>576</v>
      </c>
      <c r="C450" s="663" t="s">
        <v>4019</v>
      </c>
      <c r="D450" s="664" t="s">
        <v>6900</v>
      </c>
      <c r="E450" s="663" t="s">
        <v>6882</v>
      </c>
      <c r="F450" s="664" t="s">
        <v>6883</v>
      </c>
      <c r="G450" s="663" t="s">
        <v>4582</v>
      </c>
      <c r="H450" s="663" t="s">
        <v>4583</v>
      </c>
      <c r="I450" s="665">
        <v>1928.7266666666667</v>
      </c>
      <c r="J450" s="665">
        <v>3</v>
      </c>
      <c r="K450" s="666">
        <v>5786.18</v>
      </c>
    </row>
    <row r="451" spans="1:11" ht="14.4" customHeight="1" x14ac:dyDescent="0.3">
      <c r="A451" s="661" t="s">
        <v>575</v>
      </c>
      <c r="B451" s="662" t="s">
        <v>576</v>
      </c>
      <c r="C451" s="663" t="s">
        <v>4019</v>
      </c>
      <c r="D451" s="664" t="s">
        <v>6900</v>
      </c>
      <c r="E451" s="663" t="s">
        <v>6882</v>
      </c>
      <c r="F451" s="664" t="s">
        <v>6883</v>
      </c>
      <c r="G451" s="663" t="s">
        <v>4584</v>
      </c>
      <c r="H451" s="663" t="s">
        <v>4585</v>
      </c>
      <c r="I451" s="665">
        <v>4191.9399999999996</v>
      </c>
      <c r="J451" s="665">
        <v>1</v>
      </c>
      <c r="K451" s="666">
        <v>4191.9399999999996</v>
      </c>
    </row>
    <row r="452" spans="1:11" ht="14.4" customHeight="1" x14ac:dyDescent="0.3">
      <c r="A452" s="661" t="s">
        <v>575</v>
      </c>
      <c r="B452" s="662" t="s">
        <v>576</v>
      </c>
      <c r="C452" s="663" t="s">
        <v>4019</v>
      </c>
      <c r="D452" s="664" t="s">
        <v>6900</v>
      </c>
      <c r="E452" s="663" t="s">
        <v>6882</v>
      </c>
      <c r="F452" s="664" t="s">
        <v>6883</v>
      </c>
      <c r="G452" s="663" t="s">
        <v>4586</v>
      </c>
      <c r="H452" s="663" t="s">
        <v>4587</v>
      </c>
      <c r="I452" s="665">
        <v>209.33</v>
      </c>
      <c r="J452" s="665">
        <v>3</v>
      </c>
      <c r="K452" s="666">
        <v>627.99</v>
      </c>
    </row>
    <row r="453" spans="1:11" ht="14.4" customHeight="1" x14ac:dyDescent="0.3">
      <c r="A453" s="661" t="s">
        <v>575</v>
      </c>
      <c r="B453" s="662" t="s">
        <v>576</v>
      </c>
      <c r="C453" s="663" t="s">
        <v>4019</v>
      </c>
      <c r="D453" s="664" t="s">
        <v>6900</v>
      </c>
      <c r="E453" s="663" t="s">
        <v>6882</v>
      </c>
      <c r="F453" s="664" t="s">
        <v>6883</v>
      </c>
      <c r="G453" s="663" t="s">
        <v>4588</v>
      </c>
      <c r="H453" s="663" t="s">
        <v>4589</v>
      </c>
      <c r="I453" s="665">
        <v>4445.8999999999978</v>
      </c>
      <c r="J453" s="665">
        <v>44</v>
      </c>
      <c r="K453" s="666">
        <v>195619.59999999989</v>
      </c>
    </row>
    <row r="454" spans="1:11" ht="14.4" customHeight="1" x14ac:dyDescent="0.3">
      <c r="A454" s="661" t="s">
        <v>575</v>
      </c>
      <c r="B454" s="662" t="s">
        <v>576</v>
      </c>
      <c r="C454" s="663" t="s">
        <v>4019</v>
      </c>
      <c r="D454" s="664" t="s">
        <v>6900</v>
      </c>
      <c r="E454" s="663" t="s">
        <v>6882</v>
      </c>
      <c r="F454" s="664" t="s">
        <v>6883</v>
      </c>
      <c r="G454" s="663" t="s">
        <v>4590</v>
      </c>
      <c r="H454" s="663" t="s">
        <v>4591</v>
      </c>
      <c r="I454" s="665">
        <v>101.64</v>
      </c>
      <c r="J454" s="665">
        <v>41</v>
      </c>
      <c r="K454" s="666">
        <v>4167.24</v>
      </c>
    </row>
    <row r="455" spans="1:11" ht="14.4" customHeight="1" x14ac:dyDescent="0.3">
      <c r="A455" s="661" t="s">
        <v>575</v>
      </c>
      <c r="B455" s="662" t="s">
        <v>576</v>
      </c>
      <c r="C455" s="663" t="s">
        <v>4019</v>
      </c>
      <c r="D455" s="664" t="s">
        <v>6900</v>
      </c>
      <c r="E455" s="663" t="s">
        <v>6882</v>
      </c>
      <c r="F455" s="664" t="s">
        <v>6883</v>
      </c>
      <c r="G455" s="663" t="s">
        <v>4592</v>
      </c>
      <c r="H455" s="663" t="s">
        <v>4593</v>
      </c>
      <c r="I455" s="665">
        <v>344.44</v>
      </c>
      <c r="J455" s="665">
        <v>10</v>
      </c>
      <c r="K455" s="666">
        <v>3444.4</v>
      </c>
    </row>
    <row r="456" spans="1:11" ht="14.4" customHeight="1" x14ac:dyDescent="0.3">
      <c r="A456" s="661" t="s">
        <v>575</v>
      </c>
      <c r="B456" s="662" t="s">
        <v>576</v>
      </c>
      <c r="C456" s="663" t="s">
        <v>4019</v>
      </c>
      <c r="D456" s="664" t="s">
        <v>6900</v>
      </c>
      <c r="E456" s="663" t="s">
        <v>6882</v>
      </c>
      <c r="F456" s="664" t="s">
        <v>6883</v>
      </c>
      <c r="G456" s="663" t="s">
        <v>4594</v>
      </c>
      <c r="H456" s="663" t="s">
        <v>4595</v>
      </c>
      <c r="I456" s="665">
        <v>582.01</v>
      </c>
      <c r="J456" s="665">
        <v>10</v>
      </c>
      <c r="K456" s="666">
        <v>5820.1</v>
      </c>
    </row>
    <row r="457" spans="1:11" ht="14.4" customHeight="1" x14ac:dyDescent="0.3">
      <c r="A457" s="661" t="s">
        <v>575</v>
      </c>
      <c r="B457" s="662" t="s">
        <v>576</v>
      </c>
      <c r="C457" s="663" t="s">
        <v>4019</v>
      </c>
      <c r="D457" s="664" t="s">
        <v>6900</v>
      </c>
      <c r="E457" s="663" t="s">
        <v>6882</v>
      </c>
      <c r="F457" s="664" t="s">
        <v>6883</v>
      </c>
      <c r="G457" s="663" t="s">
        <v>4596</v>
      </c>
      <c r="H457" s="663" t="s">
        <v>4597</v>
      </c>
      <c r="I457" s="665">
        <v>267.41000000000003</v>
      </c>
      <c r="J457" s="665">
        <v>20</v>
      </c>
      <c r="K457" s="666">
        <v>5348.2</v>
      </c>
    </row>
    <row r="458" spans="1:11" ht="14.4" customHeight="1" x14ac:dyDescent="0.3">
      <c r="A458" s="661" t="s">
        <v>575</v>
      </c>
      <c r="B458" s="662" t="s">
        <v>576</v>
      </c>
      <c r="C458" s="663" t="s">
        <v>4019</v>
      </c>
      <c r="D458" s="664" t="s">
        <v>6900</v>
      </c>
      <c r="E458" s="663" t="s">
        <v>6882</v>
      </c>
      <c r="F458" s="664" t="s">
        <v>6883</v>
      </c>
      <c r="G458" s="663" t="s">
        <v>4598</v>
      </c>
      <c r="H458" s="663" t="s">
        <v>4599</v>
      </c>
      <c r="I458" s="665">
        <v>3388</v>
      </c>
      <c r="J458" s="665">
        <v>5</v>
      </c>
      <c r="K458" s="666">
        <v>16940</v>
      </c>
    </row>
    <row r="459" spans="1:11" ht="14.4" customHeight="1" x14ac:dyDescent="0.3">
      <c r="A459" s="661" t="s">
        <v>575</v>
      </c>
      <c r="B459" s="662" t="s">
        <v>576</v>
      </c>
      <c r="C459" s="663" t="s">
        <v>4019</v>
      </c>
      <c r="D459" s="664" t="s">
        <v>6900</v>
      </c>
      <c r="E459" s="663" t="s">
        <v>6882</v>
      </c>
      <c r="F459" s="664" t="s">
        <v>6883</v>
      </c>
      <c r="G459" s="663" t="s">
        <v>4600</v>
      </c>
      <c r="H459" s="663" t="s">
        <v>4601</v>
      </c>
      <c r="I459" s="665">
        <v>3256.1177777777775</v>
      </c>
      <c r="J459" s="665">
        <v>9</v>
      </c>
      <c r="K459" s="666">
        <v>29305.059999999998</v>
      </c>
    </row>
    <row r="460" spans="1:11" ht="14.4" customHeight="1" x14ac:dyDescent="0.3">
      <c r="A460" s="661" t="s">
        <v>575</v>
      </c>
      <c r="B460" s="662" t="s">
        <v>576</v>
      </c>
      <c r="C460" s="663" t="s">
        <v>4019</v>
      </c>
      <c r="D460" s="664" t="s">
        <v>6900</v>
      </c>
      <c r="E460" s="663" t="s">
        <v>6882</v>
      </c>
      <c r="F460" s="664" t="s">
        <v>6883</v>
      </c>
      <c r="G460" s="663" t="s">
        <v>4602</v>
      </c>
      <c r="H460" s="663" t="s">
        <v>4603</v>
      </c>
      <c r="I460" s="665">
        <v>175.84</v>
      </c>
      <c r="J460" s="665">
        <v>3</v>
      </c>
      <c r="K460" s="666">
        <v>527.51</v>
      </c>
    </row>
    <row r="461" spans="1:11" ht="14.4" customHeight="1" x14ac:dyDescent="0.3">
      <c r="A461" s="661" t="s">
        <v>575</v>
      </c>
      <c r="B461" s="662" t="s">
        <v>576</v>
      </c>
      <c r="C461" s="663" t="s">
        <v>4019</v>
      </c>
      <c r="D461" s="664" t="s">
        <v>6900</v>
      </c>
      <c r="E461" s="663" t="s">
        <v>6882</v>
      </c>
      <c r="F461" s="664" t="s">
        <v>6883</v>
      </c>
      <c r="G461" s="663" t="s">
        <v>4602</v>
      </c>
      <c r="H461" s="663" t="s">
        <v>4604</v>
      </c>
      <c r="I461" s="665">
        <v>187.19</v>
      </c>
      <c r="J461" s="665">
        <v>4</v>
      </c>
      <c r="K461" s="666">
        <v>748.75</v>
      </c>
    </row>
    <row r="462" spans="1:11" ht="14.4" customHeight="1" x14ac:dyDescent="0.3">
      <c r="A462" s="661" t="s">
        <v>575</v>
      </c>
      <c r="B462" s="662" t="s">
        <v>576</v>
      </c>
      <c r="C462" s="663" t="s">
        <v>4019</v>
      </c>
      <c r="D462" s="664" t="s">
        <v>6900</v>
      </c>
      <c r="E462" s="663" t="s">
        <v>6882</v>
      </c>
      <c r="F462" s="664" t="s">
        <v>6883</v>
      </c>
      <c r="G462" s="663" t="s">
        <v>4605</v>
      </c>
      <c r="H462" s="663" t="s">
        <v>4606</v>
      </c>
      <c r="I462" s="665">
        <v>980.11222222222227</v>
      </c>
      <c r="J462" s="665">
        <v>15</v>
      </c>
      <c r="K462" s="666">
        <v>13231.52</v>
      </c>
    </row>
    <row r="463" spans="1:11" ht="14.4" customHeight="1" x14ac:dyDescent="0.3">
      <c r="A463" s="661" t="s">
        <v>575</v>
      </c>
      <c r="B463" s="662" t="s">
        <v>576</v>
      </c>
      <c r="C463" s="663" t="s">
        <v>4019</v>
      </c>
      <c r="D463" s="664" t="s">
        <v>6900</v>
      </c>
      <c r="E463" s="663" t="s">
        <v>6882</v>
      </c>
      <c r="F463" s="664" t="s">
        <v>6883</v>
      </c>
      <c r="G463" s="663" t="s">
        <v>4607</v>
      </c>
      <c r="H463" s="663" t="s">
        <v>4608</v>
      </c>
      <c r="I463" s="665">
        <v>1694</v>
      </c>
      <c r="J463" s="665">
        <v>2</v>
      </c>
      <c r="K463" s="666">
        <v>3388</v>
      </c>
    </row>
    <row r="464" spans="1:11" ht="14.4" customHeight="1" x14ac:dyDescent="0.3">
      <c r="A464" s="661" t="s">
        <v>575</v>
      </c>
      <c r="B464" s="662" t="s">
        <v>576</v>
      </c>
      <c r="C464" s="663" t="s">
        <v>4019</v>
      </c>
      <c r="D464" s="664" t="s">
        <v>6900</v>
      </c>
      <c r="E464" s="663" t="s">
        <v>6882</v>
      </c>
      <c r="F464" s="664" t="s">
        <v>6883</v>
      </c>
      <c r="G464" s="663" t="s">
        <v>4609</v>
      </c>
      <c r="H464" s="663" t="s">
        <v>4610</v>
      </c>
      <c r="I464" s="665">
        <v>1161.5999999999999</v>
      </c>
      <c r="J464" s="665">
        <v>2</v>
      </c>
      <c r="K464" s="666">
        <v>2323.1999999999998</v>
      </c>
    </row>
    <row r="465" spans="1:11" ht="14.4" customHeight="1" x14ac:dyDescent="0.3">
      <c r="A465" s="661" t="s">
        <v>575</v>
      </c>
      <c r="B465" s="662" t="s">
        <v>576</v>
      </c>
      <c r="C465" s="663" t="s">
        <v>4019</v>
      </c>
      <c r="D465" s="664" t="s">
        <v>6900</v>
      </c>
      <c r="E465" s="663" t="s">
        <v>6882</v>
      </c>
      <c r="F465" s="664" t="s">
        <v>6883</v>
      </c>
      <c r="G465" s="663" t="s">
        <v>4611</v>
      </c>
      <c r="H465" s="663" t="s">
        <v>4612</v>
      </c>
      <c r="I465" s="665">
        <v>7085.5050000000001</v>
      </c>
      <c r="J465" s="665">
        <v>2</v>
      </c>
      <c r="K465" s="666">
        <v>14171.01</v>
      </c>
    </row>
    <row r="466" spans="1:11" ht="14.4" customHeight="1" x14ac:dyDescent="0.3">
      <c r="A466" s="661" t="s">
        <v>575</v>
      </c>
      <c r="B466" s="662" t="s">
        <v>576</v>
      </c>
      <c r="C466" s="663" t="s">
        <v>4019</v>
      </c>
      <c r="D466" s="664" t="s">
        <v>6900</v>
      </c>
      <c r="E466" s="663" t="s">
        <v>6882</v>
      </c>
      <c r="F466" s="664" t="s">
        <v>6883</v>
      </c>
      <c r="G466" s="663" t="s">
        <v>4613</v>
      </c>
      <c r="H466" s="663" t="s">
        <v>4614</v>
      </c>
      <c r="I466" s="665">
        <v>1127</v>
      </c>
      <c r="J466" s="665">
        <v>9</v>
      </c>
      <c r="K466" s="666">
        <v>10143</v>
      </c>
    </row>
    <row r="467" spans="1:11" ht="14.4" customHeight="1" x14ac:dyDescent="0.3">
      <c r="A467" s="661" t="s">
        <v>575</v>
      </c>
      <c r="B467" s="662" t="s">
        <v>576</v>
      </c>
      <c r="C467" s="663" t="s">
        <v>4019</v>
      </c>
      <c r="D467" s="664" t="s">
        <v>6900</v>
      </c>
      <c r="E467" s="663" t="s">
        <v>6882</v>
      </c>
      <c r="F467" s="664" t="s">
        <v>6883</v>
      </c>
      <c r="G467" s="663" t="s">
        <v>4381</v>
      </c>
      <c r="H467" s="663" t="s">
        <v>4382</v>
      </c>
      <c r="I467" s="665">
        <v>133</v>
      </c>
      <c r="J467" s="665">
        <v>1</v>
      </c>
      <c r="K467" s="666">
        <v>133</v>
      </c>
    </row>
    <row r="468" spans="1:11" ht="14.4" customHeight="1" x14ac:dyDescent="0.3">
      <c r="A468" s="661" t="s">
        <v>575</v>
      </c>
      <c r="B468" s="662" t="s">
        <v>576</v>
      </c>
      <c r="C468" s="663" t="s">
        <v>4019</v>
      </c>
      <c r="D468" s="664" t="s">
        <v>6900</v>
      </c>
      <c r="E468" s="663" t="s">
        <v>6882</v>
      </c>
      <c r="F468" s="664" t="s">
        <v>6883</v>
      </c>
      <c r="G468" s="663" t="s">
        <v>4615</v>
      </c>
      <c r="H468" s="663" t="s">
        <v>4616</v>
      </c>
      <c r="I468" s="665">
        <v>8090.06</v>
      </c>
      <c r="J468" s="665">
        <v>1</v>
      </c>
      <c r="K468" s="666">
        <v>8090.06</v>
      </c>
    </row>
    <row r="469" spans="1:11" ht="14.4" customHeight="1" x14ac:dyDescent="0.3">
      <c r="A469" s="661" t="s">
        <v>575</v>
      </c>
      <c r="B469" s="662" t="s">
        <v>576</v>
      </c>
      <c r="C469" s="663" t="s">
        <v>4019</v>
      </c>
      <c r="D469" s="664" t="s">
        <v>6900</v>
      </c>
      <c r="E469" s="663" t="s">
        <v>6882</v>
      </c>
      <c r="F469" s="664" t="s">
        <v>6883</v>
      </c>
      <c r="G469" s="663" t="s">
        <v>4617</v>
      </c>
      <c r="H469" s="663" t="s">
        <v>4618</v>
      </c>
      <c r="I469" s="665">
        <v>3388</v>
      </c>
      <c r="J469" s="665">
        <v>1</v>
      </c>
      <c r="K469" s="666">
        <v>3388</v>
      </c>
    </row>
    <row r="470" spans="1:11" ht="14.4" customHeight="1" x14ac:dyDescent="0.3">
      <c r="A470" s="661" t="s">
        <v>575</v>
      </c>
      <c r="B470" s="662" t="s">
        <v>576</v>
      </c>
      <c r="C470" s="663" t="s">
        <v>4019</v>
      </c>
      <c r="D470" s="664" t="s">
        <v>6900</v>
      </c>
      <c r="E470" s="663" t="s">
        <v>6882</v>
      </c>
      <c r="F470" s="664" t="s">
        <v>6883</v>
      </c>
      <c r="G470" s="663" t="s">
        <v>4619</v>
      </c>
      <c r="H470" s="663" t="s">
        <v>4620</v>
      </c>
      <c r="I470" s="665">
        <v>12645.71</v>
      </c>
      <c r="J470" s="665">
        <v>1</v>
      </c>
      <c r="K470" s="666">
        <v>12645.71</v>
      </c>
    </row>
    <row r="471" spans="1:11" ht="14.4" customHeight="1" x14ac:dyDescent="0.3">
      <c r="A471" s="661" t="s">
        <v>575</v>
      </c>
      <c r="B471" s="662" t="s">
        <v>576</v>
      </c>
      <c r="C471" s="663" t="s">
        <v>4019</v>
      </c>
      <c r="D471" s="664" t="s">
        <v>6900</v>
      </c>
      <c r="E471" s="663" t="s">
        <v>6882</v>
      </c>
      <c r="F471" s="664" t="s">
        <v>6883</v>
      </c>
      <c r="G471" s="663" t="s">
        <v>4621</v>
      </c>
      <c r="H471" s="663" t="s">
        <v>4622</v>
      </c>
      <c r="I471" s="665">
        <v>1.38</v>
      </c>
      <c r="J471" s="665">
        <v>1</v>
      </c>
      <c r="K471" s="666">
        <v>1.38</v>
      </c>
    </row>
    <row r="472" spans="1:11" ht="14.4" customHeight="1" x14ac:dyDescent="0.3">
      <c r="A472" s="661" t="s">
        <v>575</v>
      </c>
      <c r="B472" s="662" t="s">
        <v>576</v>
      </c>
      <c r="C472" s="663" t="s">
        <v>4019</v>
      </c>
      <c r="D472" s="664" t="s">
        <v>6900</v>
      </c>
      <c r="E472" s="663" t="s">
        <v>6882</v>
      </c>
      <c r="F472" s="664" t="s">
        <v>6883</v>
      </c>
      <c r="G472" s="663" t="s">
        <v>4623</v>
      </c>
      <c r="H472" s="663" t="s">
        <v>4624</v>
      </c>
      <c r="I472" s="665">
        <v>1368.51</v>
      </c>
      <c r="J472" s="665">
        <v>1</v>
      </c>
      <c r="K472" s="666">
        <v>1368.51</v>
      </c>
    </row>
    <row r="473" spans="1:11" ht="14.4" customHeight="1" x14ac:dyDescent="0.3">
      <c r="A473" s="661" t="s">
        <v>575</v>
      </c>
      <c r="B473" s="662" t="s">
        <v>576</v>
      </c>
      <c r="C473" s="663" t="s">
        <v>4019</v>
      </c>
      <c r="D473" s="664" t="s">
        <v>6900</v>
      </c>
      <c r="E473" s="663" t="s">
        <v>6882</v>
      </c>
      <c r="F473" s="664" t="s">
        <v>6883</v>
      </c>
      <c r="G473" s="663" t="s">
        <v>4625</v>
      </c>
      <c r="H473" s="663" t="s">
        <v>4626</v>
      </c>
      <c r="I473" s="665">
        <v>1708.52</v>
      </c>
      <c r="J473" s="665">
        <v>2</v>
      </c>
      <c r="K473" s="666">
        <v>3417.04</v>
      </c>
    </row>
    <row r="474" spans="1:11" ht="14.4" customHeight="1" x14ac:dyDescent="0.3">
      <c r="A474" s="661" t="s">
        <v>575</v>
      </c>
      <c r="B474" s="662" t="s">
        <v>576</v>
      </c>
      <c r="C474" s="663" t="s">
        <v>4019</v>
      </c>
      <c r="D474" s="664" t="s">
        <v>6900</v>
      </c>
      <c r="E474" s="663" t="s">
        <v>6882</v>
      </c>
      <c r="F474" s="664" t="s">
        <v>6883</v>
      </c>
      <c r="G474" s="663" t="s">
        <v>4627</v>
      </c>
      <c r="H474" s="663" t="s">
        <v>4628</v>
      </c>
      <c r="I474" s="665">
        <v>119.94</v>
      </c>
      <c r="J474" s="665">
        <v>4</v>
      </c>
      <c r="K474" s="666">
        <v>479.74</v>
      </c>
    </row>
    <row r="475" spans="1:11" ht="14.4" customHeight="1" x14ac:dyDescent="0.3">
      <c r="A475" s="661" t="s">
        <v>575</v>
      </c>
      <c r="B475" s="662" t="s">
        <v>576</v>
      </c>
      <c r="C475" s="663" t="s">
        <v>4019</v>
      </c>
      <c r="D475" s="664" t="s">
        <v>6900</v>
      </c>
      <c r="E475" s="663" t="s">
        <v>6882</v>
      </c>
      <c r="F475" s="664" t="s">
        <v>6883</v>
      </c>
      <c r="G475" s="663" t="s">
        <v>4629</v>
      </c>
      <c r="H475" s="663" t="s">
        <v>4630</v>
      </c>
      <c r="I475" s="665">
        <v>211.36</v>
      </c>
      <c r="J475" s="665">
        <v>4</v>
      </c>
      <c r="K475" s="666">
        <v>845.45</v>
      </c>
    </row>
    <row r="476" spans="1:11" ht="14.4" customHeight="1" x14ac:dyDescent="0.3">
      <c r="A476" s="661" t="s">
        <v>575</v>
      </c>
      <c r="B476" s="662" t="s">
        <v>576</v>
      </c>
      <c r="C476" s="663" t="s">
        <v>4019</v>
      </c>
      <c r="D476" s="664" t="s">
        <v>6900</v>
      </c>
      <c r="E476" s="663" t="s">
        <v>6882</v>
      </c>
      <c r="F476" s="664" t="s">
        <v>6883</v>
      </c>
      <c r="G476" s="663" t="s">
        <v>4631</v>
      </c>
      <c r="H476" s="663" t="s">
        <v>4632</v>
      </c>
      <c r="I476" s="665">
        <v>16335</v>
      </c>
      <c r="J476" s="665">
        <v>2</v>
      </c>
      <c r="K476" s="666">
        <v>32670</v>
      </c>
    </row>
    <row r="477" spans="1:11" ht="14.4" customHeight="1" x14ac:dyDescent="0.3">
      <c r="A477" s="661" t="s">
        <v>575</v>
      </c>
      <c r="B477" s="662" t="s">
        <v>576</v>
      </c>
      <c r="C477" s="663" t="s">
        <v>4019</v>
      </c>
      <c r="D477" s="664" t="s">
        <v>6900</v>
      </c>
      <c r="E477" s="663" t="s">
        <v>6882</v>
      </c>
      <c r="F477" s="664" t="s">
        <v>6883</v>
      </c>
      <c r="G477" s="663" t="s">
        <v>4633</v>
      </c>
      <c r="H477" s="663" t="s">
        <v>4634</v>
      </c>
      <c r="I477" s="665">
        <v>344.44</v>
      </c>
      <c r="J477" s="665">
        <v>50</v>
      </c>
      <c r="K477" s="666">
        <v>17222.000000000004</v>
      </c>
    </row>
    <row r="478" spans="1:11" ht="14.4" customHeight="1" x14ac:dyDescent="0.3">
      <c r="A478" s="661" t="s">
        <v>575</v>
      </c>
      <c r="B478" s="662" t="s">
        <v>576</v>
      </c>
      <c r="C478" s="663" t="s">
        <v>4019</v>
      </c>
      <c r="D478" s="664" t="s">
        <v>6900</v>
      </c>
      <c r="E478" s="663" t="s">
        <v>6882</v>
      </c>
      <c r="F478" s="664" t="s">
        <v>6883</v>
      </c>
      <c r="G478" s="663" t="s">
        <v>4633</v>
      </c>
      <c r="H478" s="663" t="s">
        <v>4635</v>
      </c>
      <c r="I478" s="665">
        <v>3444.4</v>
      </c>
      <c r="J478" s="665">
        <v>1</v>
      </c>
      <c r="K478" s="666">
        <v>3444.4</v>
      </c>
    </row>
    <row r="479" spans="1:11" ht="14.4" customHeight="1" x14ac:dyDescent="0.3">
      <c r="A479" s="661" t="s">
        <v>575</v>
      </c>
      <c r="B479" s="662" t="s">
        <v>576</v>
      </c>
      <c r="C479" s="663" t="s">
        <v>4019</v>
      </c>
      <c r="D479" s="664" t="s">
        <v>6900</v>
      </c>
      <c r="E479" s="663" t="s">
        <v>6882</v>
      </c>
      <c r="F479" s="664" t="s">
        <v>6883</v>
      </c>
      <c r="G479" s="663" t="s">
        <v>4636</v>
      </c>
      <c r="H479" s="663" t="s">
        <v>4637</v>
      </c>
      <c r="I479" s="665">
        <v>1620.2</v>
      </c>
      <c r="J479" s="665">
        <v>2</v>
      </c>
      <c r="K479" s="666">
        <v>3240.4</v>
      </c>
    </row>
    <row r="480" spans="1:11" ht="14.4" customHeight="1" x14ac:dyDescent="0.3">
      <c r="A480" s="661" t="s">
        <v>575</v>
      </c>
      <c r="B480" s="662" t="s">
        <v>576</v>
      </c>
      <c r="C480" s="663" t="s">
        <v>4019</v>
      </c>
      <c r="D480" s="664" t="s">
        <v>6900</v>
      </c>
      <c r="E480" s="663" t="s">
        <v>6882</v>
      </c>
      <c r="F480" s="664" t="s">
        <v>6883</v>
      </c>
      <c r="G480" s="663" t="s">
        <v>4638</v>
      </c>
      <c r="H480" s="663" t="s">
        <v>4639</v>
      </c>
      <c r="I480" s="665">
        <v>3714.7</v>
      </c>
      <c r="J480" s="665">
        <v>1</v>
      </c>
      <c r="K480" s="666">
        <v>3714.7</v>
      </c>
    </row>
    <row r="481" spans="1:11" ht="14.4" customHeight="1" x14ac:dyDescent="0.3">
      <c r="A481" s="661" t="s">
        <v>575</v>
      </c>
      <c r="B481" s="662" t="s">
        <v>576</v>
      </c>
      <c r="C481" s="663" t="s">
        <v>4019</v>
      </c>
      <c r="D481" s="664" t="s">
        <v>6900</v>
      </c>
      <c r="E481" s="663" t="s">
        <v>6882</v>
      </c>
      <c r="F481" s="664" t="s">
        <v>6883</v>
      </c>
      <c r="G481" s="663" t="s">
        <v>4640</v>
      </c>
      <c r="H481" s="663" t="s">
        <v>4641</v>
      </c>
      <c r="I481" s="665">
        <v>3388</v>
      </c>
      <c r="J481" s="665">
        <v>1</v>
      </c>
      <c r="K481" s="666">
        <v>3388</v>
      </c>
    </row>
    <row r="482" spans="1:11" ht="14.4" customHeight="1" x14ac:dyDescent="0.3">
      <c r="A482" s="661" t="s">
        <v>575</v>
      </c>
      <c r="B482" s="662" t="s">
        <v>576</v>
      </c>
      <c r="C482" s="663" t="s">
        <v>4019</v>
      </c>
      <c r="D482" s="664" t="s">
        <v>6900</v>
      </c>
      <c r="E482" s="663" t="s">
        <v>6882</v>
      </c>
      <c r="F482" s="664" t="s">
        <v>6883</v>
      </c>
      <c r="G482" s="663" t="s">
        <v>4642</v>
      </c>
      <c r="H482" s="663" t="s">
        <v>4643</v>
      </c>
      <c r="I482" s="665">
        <v>4840</v>
      </c>
      <c r="J482" s="665">
        <v>12</v>
      </c>
      <c r="K482" s="666">
        <v>58080</v>
      </c>
    </row>
    <row r="483" spans="1:11" ht="14.4" customHeight="1" x14ac:dyDescent="0.3">
      <c r="A483" s="661" t="s">
        <v>575</v>
      </c>
      <c r="B483" s="662" t="s">
        <v>576</v>
      </c>
      <c r="C483" s="663" t="s">
        <v>4019</v>
      </c>
      <c r="D483" s="664" t="s">
        <v>6900</v>
      </c>
      <c r="E483" s="663" t="s">
        <v>6882</v>
      </c>
      <c r="F483" s="664" t="s">
        <v>6883</v>
      </c>
      <c r="G483" s="663" t="s">
        <v>4644</v>
      </c>
      <c r="H483" s="663" t="s">
        <v>4645</v>
      </c>
      <c r="I483" s="665">
        <v>1568.16</v>
      </c>
      <c r="J483" s="665">
        <v>15</v>
      </c>
      <c r="K483" s="666">
        <v>23522.399999999998</v>
      </c>
    </row>
    <row r="484" spans="1:11" ht="14.4" customHeight="1" x14ac:dyDescent="0.3">
      <c r="A484" s="661" t="s">
        <v>575</v>
      </c>
      <c r="B484" s="662" t="s">
        <v>576</v>
      </c>
      <c r="C484" s="663" t="s">
        <v>4019</v>
      </c>
      <c r="D484" s="664" t="s">
        <v>6900</v>
      </c>
      <c r="E484" s="663" t="s">
        <v>6882</v>
      </c>
      <c r="F484" s="664" t="s">
        <v>6883</v>
      </c>
      <c r="G484" s="663" t="s">
        <v>4646</v>
      </c>
      <c r="H484" s="663" t="s">
        <v>4647</v>
      </c>
      <c r="I484" s="665">
        <v>3714.7</v>
      </c>
      <c r="J484" s="665">
        <v>1</v>
      </c>
      <c r="K484" s="666">
        <v>3714.7</v>
      </c>
    </row>
    <row r="485" spans="1:11" ht="14.4" customHeight="1" x14ac:dyDescent="0.3">
      <c r="A485" s="661" t="s">
        <v>575</v>
      </c>
      <c r="B485" s="662" t="s">
        <v>576</v>
      </c>
      <c r="C485" s="663" t="s">
        <v>4019</v>
      </c>
      <c r="D485" s="664" t="s">
        <v>6900</v>
      </c>
      <c r="E485" s="663" t="s">
        <v>6882</v>
      </c>
      <c r="F485" s="664" t="s">
        <v>6883</v>
      </c>
      <c r="G485" s="663" t="s">
        <v>4648</v>
      </c>
      <c r="H485" s="663" t="s">
        <v>4649</v>
      </c>
      <c r="I485" s="665">
        <v>4235</v>
      </c>
      <c r="J485" s="665">
        <v>1</v>
      </c>
      <c r="K485" s="666">
        <v>4235</v>
      </c>
    </row>
    <row r="486" spans="1:11" ht="14.4" customHeight="1" x14ac:dyDescent="0.3">
      <c r="A486" s="661" t="s">
        <v>575</v>
      </c>
      <c r="B486" s="662" t="s">
        <v>576</v>
      </c>
      <c r="C486" s="663" t="s">
        <v>4019</v>
      </c>
      <c r="D486" s="664" t="s">
        <v>6900</v>
      </c>
      <c r="E486" s="663" t="s">
        <v>6882</v>
      </c>
      <c r="F486" s="664" t="s">
        <v>6883</v>
      </c>
      <c r="G486" s="663" t="s">
        <v>4650</v>
      </c>
      <c r="H486" s="663" t="s">
        <v>4651</v>
      </c>
      <c r="I486" s="665">
        <v>4840</v>
      </c>
      <c r="J486" s="665">
        <v>2</v>
      </c>
      <c r="K486" s="666">
        <v>9680</v>
      </c>
    </row>
    <row r="487" spans="1:11" ht="14.4" customHeight="1" x14ac:dyDescent="0.3">
      <c r="A487" s="661" t="s">
        <v>575</v>
      </c>
      <c r="B487" s="662" t="s">
        <v>576</v>
      </c>
      <c r="C487" s="663" t="s">
        <v>4019</v>
      </c>
      <c r="D487" s="664" t="s">
        <v>6900</v>
      </c>
      <c r="E487" s="663" t="s">
        <v>6882</v>
      </c>
      <c r="F487" s="664" t="s">
        <v>6883</v>
      </c>
      <c r="G487" s="663" t="s">
        <v>4652</v>
      </c>
      <c r="H487" s="663" t="s">
        <v>4653</v>
      </c>
      <c r="I487" s="665">
        <v>3714.7</v>
      </c>
      <c r="J487" s="665">
        <v>1</v>
      </c>
      <c r="K487" s="666">
        <v>3714.7</v>
      </c>
    </row>
    <row r="488" spans="1:11" ht="14.4" customHeight="1" x14ac:dyDescent="0.3">
      <c r="A488" s="661" t="s">
        <v>575</v>
      </c>
      <c r="B488" s="662" t="s">
        <v>576</v>
      </c>
      <c r="C488" s="663" t="s">
        <v>4019</v>
      </c>
      <c r="D488" s="664" t="s">
        <v>6900</v>
      </c>
      <c r="E488" s="663" t="s">
        <v>6882</v>
      </c>
      <c r="F488" s="664" t="s">
        <v>6883</v>
      </c>
      <c r="G488" s="663" t="s">
        <v>4654</v>
      </c>
      <c r="H488" s="663" t="s">
        <v>4655</v>
      </c>
      <c r="I488" s="665">
        <v>4001.45</v>
      </c>
      <c r="J488" s="665">
        <v>1</v>
      </c>
      <c r="K488" s="666">
        <v>4001.45</v>
      </c>
    </row>
    <row r="489" spans="1:11" ht="14.4" customHeight="1" x14ac:dyDescent="0.3">
      <c r="A489" s="661" t="s">
        <v>575</v>
      </c>
      <c r="B489" s="662" t="s">
        <v>576</v>
      </c>
      <c r="C489" s="663" t="s">
        <v>4019</v>
      </c>
      <c r="D489" s="664" t="s">
        <v>6900</v>
      </c>
      <c r="E489" s="663" t="s">
        <v>6882</v>
      </c>
      <c r="F489" s="664" t="s">
        <v>6883</v>
      </c>
      <c r="G489" s="663" t="s">
        <v>4656</v>
      </c>
      <c r="H489" s="663" t="s">
        <v>4657</v>
      </c>
      <c r="I489" s="665">
        <v>4001.45</v>
      </c>
      <c r="J489" s="665">
        <v>1</v>
      </c>
      <c r="K489" s="666">
        <v>4001.45</v>
      </c>
    </row>
    <row r="490" spans="1:11" ht="14.4" customHeight="1" x14ac:dyDescent="0.3">
      <c r="A490" s="661" t="s">
        <v>575</v>
      </c>
      <c r="B490" s="662" t="s">
        <v>576</v>
      </c>
      <c r="C490" s="663" t="s">
        <v>4019</v>
      </c>
      <c r="D490" s="664" t="s">
        <v>6900</v>
      </c>
      <c r="E490" s="663" t="s">
        <v>6882</v>
      </c>
      <c r="F490" s="664" t="s">
        <v>6883</v>
      </c>
      <c r="G490" s="663" t="s">
        <v>4658</v>
      </c>
      <c r="H490" s="663" t="s">
        <v>4659</v>
      </c>
      <c r="I490" s="665">
        <v>3714.7</v>
      </c>
      <c r="J490" s="665">
        <v>1</v>
      </c>
      <c r="K490" s="666">
        <v>3714.7</v>
      </c>
    </row>
    <row r="491" spans="1:11" ht="14.4" customHeight="1" x14ac:dyDescent="0.3">
      <c r="A491" s="661" t="s">
        <v>575</v>
      </c>
      <c r="B491" s="662" t="s">
        <v>576</v>
      </c>
      <c r="C491" s="663" t="s">
        <v>4019</v>
      </c>
      <c r="D491" s="664" t="s">
        <v>6900</v>
      </c>
      <c r="E491" s="663" t="s">
        <v>6882</v>
      </c>
      <c r="F491" s="664" t="s">
        <v>6883</v>
      </c>
      <c r="G491" s="663" t="s">
        <v>4660</v>
      </c>
      <c r="H491" s="663" t="s">
        <v>4661</v>
      </c>
      <c r="I491" s="665">
        <v>3424.3</v>
      </c>
      <c r="J491" s="665">
        <v>1</v>
      </c>
      <c r="K491" s="666">
        <v>3424.3</v>
      </c>
    </row>
    <row r="492" spans="1:11" ht="14.4" customHeight="1" x14ac:dyDescent="0.3">
      <c r="A492" s="661" t="s">
        <v>575</v>
      </c>
      <c r="B492" s="662" t="s">
        <v>576</v>
      </c>
      <c r="C492" s="663" t="s">
        <v>4019</v>
      </c>
      <c r="D492" s="664" t="s">
        <v>6900</v>
      </c>
      <c r="E492" s="663" t="s">
        <v>6882</v>
      </c>
      <c r="F492" s="664" t="s">
        <v>6883</v>
      </c>
      <c r="G492" s="663" t="s">
        <v>4662</v>
      </c>
      <c r="H492" s="663" t="s">
        <v>4663</v>
      </c>
      <c r="I492" s="665">
        <v>3714.7</v>
      </c>
      <c r="J492" s="665">
        <v>1</v>
      </c>
      <c r="K492" s="666">
        <v>3714.7</v>
      </c>
    </row>
    <row r="493" spans="1:11" ht="14.4" customHeight="1" x14ac:dyDescent="0.3">
      <c r="A493" s="661" t="s">
        <v>575</v>
      </c>
      <c r="B493" s="662" t="s">
        <v>576</v>
      </c>
      <c r="C493" s="663" t="s">
        <v>4019</v>
      </c>
      <c r="D493" s="664" t="s">
        <v>6900</v>
      </c>
      <c r="E493" s="663" t="s">
        <v>6882</v>
      </c>
      <c r="F493" s="664" t="s">
        <v>6883</v>
      </c>
      <c r="G493" s="663" t="s">
        <v>4664</v>
      </c>
      <c r="H493" s="663" t="s">
        <v>4665</v>
      </c>
      <c r="I493" s="665">
        <v>1881.6</v>
      </c>
      <c r="J493" s="665">
        <v>1</v>
      </c>
      <c r="K493" s="666">
        <v>1881.6</v>
      </c>
    </row>
    <row r="494" spans="1:11" ht="14.4" customHeight="1" x14ac:dyDescent="0.3">
      <c r="A494" s="661" t="s">
        <v>575</v>
      </c>
      <c r="B494" s="662" t="s">
        <v>576</v>
      </c>
      <c r="C494" s="663" t="s">
        <v>4019</v>
      </c>
      <c r="D494" s="664" t="s">
        <v>6900</v>
      </c>
      <c r="E494" s="663" t="s">
        <v>6882</v>
      </c>
      <c r="F494" s="664" t="s">
        <v>6883</v>
      </c>
      <c r="G494" s="663" t="s">
        <v>4666</v>
      </c>
      <c r="H494" s="663" t="s">
        <v>4667</v>
      </c>
      <c r="I494" s="665">
        <v>9520.4500000000007</v>
      </c>
      <c r="J494" s="665">
        <v>2</v>
      </c>
      <c r="K494" s="666">
        <v>19040.900000000001</v>
      </c>
    </row>
    <row r="495" spans="1:11" ht="14.4" customHeight="1" x14ac:dyDescent="0.3">
      <c r="A495" s="661" t="s">
        <v>575</v>
      </c>
      <c r="B495" s="662" t="s">
        <v>576</v>
      </c>
      <c r="C495" s="663" t="s">
        <v>4019</v>
      </c>
      <c r="D495" s="664" t="s">
        <v>6900</v>
      </c>
      <c r="E495" s="663" t="s">
        <v>6882</v>
      </c>
      <c r="F495" s="664" t="s">
        <v>6883</v>
      </c>
      <c r="G495" s="663" t="s">
        <v>4668</v>
      </c>
      <c r="H495" s="663" t="s">
        <v>4669</v>
      </c>
      <c r="I495" s="665">
        <v>2286.9</v>
      </c>
      <c r="J495" s="665">
        <v>7</v>
      </c>
      <c r="K495" s="666">
        <v>16008.3</v>
      </c>
    </row>
    <row r="496" spans="1:11" ht="14.4" customHeight="1" x14ac:dyDescent="0.3">
      <c r="A496" s="661" t="s">
        <v>575</v>
      </c>
      <c r="B496" s="662" t="s">
        <v>576</v>
      </c>
      <c r="C496" s="663" t="s">
        <v>4019</v>
      </c>
      <c r="D496" s="664" t="s">
        <v>6900</v>
      </c>
      <c r="E496" s="663" t="s">
        <v>6882</v>
      </c>
      <c r="F496" s="664" t="s">
        <v>6883</v>
      </c>
      <c r="G496" s="663" t="s">
        <v>4670</v>
      </c>
      <c r="H496" s="663" t="s">
        <v>4671</v>
      </c>
      <c r="I496" s="665">
        <v>265.45999999999998</v>
      </c>
      <c r="J496" s="665">
        <v>12</v>
      </c>
      <c r="K496" s="666">
        <v>3185.5</v>
      </c>
    </row>
    <row r="497" spans="1:11" ht="14.4" customHeight="1" x14ac:dyDescent="0.3">
      <c r="A497" s="661" t="s">
        <v>575</v>
      </c>
      <c r="B497" s="662" t="s">
        <v>576</v>
      </c>
      <c r="C497" s="663" t="s">
        <v>4019</v>
      </c>
      <c r="D497" s="664" t="s">
        <v>6900</v>
      </c>
      <c r="E497" s="663" t="s">
        <v>6882</v>
      </c>
      <c r="F497" s="664" t="s">
        <v>6883</v>
      </c>
      <c r="G497" s="663" t="s">
        <v>4672</v>
      </c>
      <c r="H497" s="663" t="s">
        <v>4673</v>
      </c>
      <c r="I497" s="665">
        <v>665.5</v>
      </c>
      <c r="J497" s="665">
        <v>5</v>
      </c>
      <c r="K497" s="666">
        <v>3327.5</v>
      </c>
    </row>
    <row r="498" spans="1:11" ht="14.4" customHeight="1" x14ac:dyDescent="0.3">
      <c r="A498" s="661" t="s">
        <v>575</v>
      </c>
      <c r="B498" s="662" t="s">
        <v>576</v>
      </c>
      <c r="C498" s="663" t="s">
        <v>4019</v>
      </c>
      <c r="D498" s="664" t="s">
        <v>6900</v>
      </c>
      <c r="E498" s="663" t="s">
        <v>6882</v>
      </c>
      <c r="F498" s="664" t="s">
        <v>6883</v>
      </c>
      <c r="G498" s="663" t="s">
        <v>4674</v>
      </c>
      <c r="H498" s="663" t="s">
        <v>4675</v>
      </c>
      <c r="I498" s="665">
        <v>665.5</v>
      </c>
      <c r="J498" s="665">
        <v>5</v>
      </c>
      <c r="K498" s="666">
        <v>3327.5</v>
      </c>
    </row>
    <row r="499" spans="1:11" ht="14.4" customHeight="1" x14ac:dyDescent="0.3">
      <c r="A499" s="661" t="s">
        <v>575</v>
      </c>
      <c r="B499" s="662" t="s">
        <v>576</v>
      </c>
      <c r="C499" s="663" t="s">
        <v>4019</v>
      </c>
      <c r="D499" s="664" t="s">
        <v>6900</v>
      </c>
      <c r="E499" s="663" t="s">
        <v>6882</v>
      </c>
      <c r="F499" s="664" t="s">
        <v>6883</v>
      </c>
      <c r="G499" s="663" t="s">
        <v>4676</v>
      </c>
      <c r="H499" s="663" t="s">
        <v>4677</v>
      </c>
      <c r="I499" s="665">
        <v>1160.4000000000001</v>
      </c>
      <c r="J499" s="665">
        <v>1</v>
      </c>
      <c r="K499" s="666">
        <v>1160.4000000000001</v>
      </c>
    </row>
    <row r="500" spans="1:11" ht="14.4" customHeight="1" x14ac:dyDescent="0.3">
      <c r="A500" s="661" t="s">
        <v>575</v>
      </c>
      <c r="B500" s="662" t="s">
        <v>576</v>
      </c>
      <c r="C500" s="663" t="s">
        <v>4019</v>
      </c>
      <c r="D500" s="664" t="s">
        <v>6900</v>
      </c>
      <c r="E500" s="663" t="s">
        <v>6882</v>
      </c>
      <c r="F500" s="664" t="s">
        <v>6883</v>
      </c>
      <c r="G500" s="663" t="s">
        <v>4678</v>
      </c>
      <c r="H500" s="663" t="s">
        <v>4679</v>
      </c>
      <c r="I500" s="665">
        <v>1186.1400000000001</v>
      </c>
      <c r="J500" s="665">
        <v>3</v>
      </c>
      <c r="K500" s="666">
        <v>3558.41</v>
      </c>
    </row>
    <row r="501" spans="1:11" ht="14.4" customHeight="1" x14ac:dyDescent="0.3">
      <c r="A501" s="661" t="s">
        <v>575</v>
      </c>
      <c r="B501" s="662" t="s">
        <v>576</v>
      </c>
      <c r="C501" s="663" t="s">
        <v>4019</v>
      </c>
      <c r="D501" s="664" t="s">
        <v>6900</v>
      </c>
      <c r="E501" s="663" t="s">
        <v>6882</v>
      </c>
      <c r="F501" s="664" t="s">
        <v>6883</v>
      </c>
      <c r="G501" s="663" t="s">
        <v>4680</v>
      </c>
      <c r="H501" s="663" t="s">
        <v>4681</v>
      </c>
      <c r="I501" s="665">
        <v>4840</v>
      </c>
      <c r="J501" s="665">
        <v>1</v>
      </c>
      <c r="K501" s="666">
        <v>4840</v>
      </c>
    </row>
    <row r="502" spans="1:11" ht="14.4" customHeight="1" x14ac:dyDescent="0.3">
      <c r="A502" s="661" t="s">
        <v>575</v>
      </c>
      <c r="B502" s="662" t="s">
        <v>576</v>
      </c>
      <c r="C502" s="663" t="s">
        <v>4019</v>
      </c>
      <c r="D502" s="664" t="s">
        <v>6900</v>
      </c>
      <c r="E502" s="663" t="s">
        <v>6882</v>
      </c>
      <c r="F502" s="664" t="s">
        <v>6883</v>
      </c>
      <c r="G502" s="663" t="s">
        <v>4682</v>
      </c>
      <c r="H502" s="663" t="s">
        <v>4683</v>
      </c>
      <c r="I502" s="665">
        <v>1837.53</v>
      </c>
      <c r="J502" s="665">
        <v>2</v>
      </c>
      <c r="K502" s="666">
        <v>3675.06</v>
      </c>
    </row>
    <row r="503" spans="1:11" ht="14.4" customHeight="1" x14ac:dyDescent="0.3">
      <c r="A503" s="661" t="s">
        <v>575</v>
      </c>
      <c r="B503" s="662" t="s">
        <v>576</v>
      </c>
      <c r="C503" s="663" t="s">
        <v>4019</v>
      </c>
      <c r="D503" s="664" t="s">
        <v>6900</v>
      </c>
      <c r="E503" s="663" t="s">
        <v>6882</v>
      </c>
      <c r="F503" s="664" t="s">
        <v>6883</v>
      </c>
      <c r="G503" s="663" t="s">
        <v>4684</v>
      </c>
      <c r="H503" s="663" t="s">
        <v>4685</v>
      </c>
      <c r="I503" s="665">
        <v>997</v>
      </c>
      <c r="J503" s="665">
        <v>1</v>
      </c>
      <c r="K503" s="666">
        <v>997</v>
      </c>
    </row>
    <row r="504" spans="1:11" ht="14.4" customHeight="1" x14ac:dyDescent="0.3">
      <c r="A504" s="661" t="s">
        <v>575</v>
      </c>
      <c r="B504" s="662" t="s">
        <v>576</v>
      </c>
      <c r="C504" s="663" t="s">
        <v>4019</v>
      </c>
      <c r="D504" s="664" t="s">
        <v>6900</v>
      </c>
      <c r="E504" s="663" t="s">
        <v>6882</v>
      </c>
      <c r="F504" s="664" t="s">
        <v>6883</v>
      </c>
      <c r="G504" s="663" t="s">
        <v>4686</v>
      </c>
      <c r="H504" s="663" t="s">
        <v>4687</v>
      </c>
      <c r="I504" s="665">
        <v>997.01</v>
      </c>
      <c r="J504" s="665">
        <v>1</v>
      </c>
      <c r="K504" s="666">
        <v>997.01</v>
      </c>
    </row>
    <row r="505" spans="1:11" ht="14.4" customHeight="1" x14ac:dyDescent="0.3">
      <c r="A505" s="661" t="s">
        <v>575</v>
      </c>
      <c r="B505" s="662" t="s">
        <v>576</v>
      </c>
      <c r="C505" s="663" t="s">
        <v>4019</v>
      </c>
      <c r="D505" s="664" t="s">
        <v>6900</v>
      </c>
      <c r="E505" s="663" t="s">
        <v>6882</v>
      </c>
      <c r="F505" s="664" t="s">
        <v>6883</v>
      </c>
      <c r="G505" s="663" t="s">
        <v>4688</v>
      </c>
      <c r="H505" s="663" t="s">
        <v>4689</v>
      </c>
      <c r="I505" s="665">
        <v>3388.01</v>
      </c>
      <c r="J505" s="665">
        <v>1</v>
      </c>
      <c r="K505" s="666">
        <v>3388.01</v>
      </c>
    </row>
    <row r="506" spans="1:11" ht="14.4" customHeight="1" x14ac:dyDescent="0.3">
      <c r="A506" s="661" t="s">
        <v>575</v>
      </c>
      <c r="B506" s="662" t="s">
        <v>576</v>
      </c>
      <c r="C506" s="663" t="s">
        <v>4019</v>
      </c>
      <c r="D506" s="664" t="s">
        <v>6900</v>
      </c>
      <c r="E506" s="663" t="s">
        <v>6882</v>
      </c>
      <c r="F506" s="664" t="s">
        <v>6883</v>
      </c>
      <c r="G506" s="663" t="s">
        <v>4690</v>
      </c>
      <c r="H506" s="663" t="s">
        <v>4691</v>
      </c>
      <c r="I506" s="665">
        <v>1873.08</v>
      </c>
      <c r="J506" s="665">
        <v>7</v>
      </c>
      <c r="K506" s="666">
        <v>13111.56</v>
      </c>
    </row>
    <row r="507" spans="1:11" ht="14.4" customHeight="1" x14ac:dyDescent="0.3">
      <c r="A507" s="661" t="s">
        <v>575</v>
      </c>
      <c r="B507" s="662" t="s">
        <v>576</v>
      </c>
      <c r="C507" s="663" t="s">
        <v>4019</v>
      </c>
      <c r="D507" s="664" t="s">
        <v>6900</v>
      </c>
      <c r="E507" s="663" t="s">
        <v>6882</v>
      </c>
      <c r="F507" s="664" t="s">
        <v>6883</v>
      </c>
      <c r="G507" s="663" t="s">
        <v>4692</v>
      </c>
      <c r="H507" s="663" t="s">
        <v>4693</v>
      </c>
      <c r="I507" s="665">
        <v>12645.71</v>
      </c>
      <c r="J507" s="665">
        <v>2</v>
      </c>
      <c r="K507" s="666">
        <v>25291.42</v>
      </c>
    </row>
    <row r="508" spans="1:11" ht="14.4" customHeight="1" x14ac:dyDescent="0.3">
      <c r="A508" s="661" t="s">
        <v>575</v>
      </c>
      <c r="B508" s="662" t="s">
        <v>576</v>
      </c>
      <c r="C508" s="663" t="s">
        <v>4019</v>
      </c>
      <c r="D508" s="664" t="s">
        <v>6900</v>
      </c>
      <c r="E508" s="663" t="s">
        <v>6882</v>
      </c>
      <c r="F508" s="664" t="s">
        <v>6883</v>
      </c>
      <c r="G508" s="663" t="s">
        <v>4694</v>
      </c>
      <c r="H508" s="663" t="s">
        <v>4695</v>
      </c>
      <c r="I508" s="665">
        <v>2723.71</v>
      </c>
      <c r="J508" s="665">
        <v>1</v>
      </c>
      <c r="K508" s="666">
        <v>2723.71</v>
      </c>
    </row>
    <row r="509" spans="1:11" ht="14.4" customHeight="1" x14ac:dyDescent="0.3">
      <c r="A509" s="661" t="s">
        <v>575</v>
      </c>
      <c r="B509" s="662" t="s">
        <v>576</v>
      </c>
      <c r="C509" s="663" t="s">
        <v>4019</v>
      </c>
      <c r="D509" s="664" t="s">
        <v>6900</v>
      </c>
      <c r="E509" s="663" t="s">
        <v>6882</v>
      </c>
      <c r="F509" s="664" t="s">
        <v>6883</v>
      </c>
      <c r="G509" s="663" t="s">
        <v>4696</v>
      </c>
      <c r="H509" s="663" t="s">
        <v>4697</v>
      </c>
      <c r="I509" s="665">
        <v>595.09</v>
      </c>
      <c r="J509" s="665">
        <v>5</v>
      </c>
      <c r="K509" s="666">
        <v>2975.4300000000003</v>
      </c>
    </row>
    <row r="510" spans="1:11" ht="14.4" customHeight="1" x14ac:dyDescent="0.3">
      <c r="A510" s="661" t="s">
        <v>575</v>
      </c>
      <c r="B510" s="662" t="s">
        <v>576</v>
      </c>
      <c r="C510" s="663" t="s">
        <v>4019</v>
      </c>
      <c r="D510" s="664" t="s">
        <v>6900</v>
      </c>
      <c r="E510" s="663" t="s">
        <v>6882</v>
      </c>
      <c r="F510" s="664" t="s">
        <v>6883</v>
      </c>
      <c r="G510" s="663" t="s">
        <v>4698</v>
      </c>
      <c r="H510" s="663" t="s">
        <v>4699</v>
      </c>
      <c r="I510" s="665">
        <v>3388.01</v>
      </c>
      <c r="J510" s="665">
        <v>1</v>
      </c>
      <c r="K510" s="666">
        <v>3388.01</v>
      </c>
    </row>
    <row r="511" spans="1:11" ht="14.4" customHeight="1" x14ac:dyDescent="0.3">
      <c r="A511" s="661" t="s">
        <v>575</v>
      </c>
      <c r="B511" s="662" t="s">
        <v>576</v>
      </c>
      <c r="C511" s="663" t="s">
        <v>4019</v>
      </c>
      <c r="D511" s="664" t="s">
        <v>6900</v>
      </c>
      <c r="E511" s="663" t="s">
        <v>6882</v>
      </c>
      <c r="F511" s="664" t="s">
        <v>6883</v>
      </c>
      <c r="G511" s="663" t="s">
        <v>4700</v>
      </c>
      <c r="H511" s="663" t="s">
        <v>4701</v>
      </c>
      <c r="I511" s="665">
        <v>740.52</v>
      </c>
      <c r="J511" s="665">
        <v>4</v>
      </c>
      <c r="K511" s="666">
        <v>2962.08</v>
      </c>
    </row>
    <row r="512" spans="1:11" ht="14.4" customHeight="1" x14ac:dyDescent="0.3">
      <c r="A512" s="661" t="s">
        <v>575</v>
      </c>
      <c r="B512" s="662" t="s">
        <v>576</v>
      </c>
      <c r="C512" s="663" t="s">
        <v>4019</v>
      </c>
      <c r="D512" s="664" t="s">
        <v>6900</v>
      </c>
      <c r="E512" s="663" t="s">
        <v>6882</v>
      </c>
      <c r="F512" s="664" t="s">
        <v>6883</v>
      </c>
      <c r="G512" s="663" t="s">
        <v>4702</v>
      </c>
      <c r="H512" s="663" t="s">
        <v>4703</v>
      </c>
      <c r="I512" s="665">
        <v>7.43</v>
      </c>
      <c r="J512" s="665">
        <v>1</v>
      </c>
      <c r="K512" s="666">
        <v>7.43</v>
      </c>
    </row>
    <row r="513" spans="1:11" ht="14.4" customHeight="1" x14ac:dyDescent="0.3">
      <c r="A513" s="661" t="s">
        <v>575</v>
      </c>
      <c r="B513" s="662" t="s">
        <v>576</v>
      </c>
      <c r="C513" s="663" t="s">
        <v>4019</v>
      </c>
      <c r="D513" s="664" t="s">
        <v>6900</v>
      </c>
      <c r="E513" s="663" t="s">
        <v>6882</v>
      </c>
      <c r="F513" s="664" t="s">
        <v>6883</v>
      </c>
      <c r="G513" s="663" t="s">
        <v>4704</v>
      </c>
      <c r="H513" s="663" t="s">
        <v>4705</v>
      </c>
      <c r="I513" s="665">
        <v>591.59</v>
      </c>
      <c r="J513" s="665">
        <v>1</v>
      </c>
      <c r="K513" s="666">
        <v>591.59</v>
      </c>
    </row>
    <row r="514" spans="1:11" ht="14.4" customHeight="1" x14ac:dyDescent="0.3">
      <c r="A514" s="661" t="s">
        <v>575</v>
      </c>
      <c r="B514" s="662" t="s">
        <v>576</v>
      </c>
      <c r="C514" s="663" t="s">
        <v>4019</v>
      </c>
      <c r="D514" s="664" t="s">
        <v>6900</v>
      </c>
      <c r="E514" s="663" t="s">
        <v>6882</v>
      </c>
      <c r="F514" s="664" t="s">
        <v>6883</v>
      </c>
      <c r="G514" s="663" t="s">
        <v>4706</v>
      </c>
      <c r="H514" s="663" t="s">
        <v>4707</v>
      </c>
      <c r="I514" s="665">
        <v>591.59</v>
      </c>
      <c r="J514" s="665">
        <v>1</v>
      </c>
      <c r="K514" s="666">
        <v>591.59</v>
      </c>
    </row>
    <row r="515" spans="1:11" ht="14.4" customHeight="1" x14ac:dyDescent="0.3">
      <c r="A515" s="661" t="s">
        <v>575</v>
      </c>
      <c r="B515" s="662" t="s">
        <v>576</v>
      </c>
      <c r="C515" s="663" t="s">
        <v>4019</v>
      </c>
      <c r="D515" s="664" t="s">
        <v>6900</v>
      </c>
      <c r="E515" s="663" t="s">
        <v>6882</v>
      </c>
      <c r="F515" s="664" t="s">
        <v>6883</v>
      </c>
      <c r="G515" s="663" t="s">
        <v>4708</v>
      </c>
      <c r="H515" s="663" t="s">
        <v>4709</v>
      </c>
      <c r="I515" s="665">
        <v>141.69999999999999</v>
      </c>
      <c r="J515" s="665">
        <v>1</v>
      </c>
      <c r="K515" s="666">
        <v>141.69999999999999</v>
      </c>
    </row>
    <row r="516" spans="1:11" ht="14.4" customHeight="1" x14ac:dyDescent="0.3">
      <c r="A516" s="661" t="s">
        <v>575</v>
      </c>
      <c r="B516" s="662" t="s">
        <v>576</v>
      </c>
      <c r="C516" s="663" t="s">
        <v>4019</v>
      </c>
      <c r="D516" s="664" t="s">
        <v>6900</v>
      </c>
      <c r="E516" s="663" t="s">
        <v>6882</v>
      </c>
      <c r="F516" s="664" t="s">
        <v>6883</v>
      </c>
      <c r="G516" s="663" t="s">
        <v>4710</v>
      </c>
      <c r="H516" s="663" t="s">
        <v>4711</v>
      </c>
      <c r="I516" s="665">
        <v>1898.49</v>
      </c>
      <c r="J516" s="665">
        <v>1</v>
      </c>
      <c r="K516" s="666">
        <v>1898.49</v>
      </c>
    </row>
    <row r="517" spans="1:11" ht="14.4" customHeight="1" x14ac:dyDescent="0.3">
      <c r="A517" s="661" t="s">
        <v>575</v>
      </c>
      <c r="B517" s="662" t="s">
        <v>576</v>
      </c>
      <c r="C517" s="663" t="s">
        <v>4019</v>
      </c>
      <c r="D517" s="664" t="s">
        <v>6900</v>
      </c>
      <c r="E517" s="663" t="s">
        <v>6882</v>
      </c>
      <c r="F517" s="664" t="s">
        <v>6883</v>
      </c>
      <c r="G517" s="663" t="s">
        <v>4712</v>
      </c>
      <c r="H517" s="663" t="s">
        <v>4713</v>
      </c>
      <c r="I517" s="665">
        <v>329.31</v>
      </c>
      <c r="J517" s="665">
        <v>5</v>
      </c>
      <c r="K517" s="666">
        <v>1646.57</v>
      </c>
    </row>
    <row r="518" spans="1:11" ht="14.4" customHeight="1" x14ac:dyDescent="0.3">
      <c r="A518" s="661" t="s">
        <v>575</v>
      </c>
      <c r="B518" s="662" t="s">
        <v>576</v>
      </c>
      <c r="C518" s="663" t="s">
        <v>4019</v>
      </c>
      <c r="D518" s="664" t="s">
        <v>6900</v>
      </c>
      <c r="E518" s="663" t="s">
        <v>6882</v>
      </c>
      <c r="F518" s="664" t="s">
        <v>6883</v>
      </c>
      <c r="G518" s="663" t="s">
        <v>4714</v>
      </c>
      <c r="H518" s="663" t="s">
        <v>4715</v>
      </c>
      <c r="I518" s="665">
        <v>377.33</v>
      </c>
      <c r="J518" s="665">
        <v>4</v>
      </c>
      <c r="K518" s="666">
        <v>1509.34</v>
      </c>
    </row>
    <row r="519" spans="1:11" ht="14.4" customHeight="1" x14ac:dyDescent="0.3">
      <c r="A519" s="661" t="s">
        <v>575</v>
      </c>
      <c r="B519" s="662" t="s">
        <v>576</v>
      </c>
      <c r="C519" s="663" t="s">
        <v>4019</v>
      </c>
      <c r="D519" s="664" t="s">
        <v>6900</v>
      </c>
      <c r="E519" s="663" t="s">
        <v>6882</v>
      </c>
      <c r="F519" s="664" t="s">
        <v>6883</v>
      </c>
      <c r="G519" s="663" t="s">
        <v>4716</v>
      </c>
      <c r="H519" s="663" t="s">
        <v>4717</v>
      </c>
      <c r="I519" s="665">
        <v>4840</v>
      </c>
      <c r="J519" s="665">
        <v>1</v>
      </c>
      <c r="K519" s="666">
        <v>4840</v>
      </c>
    </row>
    <row r="520" spans="1:11" ht="14.4" customHeight="1" x14ac:dyDescent="0.3">
      <c r="A520" s="661" t="s">
        <v>575</v>
      </c>
      <c r="B520" s="662" t="s">
        <v>576</v>
      </c>
      <c r="C520" s="663" t="s">
        <v>4019</v>
      </c>
      <c r="D520" s="664" t="s">
        <v>6900</v>
      </c>
      <c r="E520" s="663" t="s">
        <v>6882</v>
      </c>
      <c r="F520" s="664" t="s">
        <v>6883</v>
      </c>
      <c r="G520" s="663" t="s">
        <v>4718</v>
      </c>
      <c r="H520" s="663" t="s">
        <v>4719</v>
      </c>
      <c r="I520" s="665">
        <v>1219.68</v>
      </c>
      <c r="J520" s="665">
        <v>6</v>
      </c>
      <c r="K520" s="666">
        <v>7318.08</v>
      </c>
    </row>
    <row r="521" spans="1:11" ht="14.4" customHeight="1" x14ac:dyDescent="0.3">
      <c r="A521" s="661" t="s">
        <v>575</v>
      </c>
      <c r="B521" s="662" t="s">
        <v>576</v>
      </c>
      <c r="C521" s="663" t="s">
        <v>4019</v>
      </c>
      <c r="D521" s="664" t="s">
        <v>6900</v>
      </c>
      <c r="E521" s="663" t="s">
        <v>6882</v>
      </c>
      <c r="F521" s="664" t="s">
        <v>6883</v>
      </c>
      <c r="G521" s="663" t="s">
        <v>4720</v>
      </c>
      <c r="H521" s="663" t="s">
        <v>4721</v>
      </c>
      <c r="I521" s="665">
        <v>1291.0999999999999</v>
      </c>
      <c r="J521" s="665">
        <v>1</v>
      </c>
      <c r="K521" s="666">
        <v>1291.0999999999999</v>
      </c>
    </row>
    <row r="522" spans="1:11" ht="14.4" customHeight="1" x14ac:dyDescent="0.3">
      <c r="A522" s="661" t="s">
        <v>575</v>
      </c>
      <c r="B522" s="662" t="s">
        <v>576</v>
      </c>
      <c r="C522" s="663" t="s">
        <v>4019</v>
      </c>
      <c r="D522" s="664" t="s">
        <v>6900</v>
      </c>
      <c r="E522" s="663" t="s">
        <v>6882</v>
      </c>
      <c r="F522" s="664" t="s">
        <v>6883</v>
      </c>
      <c r="G522" s="663" t="s">
        <v>4722</v>
      </c>
      <c r="H522" s="663" t="s">
        <v>4723</v>
      </c>
      <c r="I522" s="665">
        <v>2370.4</v>
      </c>
      <c r="J522" s="665">
        <v>1</v>
      </c>
      <c r="K522" s="666">
        <v>2370.4</v>
      </c>
    </row>
    <row r="523" spans="1:11" ht="14.4" customHeight="1" x14ac:dyDescent="0.3">
      <c r="A523" s="661" t="s">
        <v>575</v>
      </c>
      <c r="B523" s="662" t="s">
        <v>576</v>
      </c>
      <c r="C523" s="663" t="s">
        <v>4019</v>
      </c>
      <c r="D523" s="664" t="s">
        <v>6900</v>
      </c>
      <c r="E523" s="663" t="s">
        <v>6882</v>
      </c>
      <c r="F523" s="664" t="s">
        <v>6883</v>
      </c>
      <c r="G523" s="663" t="s">
        <v>4724</v>
      </c>
      <c r="H523" s="663" t="s">
        <v>4725</v>
      </c>
      <c r="I523" s="665">
        <v>3592.72</v>
      </c>
      <c r="J523" s="665">
        <v>1</v>
      </c>
      <c r="K523" s="666">
        <v>3592.72</v>
      </c>
    </row>
    <row r="524" spans="1:11" ht="14.4" customHeight="1" x14ac:dyDescent="0.3">
      <c r="A524" s="661" t="s">
        <v>575</v>
      </c>
      <c r="B524" s="662" t="s">
        <v>576</v>
      </c>
      <c r="C524" s="663" t="s">
        <v>4019</v>
      </c>
      <c r="D524" s="664" t="s">
        <v>6900</v>
      </c>
      <c r="E524" s="663" t="s">
        <v>6882</v>
      </c>
      <c r="F524" s="664" t="s">
        <v>6883</v>
      </c>
      <c r="G524" s="663" t="s">
        <v>4726</v>
      </c>
      <c r="H524" s="663" t="s">
        <v>4727</v>
      </c>
      <c r="I524" s="665">
        <v>1050.28</v>
      </c>
      <c r="J524" s="665">
        <v>1</v>
      </c>
      <c r="K524" s="666">
        <v>1050.28</v>
      </c>
    </row>
    <row r="525" spans="1:11" ht="14.4" customHeight="1" x14ac:dyDescent="0.3">
      <c r="A525" s="661" t="s">
        <v>575</v>
      </c>
      <c r="B525" s="662" t="s">
        <v>576</v>
      </c>
      <c r="C525" s="663" t="s">
        <v>4019</v>
      </c>
      <c r="D525" s="664" t="s">
        <v>6900</v>
      </c>
      <c r="E525" s="663" t="s">
        <v>6901</v>
      </c>
      <c r="F525" s="664" t="s">
        <v>6902</v>
      </c>
      <c r="G525" s="663" t="s">
        <v>4728</v>
      </c>
      <c r="H525" s="663" t="s">
        <v>4729</v>
      </c>
      <c r="I525" s="665">
        <v>4734.42</v>
      </c>
      <c r="J525" s="665">
        <v>2</v>
      </c>
      <c r="K525" s="666">
        <v>9468.84</v>
      </c>
    </row>
    <row r="526" spans="1:11" ht="14.4" customHeight="1" x14ac:dyDescent="0.3">
      <c r="A526" s="661" t="s">
        <v>575</v>
      </c>
      <c r="B526" s="662" t="s">
        <v>576</v>
      </c>
      <c r="C526" s="663" t="s">
        <v>4019</v>
      </c>
      <c r="D526" s="664" t="s">
        <v>6900</v>
      </c>
      <c r="E526" s="663" t="s">
        <v>6901</v>
      </c>
      <c r="F526" s="664" t="s">
        <v>6902</v>
      </c>
      <c r="G526" s="663" t="s">
        <v>4730</v>
      </c>
      <c r="H526" s="663" t="s">
        <v>4731</v>
      </c>
      <c r="I526" s="665">
        <v>1274.5200000000002</v>
      </c>
      <c r="J526" s="665">
        <v>7</v>
      </c>
      <c r="K526" s="666">
        <v>8921.6400000000012</v>
      </c>
    </row>
    <row r="527" spans="1:11" ht="14.4" customHeight="1" x14ac:dyDescent="0.3">
      <c r="A527" s="661" t="s">
        <v>575</v>
      </c>
      <c r="B527" s="662" t="s">
        <v>576</v>
      </c>
      <c r="C527" s="663" t="s">
        <v>4019</v>
      </c>
      <c r="D527" s="664" t="s">
        <v>6900</v>
      </c>
      <c r="E527" s="663" t="s">
        <v>6901</v>
      </c>
      <c r="F527" s="664" t="s">
        <v>6902</v>
      </c>
      <c r="G527" s="663" t="s">
        <v>4732</v>
      </c>
      <c r="H527" s="663" t="s">
        <v>4733</v>
      </c>
      <c r="I527" s="665">
        <v>1274.5355555555557</v>
      </c>
      <c r="J527" s="665">
        <v>14</v>
      </c>
      <c r="K527" s="666">
        <v>17843.420000000002</v>
      </c>
    </row>
    <row r="528" spans="1:11" ht="14.4" customHeight="1" x14ac:dyDescent="0.3">
      <c r="A528" s="661" t="s">
        <v>575</v>
      </c>
      <c r="B528" s="662" t="s">
        <v>576</v>
      </c>
      <c r="C528" s="663" t="s">
        <v>4019</v>
      </c>
      <c r="D528" s="664" t="s">
        <v>6900</v>
      </c>
      <c r="E528" s="663" t="s">
        <v>6901</v>
      </c>
      <c r="F528" s="664" t="s">
        <v>6902</v>
      </c>
      <c r="G528" s="663" t="s">
        <v>4734</v>
      </c>
      <c r="H528" s="663" t="s">
        <v>4735</v>
      </c>
      <c r="I528" s="665">
        <v>1358.87</v>
      </c>
      <c r="J528" s="665">
        <v>4</v>
      </c>
      <c r="K528" s="666">
        <v>5435.48</v>
      </c>
    </row>
    <row r="529" spans="1:11" ht="14.4" customHeight="1" x14ac:dyDescent="0.3">
      <c r="A529" s="661" t="s">
        <v>575</v>
      </c>
      <c r="B529" s="662" t="s">
        <v>576</v>
      </c>
      <c r="C529" s="663" t="s">
        <v>4019</v>
      </c>
      <c r="D529" s="664" t="s">
        <v>6900</v>
      </c>
      <c r="E529" s="663" t="s">
        <v>6901</v>
      </c>
      <c r="F529" s="664" t="s">
        <v>6902</v>
      </c>
      <c r="G529" s="663" t="s">
        <v>4736</v>
      </c>
      <c r="H529" s="663" t="s">
        <v>4737</v>
      </c>
      <c r="I529" s="665">
        <v>344.28</v>
      </c>
      <c r="J529" s="665">
        <v>7</v>
      </c>
      <c r="K529" s="666">
        <v>2409.96</v>
      </c>
    </row>
    <row r="530" spans="1:11" ht="14.4" customHeight="1" x14ac:dyDescent="0.3">
      <c r="A530" s="661" t="s">
        <v>575</v>
      </c>
      <c r="B530" s="662" t="s">
        <v>576</v>
      </c>
      <c r="C530" s="663" t="s">
        <v>4019</v>
      </c>
      <c r="D530" s="664" t="s">
        <v>6900</v>
      </c>
      <c r="E530" s="663" t="s">
        <v>6901</v>
      </c>
      <c r="F530" s="664" t="s">
        <v>6902</v>
      </c>
      <c r="G530" s="663" t="s">
        <v>4738</v>
      </c>
      <c r="H530" s="663" t="s">
        <v>4739</v>
      </c>
      <c r="I530" s="665">
        <v>1419.2999999999997</v>
      </c>
      <c r="J530" s="665">
        <v>12</v>
      </c>
      <c r="K530" s="666">
        <v>17031.580000000002</v>
      </c>
    </row>
    <row r="531" spans="1:11" ht="14.4" customHeight="1" x14ac:dyDescent="0.3">
      <c r="A531" s="661" t="s">
        <v>575</v>
      </c>
      <c r="B531" s="662" t="s">
        <v>576</v>
      </c>
      <c r="C531" s="663" t="s">
        <v>4019</v>
      </c>
      <c r="D531" s="664" t="s">
        <v>6900</v>
      </c>
      <c r="E531" s="663" t="s">
        <v>6901</v>
      </c>
      <c r="F531" s="664" t="s">
        <v>6902</v>
      </c>
      <c r="G531" s="663" t="s">
        <v>4740</v>
      </c>
      <c r="H531" s="663" t="s">
        <v>4741</v>
      </c>
      <c r="I531" s="665">
        <v>1546.9799999999998</v>
      </c>
      <c r="J531" s="665">
        <v>13</v>
      </c>
      <c r="K531" s="666">
        <v>20110.739999999998</v>
      </c>
    </row>
    <row r="532" spans="1:11" ht="14.4" customHeight="1" x14ac:dyDescent="0.3">
      <c r="A532" s="661" t="s">
        <v>575</v>
      </c>
      <c r="B532" s="662" t="s">
        <v>576</v>
      </c>
      <c r="C532" s="663" t="s">
        <v>4019</v>
      </c>
      <c r="D532" s="664" t="s">
        <v>6900</v>
      </c>
      <c r="E532" s="663" t="s">
        <v>6901</v>
      </c>
      <c r="F532" s="664" t="s">
        <v>6902</v>
      </c>
      <c r="G532" s="663" t="s">
        <v>4742</v>
      </c>
      <c r="H532" s="663" t="s">
        <v>4743</v>
      </c>
      <c r="I532" s="665">
        <v>1546.9799999999998</v>
      </c>
      <c r="J532" s="665">
        <v>25</v>
      </c>
      <c r="K532" s="666">
        <v>38674.5</v>
      </c>
    </row>
    <row r="533" spans="1:11" ht="14.4" customHeight="1" x14ac:dyDescent="0.3">
      <c r="A533" s="661" t="s">
        <v>575</v>
      </c>
      <c r="B533" s="662" t="s">
        <v>576</v>
      </c>
      <c r="C533" s="663" t="s">
        <v>4019</v>
      </c>
      <c r="D533" s="664" t="s">
        <v>6900</v>
      </c>
      <c r="E533" s="663" t="s">
        <v>6901</v>
      </c>
      <c r="F533" s="664" t="s">
        <v>6902</v>
      </c>
      <c r="G533" s="663" t="s">
        <v>4744</v>
      </c>
      <c r="H533" s="663" t="s">
        <v>4745</v>
      </c>
      <c r="I533" s="665">
        <v>1546.9949999999997</v>
      </c>
      <c r="J533" s="665">
        <v>14</v>
      </c>
      <c r="K533" s="666">
        <v>21657.949999999997</v>
      </c>
    </row>
    <row r="534" spans="1:11" ht="14.4" customHeight="1" x14ac:dyDescent="0.3">
      <c r="A534" s="661" t="s">
        <v>575</v>
      </c>
      <c r="B534" s="662" t="s">
        <v>576</v>
      </c>
      <c r="C534" s="663" t="s">
        <v>4019</v>
      </c>
      <c r="D534" s="664" t="s">
        <v>6900</v>
      </c>
      <c r="E534" s="663" t="s">
        <v>6901</v>
      </c>
      <c r="F534" s="664" t="s">
        <v>6902</v>
      </c>
      <c r="G534" s="663" t="s">
        <v>4746</v>
      </c>
      <c r="H534" s="663" t="s">
        <v>4747</v>
      </c>
      <c r="I534" s="665">
        <v>2073.6674999999996</v>
      </c>
      <c r="J534" s="665">
        <v>12</v>
      </c>
      <c r="K534" s="666">
        <v>24884.03</v>
      </c>
    </row>
    <row r="535" spans="1:11" ht="14.4" customHeight="1" x14ac:dyDescent="0.3">
      <c r="A535" s="661" t="s">
        <v>575</v>
      </c>
      <c r="B535" s="662" t="s">
        <v>576</v>
      </c>
      <c r="C535" s="663" t="s">
        <v>4019</v>
      </c>
      <c r="D535" s="664" t="s">
        <v>6900</v>
      </c>
      <c r="E535" s="663" t="s">
        <v>6901</v>
      </c>
      <c r="F535" s="664" t="s">
        <v>6902</v>
      </c>
      <c r="G535" s="663" t="s">
        <v>4748</v>
      </c>
      <c r="H535" s="663" t="s">
        <v>4749</v>
      </c>
      <c r="I535" s="665">
        <v>1435.2678571428569</v>
      </c>
      <c r="J535" s="665">
        <v>15</v>
      </c>
      <c r="K535" s="666">
        <v>21529.01</v>
      </c>
    </row>
    <row r="536" spans="1:11" ht="14.4" customHeight="1" x14ac:dyDescent="0.3">
      <c r="A536" s="661" t="s">
        <v>575</v>
      </c>
      <c r="B536" s="662" t="s">
        <v>576</v>
      </c>
      <c r="C536" s="663" t="s">
        <v>4019</v>
      </c>
      <c r="D536" s="664" t="s">
        <v>6900</v>
      </c>
      <c r="E536" s="663" t="s">
        <v>6901</v>
      </c>
      <c r="F536" s="664" t="s">
        <v>6902</v>
      </c>
      <c r="G536" s="663" t="s">
        <v>4748</v>
      </c>
      <c r="H536" s="663" t="s">
        <v>4750</v>
      </c>
      <c r="I536" s="665">
        <v>1435.2588235294115</v>
      </c>
      <c r="J536" s="665">
        <v>20</v>
      </c>
      <c r="K536" s="666">
        <v>28705.169999999991</v>
      </c>
    </row>
    <row r="537" spans="1:11" ht="14.4" customHeight="1" x14ac:dyDescent="0.3">
      <c r="A537" s="661" t="s">
        <v>575</v>
      </c>
      <c r="B537" s="662" t="s">
        <v>576</v>
      </c>
      <c r="C537" s="663" t="s">
        <v>4019</v>
      </c>
      <c r="D537" s="664" t="s">
        <v>6900</v>
      </c>
      <c r="E537" s="663" t="s">
        <v>6901</v>
      </c>
      <c r="F537" s="664" t="s">
        <v>6902</v>
      </c>
      <c r="G537" s="663" t="s">
        <v>4751</v>
      </c>
      <c r="H537" s="663" t="s">
        <v>4752</v>
      </c>
      <c r="I537" s="665">
        <v>471.96125000000001</v>
      </c>
      <c r="J537" s="665">
        <v>31</v>
      </c>
      <c r="K537" s="666">
        <v>14630.759999999998</v>
      </c>
    </row>
    <row r="538" spans="1:11" ht="14.4" customHeight="1" x14ac:dyDescent="0.3">
      <c r="A538" s="661" t="s">
        <v>575</v>
      </c>
      <c r="B538" s="662" t="s">
        <v>576</v>
      </c>
      <c r="C538" s="663" t="s">
        <v>4019</v>
      </c>
      <c r="D538" s="664" t="s">
        <v>6900</v>
      </c>
      <c r="E538" s="663" t="s">
        <v>6901</v>
      </c>
      <c r="F538" s="664" t="s">
        <v>6902</v>
      </c>
      <c r="G538" s="663" t="s">
        <v>4753</v>
      </c>
      <c r="H538" s="663" t="s">
        <v>4754</v>
      </c>
      <c r="I538" s="665">
        <v>471.95999999999992</v>
      </c>
      <c r="J538" s="665">
        <v>38</v>
      </c>
      <c r="K538" s="666">
        <v>17934.509999999991</v>
      </c>
    </row>
    <row r="539" spans="1:11" ht="14.4" customHeight="1" x14ac:dyDescent="0.3">
      <c r="A539" s="661" t="s">
        <v>575</v>
      </c>
      <c r="B539" s="662" t="s">
        <v>576</v>
      </c>
      <c r="C539" s="663" t="s">
        <v>4019</v>
      </c>
      <c r="D539" s="664" t="s">
        <v>6900</v>
      </c>
      <c r="E539" s="663" t="s">
        <v>6901</v>
      </c>
      <c r="F539" s="664" t="s">
        <v>6902</v>
      </c>
      <c r="G539" s="663" t="s">
        <v>4755</v>
      </c>
      <c r="H539" s="663" t="s">
        <v>4756</v>
      </c>
      <c r="I539" s="665">
        <v>471.96333333333337</v>
      </c>
      <c r="J539" s="665">
        <v>12</v>
      </c>
      <c r="K539" s="666">
        <v>5663.58</v>
      </c>
    </row>
    <row r="540" spans="1:11" ht="14.4" customHeight="1" x14ac:dyDescent="0.3">
      <c r="A540" s="661" t="s">
        <v>575</v>
      </c>
      <c r="B540" s="662" t="s">
        <v>576</v>
      </c>
      <c r="C540" s="663" t="s">
        <v>4019</v>
      </c>
      <c r="D540" s="664" t="s">
        <v>6900</v>
      </c>
      <c r="E540" s="663" t="s">
        <v>6901</v>
      </c>
      <c r="F540" s="664" t="s">
        <v>6902</v>
      </c>
      <c r="G540" s="663" t="s">
        <v>4757</v>
      </c>
      <c r="H540" s="663" t="s">
        <v>4758</v>
      </c>
      <c r="I540" s="665">
        <v>471.95722222222219</v>
      </c>
      <c r="J540" s="665">
        <v>26</v>
      </c>
      <c r="K540" s="666">
        <v>12270.879999999997</v>
      </c>
    </row>
    <row r="541" spans="1:11" ht="14.4" customHeight="1" x14ac:dyDescent="0.3">
      <c r="A541" s="661" t="s">
        <v>575</v>
      </c>
      <c r="B541" s="662" t="s">
        <v>576</v>
      </c>
      <c r="C541" s="663" t="s">
        <v>4019</v>
      </c>
      <c r="D541" s="664" t="s">
        <v>6900</v>
      </c>
      <c r="E541" s="663" t="s">
        <v>6901</v>
      </c>
      <c r="F541" s="664" t="s">
        <v>6902</v>
      </c>
      <c r="G541" s="663" t="s">
        <v>4759</v>
      </c>
      <c r="H541" s="663" t="s">
        <v>4760</v>
      </c>
      <c r="I541" s="665">
        <v>1033.98</v>
      </c>
      <c r="J541" s="665">
        <v>8</v>
      </c>
      <c r="K541" s="666">
        <v>8271.83</v>
      </c>
    </row>
    <row r="542" spans="1:11" ht="14.4" customHeight="1" x14ac:dyDescent="0.3">
      <c r="A542" s="661" t="s">
        <v>575</v>
      </c>
      <c r="B542" s="662" t="s">
        <v>576</v>
      </c>
      <c r="C542" s="663" t="s">
        <v>4019</v>
      </c>
      <c r="D542" s="664" t="s">
        <v>6900</v>
      </c>
      <c r="E542" s="663" t="s">
        <v>6901</v>
      </c>
      <c r="F542" s="664" t="s">
        <v>6902</v>
      </c>
      <c r="G542" s="663" t="s">
        <v>4759</v>
      </c>
      <c r="H542" s="663" t="s">
        <v>4761</v>
      </c>
      <c r="I542" s="665">
        <v>1033.9749999999999</v>
      </c>
      <c r="J542" s="665">
        <v>9</v>
      </c>
      <c r="K542" s="666">
        <v>9305.7800000000007</v>
      </c>
    </row>
    <row r="543" spans="1:11" ht="14.4" customHeight="1" x14ac:dyDescent="0.3">
      <c r="A543" s="661" t="s">
        <v>575</v>
      </c>
      <c r="B543" s="662" t="s">
        <v>576</v>
      </c>
      <c r="C543" s="663" t="s">
        <v>4019</v>
      </c>
      <c r="D543" s="664" t="s">
        <v>6900</v>
      </c>
      <c r="E543" s="663" t="s">
        <v>6901</v>
      </c>
      <c r="F543" s="664" t="s">
        <v>6902</v>
      </c>
      <c r="G543" s="663" t="s">
        <v>4762</v>
      </c>
      <c r="H543" s="663" t="s">
        <v>4763</v>
      </c>
      <c r="I543" s="665">
        <v>1247.1399999999999</v>
      </c>
      <c r="J543" s="665">
        <v>11</v>
      </c>
      <c r="K543" s="666">
        <v>13718.54</v>
      </c>
    </row>
    <row r="544" spans="1:11" ht="14.4" customHeight="1" x14ac:dyDescent="0.3">
      <c r="A544" s="661" t="s">
        <v>575</v>
      </c>
      <c r="B544" s="662" t="s">
        <v>576</v>
      </c>
      <c r="C544" s="663" t="s">
        <v>4019</v>
      </c>
      <c r="D544" s="664" t="s">
        <v>6900</v>
      </c>
      <c r="E544" s="663" t="s">
        <v>6901</v>
      </c>
      <c r="F544" s="664" t="s">
        <v>6902</v>
      </c>
      <c r="G544" s="663" t="s">
        <v>4762</v>
      </c>
      <c r="H544" s="663" t="s">
        <v>4764</v>
      </c>
      <c r="I544" s="665">
        <v>1247.1588888888889</v>
      </c>
      <c r="J544" s="665">
        <v>17</v>
      </c>
      <c r="K544" s="666">
        <v>21201.75</v>
      </c>
    </row>
    <row r="545" spans="1:11" ht="14.4" customHeight="1" x14ac:dyDescent="0.3">
      <c r="A545" s="661" t="s">
        <v>575</v>
      </c>
      <c r="B545" s="662" t="s">
        <v>576</v>
      </c>
      <c r="C545" s="663" t="s">
        <v>4019</v>
      </c>
      <c r="D545" s="664" t="s">
        <v>6900</v>
      </c>
      <c r="E545" s="663" t="s">
        <v>6901</v>
      </c>
      <c r="F545" s="664" t="s">
        <v>6902</v>
      </c>
      <c r="G545" s="663" t="s">
        <v>4765</v>
      </c>
      <c r="H545" s="663" t="s">
        <v>4766</v>
      </c>
      <c r="I545" s="665">
        <v>1655.3100000000002</v>
      </c>
      <c r="J545" s="665">
        <v>11</v>
      </c>
      <c r="K545" s="666">
        <v>18208.71</v>
      </c>
    </row>
    <row r="546" spans="1:11" ht="14.4" customHeight="1" x14ac:dyDescent="0.3">
      <c r="A546" s="661" t="s">
        <v>575</v>
      </c>
      <c r="B546" s="662" t="s">
        <v>576</v>
      </c>
      <c r="C546" s="663" t="s">
        <v>4019</v>
      </c>
      <c r="D546" s="664" t="s">
        <v>6900</v>
      </c>
      <c r="E546" s="663" t="s">
        <v>6901</v>
      </c>
      <c r="F546" s="664" t="s">
        <v>6902</v>
      </c>
      <c r="G546" s="663" t="s">
        <v>4767</v>
      </c>
      <c r="H546" s="663" t="s">
        <v>4768</v>
      </c>
      <c r="I546" s="665">
        <v>4752.949999999998</v>
      </c>
      <c r="J546" s="665">
        <v>31</v>
      </c>
      <c r="K546" s="666">
        <v>147341.44999999995</v>
      </c>
    </row>
    <row r="547" spans="1:11" ht="14.4" customHeight="1" x14ac:dyDescent="0.3">
      <c r="A547" s="661" t="s">
        <v>575</v>
      </c>
      <c r="B547" s="662" t="s">
        <v>576</v>
      </c>
      <c r="C547" s="663" t="s">
        <v>4019</v>
      </c>
      <c r="D547" s="664" t="s">
        <v>6900</v>
      </c>
      <c r="E547" s="663" t="s">
        <v>6901</v>
      </c>
      <c r="F547" s="664" t="s">
        <v>6902</v>
      </c>
      <c r="G547" s="663" t="s">
        <v>4769</v>
      </c>
      <c r="H547" s="663" t="s">
        <v>4770</v>
      </c>
      <c r="I547" s="665">
        <v>1421.5774999999999</v>
      </c>
      <c r="J547" s="665">
        <v>4</v>
      </c>
      <c r="K547" s="666">
        <v>5686.3099999999995</v>
      </c>
    </row>
    <row r="548" spans="1:11" ht="14.4" customHeight="1" x14ac:dyDescent="0.3">
      <c r="A548" s="661" t="s">
        <v>575</v>
      </c>
      <c r="B548" s="662" t="s">
        <v>576</v>
      </c>
      <c r="C548" s="663" t="s">
        <v>4019</v>
      </c>
      <c r="D548" s="664" t="s">
        <v>6900</v>
      </c>
      <c r="E548" s="663" t="s">
        <v>6901</v>
      </c>
      <c r="F548" s="664" t="s">
        <v>6902</v>
      </c>
      <c r="G548" s="663" t="s">
        <v>4771</v>
      </c>
      <c r="H548" s="663" t="s">
        <v>4772</v>
      </c>
      <c r="I548" s="665">
        <v>1655.3054545454545</v>
      </c>
      <c r="J548" s="665">
        <v>16</v>
      </c>
      <c r="K548" s="666">
        <v>26484.739999999998</v>
      </c>
    </row>
    <row r="549" spans="1:11" ht="14.4" customHeight="1" x14ac:dyDescent="0.3">
      <c r="A549" s="661" t="s">
        <v>575</v>
      </c>
      <c r="B549" s="662" t="s">
        <v>576</v>
      </c>
      <c r="C549" s="663" t="s">
        <v>4019</v>
      </c>
      <c r="D549" s="664" t="s">
        <v>6900</v>
      </c>
      <c r="E549" s="663" t="s">
        <v>6901</v>
      </c>
      <c r="F549" s="664" t="s">
        <v>6902</v>
      </c>
      <c r="G549" s="663" t="s">
        <v>4773</v>
      </c>
      <c r="H549" s="663" t="s">
        <v>4774</v>
      </c>
      <c r="I549" s="665">
        <v>1655.2800000000002</v>
      </c>
      <c r="J549" s="665">
        <v>19</v>
      </c>
      <c r="K549" s="666">
        <v>31450.259999999995</v>
      </c>
    </row>
    <row r="550" spans="1:11" ht="14.4" customHeight="1" x14ac:dyDescent="0.3">
      <c r="A550" s="661" t="s">
        <v>575</v>
      </c>
      <c r="B550" s="662" t="s">
        <v>576</v>
      </c>
      <c r="C550" s="663" t="s">
        <v>4019</v>
      </c>
      <c r="D550" s="664" t="s">
        <v>6900</v>
      </c>
      <c r="E550" s="663" t="s">
        <v>6901</v>
      </c>
      <c r="F550" s="664" t="s">
        <v>6902</v>
      </c>
      <c r="G550" s="663" t="s">
        <v>4775</v>
      </c>
      <c r="H550" s="663" t="s">
        <v>4776</v>
      </c>
      <c r="I550" s="665">
        <v>547.20000000000005</v>
      </c>
      <c r="J550" s="665">
        <v>1</v>
      </c>
      <c r="K550" s="666">
        <v>547.20000000000005</v>
      </c>
    </row>
    <row r="551" spans="1:11" ht="14.4" customHeight="1" x14ac:dyDescent="0.3">
      <c r="A551" s="661" t="s">
        <v>575</v>
      </c>
      <c r="B551" s="662" t="s">
        <v>576</v>
      </c>
      <c r="C551" s="663" t="s">
        <v>4019</v>
      </c>
      <c r="D551" s="664" t="s">
        <v>6900</v>
      </c>
      <c r="E551" s="663" t="s">
        <v>6901</v>
      </c>
      <c r="F551" s="664" t="s">
        <v>6902</v>
      </c>
      <c r="G551" s="663" t="s">
        <v>4777</v>
      </c>
      <c r="H551" s="663" t="s">
        <v>4778</v>
      </c>
      <c r="I551" s="665">
        <v>506</v>
      </c>
      <c r="J551" s="665">
        <v>15</v>
      </c>
      <c r="K551" s="666">
        <v>7590</v>
      </c>
    </row>
    <row r="552" spans="1:11" ht="14.4" customHeight="1" x14ac:dyDescent="0.3">
      <c r="A552" s="661" t="s">
        <v>575</v>
      </c>
      <c r="B552" s="662" t="s">
        <v>576</v>
      </c>
      <c r="C552" s="663" t="s">
        <v>4019</v>
      </c>
      <c r="D552" s="664" t="s">
        <v>6900</v>
      </c>
      <c r="E552" s="663" t="s">
        <v>6901</v>
      </c>
      <c r="F552" s="664" t="s">
        <v>6902</v>
      </c>
      <c r="G552" s="663" t="s">
        <v>4779</v>
      </c>
      <c r="H552" s="663" t="s">
        <v>4780</v>
      </c>
      <c r="I552" s="665">
        <v>506</v>
      </c>
      <c r="J552" s="665">
        <v>53</v>
      </c>
      <c r="K552" s="666">
        <v>26818</v>
      </c>
    </row>
    <row r="553" spans="1:11" ht="14.4" customHeight="1" x14ac:dyDescent="0.3">
      <c r="A553" s="661" t="s">
        <v>575</v>
      </c>
      <c r="B553" s="662" t="s">
        <v>576</v>
      </c>
      <c r="C553" s="663" t="s">
        <v>4019</v>
      </c>
      <c r="D553" s="664" t="s">
        <v>6900</v>
      </c>
      <c r="E553" s="663" t="s">
        <v>6901</v>
      </c>
      <c r="F553" s="664" t="s">
        <v>6902</v>
      </c>
      <c r="G553" s="663" t="s">
        <v>4781</v>
      </c>
      <c r="H553" s="663" t="s">
        <v>4782</v>
      </c>
      <c r="I553" s="665">
        <v>4452.800000000002</v>
      </c>
      <c r="J553" s="665">
        <v>31</v>
      </c>
      <c r="K553" s="666">
        <v>138036.80000000002</v>
      </c>
    </row>
    <row r="554" spans="1:11" ht="14.4" customHeight="1" x14ac:dyDescent="0.3">
      <c r="A554" s="661" t="s">
        <v>575</v>
      </c>
      <c r="B554" s="662" t="s">
        <v>576</v>
      </c>
      <c r="C554" s="663" t="s">
        <v>4019</v>
      </c>
      <c r="D554" s="664" t="s">
        <v>6900</v>
      </c>
      <c r="E554" s="663" t="s">
        <v>6901</v>
      </c>
      <c r="F554" s="664" t="s">
        <v>6902</v>
      </c>
      <c r="G554" s="663" t="s">
        <v>4783</v>
      </c>
      <c r="H554" s="663" t="s">
        <v>4784</v>
      </c>
      <c r="I554" s="665">
        <v>1664.3983333333333</v>
      </c>
      <c r="J554" s="665">
        <v>6</v>
      </c>
      <c r="K554" s="666">
        <v>9986.39</v>
      </c>
    </row>
    <row r="555" spans="1:11" ht="14.4" customHeight="1" x14ac:dyDescent="0.3">
      <c r="A555" s="661" t="s">
        <v>575</v>
      </c>
      <c r="B555" s="662" t="s">
        <v>576</v>
      </c>
      <c r="C555" s="663" t="s">
        <v>4019</v>
      </c>
      <c r="D555" s="664" t="s">
        <v>6900</v>
      </c>
      <c r="E555" s="663" t="s">
        <v>6901</v>
      </c>
      <c r="F555" s="664" t="s">
        <v>6902</v>
      </c>
      <c r="G555" s="663" t="s">
        <v>4785</v>
      </c>
      <c r="H555" s="663" t="s">
        <v>4786</v>
      </c>
      <c r="I555" s="665">
        <v>6037.5</v>
      </c>
      <c r="J555" s="665">
        <v>15</v>
      </c>
      <c r="K555" s="666">
        <v>90562.5</v>
      </c>
    </row>
    <row r="556" spans="1:11" ht="14.4" customHeight="1" x14ac:dyDescent="0.3">
      <c r="A556" s="661" t="s">
        <v>575</v>
      </c>
      <c r="B556" s="662" t="s">
        <v>576</v>
      </c>
      <c r="C556" s="663" t="s">
        <v>4019</v>
      </c>
      <c r="D556" s="664" t="s">
        <v>6900</v>
      </c>
      <c r="E556" s="663" t="s">
        <v>6901</v>
      </c>
      <c r="F556" s="664" t="s">
        <v>6902</v>
      </c>
      <c r="G556" s="663" t="s">
        <v>4787</v>
      </c>
      <c r="H556" s="663" t="s">
        <v>4788</v>
      </c>
      <c r="I556" s="665">
        <v>1856.1</v>
      </c>
      <c r="J556" s="665">
        <v>6</v>
      </c>
      <c r="K556" s="666">
        <v>11136.6</v>
      </c>
    </row>
    <row r="557" spans="1:11" ht="14.4" customHeight="1" x14ac:dyDescent="0.3">
      <c r="A557" s="661" t="s">
        <v>575</v>
      </c>
      <c r="B557" s="662" t="s">
        <v>576</v>
      </c>
      <c r="C557" s="663" t="s">
        <v>4019</v>
      </c>
      <c r="D557" s="664" t="s">
        <v>6900</v>
      </c>
      <c r="E557" s="663" t="s">
        <v>6901</v>
      </c>
      <c r="F557" s="664" t="s">
        <v>6902</v>
      </c>
      <c r="G557" s="663" t="s">
        <v>4787</v>
      </c>
      <c r="H557" s="663" t="s">
        <v>4789</v>
      </c>
      <c r="I557" s="665">
        <v>1856.0999999999997</v>
      </c>
      <c r="J557" s="665">
        <v>3</v>
      </c>
      <c r="K557" s="666">
        <v>5568.2999999999993</v>
      </c>
    </row>
    <row r="558" spans="1:11" ht="14.4" customHeight="1" x14ac:dyDescent="0.3">
      <c r="A558" s="661" t="s">
        <v>575</v>
      </c>
      <c r="B558" s="662" t="s">
        <v>576</v>
      </c>
      <c r="C558" s="663" t="s">
        <v>4019</v>
      </c>
      <c r="D558" s="664" t="s">
        <v>6900</v>
      </c>
      <c r="E558" s="663" t="s">
        <v>6901</v>
      </c>
      <c r="F558" s="664" t="s">
        <v>6902</v>
      </c>
      <c r="G558" s="663" t="s">
        <v>4790</v>
      </c>
      <c r="H558" s="663" t="s">
        <v>4791</v>
      </c>
      <c r="I558" s="665">
        <v>1856.1</v>
      </c>
      <c r="J558" s="665">
        <v>5</v>
      </c>
      <c r="K558" s="666">
        <v>9280.5</v>
      </c>
    </row>
    <row r="559" spans="1:11" ht="14.4" customHeight="1" x14ac:dyDescent="0.3">
      <c r="A559" s="661" t="s">
        <v>575</v>
      </c>
      <c r="B559" s="662" t="s">
        <v>576</v>
      </c>
      <c r="C559" s="663" t="s">
        <v>4019</v>
      </c>
      <c r="D559" s="664" t="s">
        <v>6900</v>
      </c>
      <c r="E559" s="663" t="s">
        <v>6901</v>
      </c>
      <c r="F559" s="664" t="s">
        <v>6902</v>
      </c>
      <c r="G559" s="663" t="s">
        <v>4790</v>
      </c>
      <c r="H559" s="663" t="s">
        <v>4792</v>
      </c>
      <c r="I559" s="665">
        <v>1856.1</v>
      </c>
      <c r="J559" s="665">
        <v>2</v>
      </c>
      <c r="K559" s="666">
        <v>3712.2</v>
      </c>
    </row>
    <row r="560" spans="1:11" ht="14.4" customHeight="1" x14ac:dyDescent="0.3">
      <c r="A560" s="661" t="s">
        <v>575</v>
      </c>
      <c r="B560" s="662" t="s">
        <v>576</v>
      </c>
      <c r="C560" s="663" t="s">
        <v>4019</v>
      </c>
      <c r="D560" s="664" t="s">
        <v>6900</v>
      </c>
      <c r="E560" s="663" t="s">
        <v>6901</v>
      </c>
      <c r="F560" s="664" t="s">
        <v>6902</v>
      </c>
      <c r="G560" s="663" t="s">
        <v>4793</v>
      </c>
      <c r="H560" s="663" t="s">
        <v>4794</v>
      </c>
      <c r="I560" s="665">
        <v>329.46512195121932</v>
      </c>
      <c r="J560" s="665">
        <v>105</v>
      </c>
      <c r="K560" s="666">
        <v>34594.109999999986</v>
      </c>
    </row>
    <row r="561" spans="1:11" ht="14.4" customHeight="1" x14ac:dyDescent="0.3">
      <c r="A561" s="661" t="s">
        <v>575</v>
      </c>
      <c r="B561" s="662" t="s">
        <v>576</v>
      </c>
      <c r="C561" s="663" t="s">
        <v>4019</v>
      </c>
      <c r="D561" s="664" t="s">
        <v>6900</v>
      </c>
      <c r="E561" s="663" t="s">
        <v>6901</v>
      </c>
      <c r="F561" s="664" t="s">
        <v>6902</v>
      </c>
      <c r="G561" s="663" t="s">
        <v>4793</v>
      </c>
      <c r="H561" s="663" t="s">
        <v>4795</v>
      </c>
      <c r="I561" s="665">
        <v>329.46249999999964</v>
      </c>
      <c r="J561" s="665">
        <v>139</v>
      </c>
      <c r="K561" s="666">
        <v>45795.349999999991</v>
      </c>
    </row>
    <row r="562" spans="1:11" ht="14.4" customHeight="1" x14ac:dyDescent="0.3">
      <c r="A562" s="661" t="s">
        <v>575</v>
      </c>
      <c r="B562" s="662" t="s">
        <v>576</v>
      </c>
      <c r="C562" s="663" t="s">
        <v>4019</v>
      </c>
      <c r="D562" s="664" t="s">
        <v>6900</v>
      </c>
      <c r="E562" s="663" t="s">
        <v>6901</v>
      </c>
      <c r="F562" s="664" t="s">
        <v>6902</v>
      </c>
      <c r="G562" s="663" t="s">
        <v>4796</v>
      </c>
      <c r="H562" s="663" t="s">
        <v>4797</v>
      </c>
      <c r="I562" s="665">
        <v>329.46243902438994</v>
      </c>
      <c r="J562" s="665">
        <v>123</v>
      </c>
      <c r="K562" s="666">
        <v>40523.929999999993</v>
      </c>
    </row>
    <row r="563" spans="1:11" ht="14.4" customHeight="1" x14ac:dyDescent="0.3">
      <c r="A563" s="661" t="s">
        <v>575</v>
      </c>
      <c r="B563" s="662" t="s">
        <v>576</v>
      </c>
      <c r="C563" s="663" t="s">
        <v>4019</v>
      </c>
      <c r="D563" s="664" t="s">
        <v>6900</v>
      </c>
      <c r="E563" s="663" t="s">
        <v>6901</v>
      </c>
      <c r="F563" s="664" t="s">
        <v>6902</v>
      </c>
      <c r="G563" s="663" t="s">
        <v>4796</v>
      </c>
      <c r="H563" s="663" t="s">
        <v>4798</v>
      </c>
      <c r="I563" s="665">
        <v>329.46119047619015</v>
      </c>
      <c r="J563" s="665">
        <v>125</v>
      </c>
      <c r="K563" s="666">
        <v>41182.769999999997</v>
      </c>
    </row>
    <row r="564" spans="1:11" ht="14.4" customHeight="1" x14ac:dyDescent="0.3">
      <c r="A564" s="661" t="s">
        <v>575</v>
      </c>
      <c r="B564" s="662" t="s">
        <v>576</v>
      </c>
      <c r="C564" s="663" t="s">
        <v>4019</v>
      </c>
      <c r="D564" s="664" t="s">
        <v>6900</v>
      </c>
      <c r="E564" s="663" t="s">
        <v>6901</v>
      </c>
      <c r="F564" s="664" t="s">
        <v>6902</v>
      </c>
      <c r="G564" s="663" t="s">
        <v>4799</v>
      </c>
      <c r="H564" s="663" t="s">
        <v>4800</v>
      </c>
      <c r="I564" s="665">
        <v>329.46238095238067</v>
      </c>
      <c r="J564" s="665">
        <v>135</v>
      </c>
      <c r="K564" s="666">
        <v>44477.589999999982</v>
      </c>
    </row>
    <row r="565" spans="1:11" ht="14.4" customHeight="1" x14ac:dyDescent="0.3">
      <c r="A565" s="661" t="s">
        <v>575</v>
      </c>
      <c r="B565" s="662" t="s">
        <v>576</v>
      </c>
      <c r="C565" s="663" t="s">
        <v>4019</v>
      </c>
      <c r="D565" s="664" t="s">
        <v>6900</v>
      </c>
      <c r="E565" s="663" t="s">
        <v>6901</v>
      </c>
      <c r="F565" s="664" t="s">
        <v>6902</v>
      </c>
      <c r="G565" s="663" t="s">
        <v>4799</v>
      </c>
      <c r="H565" s="663" t="s">
        <v>4801</v>
      </c>
      <c r="I565" s="665">
        <v>329.46204545454515</v>
      </c>
      <c r="J565" s="665">
        <v>141</v>
      </c>
      <c r="K565" s="666">
        <v>46454.349999999969</v>
      </c>
    </row>
    <row r="566" spans="1:11" ht="14.4" customHeight="1" x14ac:dyDescent="0.3">
      <c r="A566" s="661" t="s">
        <v>575</v>
      </c>
      <c r="B566" s="662" t="s">
        <v>576</v>
      </c>
      <c r="C566" s="663" t="s">
        <v>4019</v>
      </c>
      <c r="D566" s="664" t="s">
        <v>6900</v>
      </c>
      <c r="E566" s="663" t="s">
        <v>6901</v>
      </c>
      <c r="F566" s="664" t="s">
        <v>6902</v>
      </c>
      <c r="G566" s="663" t="s">
        <v>4802</v>
      </c>
      <c r="H566" s="663" t="s">
        <v>4803</v>
      </c>
      <c r="I566" s="665">
        <v>329.45954545454549</v>
      </c>
      <c r="J566" s="665">
        <v>47</v>
      </c>
      <c r="K566" s="666">
        <v>15484.719999999996</v>
      </c>
    </row>
    <row r="567" spans="1:11" ht="14.4" customHeight="1" x14ac:dyDescent="0.3">
      <c r="A567" s="661" t="s">
        <v>575</v>
      </c>
      <c r="B567" s="662" t="s">
        <v>576</v>
      </c>
      <c r="C567" s="663" t="s">
        <v>4019</v>
      </c>
      <c r="D567" s="664" t="s">
        <v>6900</v>
      </c>
      <c r="E567" s="663" t="s">
        <v>6901</v>
      </c>
      <c r="F567" s="664" t="s">
        <v>6902</v>
      </c>
      <c r="G567" s="663" t="s">
        <v>4802</v>
      </c>
      <c r="H567" s="663" t="s">
        <v>4804</v>
      </c>
      <c r="I567" s="665">
        <v>329.46227272727276</v>
      </c>
      <c r="J567" s="665">
        <v>55</v>
      </c>
      <c r="K567" s="666">
        <v>18120.46999999999</v>
      </c>
    </row>
    <row r="568" spans="1:11" ht="14.4" customHeight="1" x14ac:dyDescent="0.3">
      <c r="A568" s="661" t="s">
        <v>575</v>
      </c>
      <c r="B568" s="662" t="s">
        <v>576</v>
      </c>
      <c r="C568" s="663" t="s">
        <v>4019</v>
      </c>
      <c r="D568" s="664" t="s">
        <v>6900</v>
      </c>
      <c r="E568" s="663" t="s">
        <v>6901</v>
      </c>
      <c r="F568" s="664" t="s">
        <v>6902</v>
      </c>
      <c r="G568" s="663" t="s">
        <v>4805</v>
      </c>
      <c r="H568" s="663" t="s">
        <v>4806</v>
      </c>
      <c r="I568" s="665">
        <v>1385.75</v>
      </c>
      <c r="J568" s="665">
        <v>31</v>
      </c>
      <c r="K568" s="666">
        <v>42958.25</v>
      </c>
    </row>
    <row r="569" spans="1:11" ht="14.4" customHeight="1" x14ac:dyDescent="0.3">
      <c r="A569" s="661" t="s">
        <v>575</v>
      </c>
      <c r="B569" s="662" t="s">
        <v>576</v>
      </c>
      <c r="C569" s="663" t="s">
        <v>4019</v>
      </c>
      <c r="D569" s="664" t="s">
        <v>6900</v>
      </c>
      <c r="E569" s="663" t="s">
        <v>6901</v>
      </c>
      <c r="F569" s="664" t="s">
        <v>6902</v>
      </c>
      <c r="G569" s="663" t="s">
        <v>4807</v>
      </c>
      <c r="H569" s="663" t="s">
        <v>4808</v>
      </c>
      <c r="I569" s="665">
        <v>1385.75</v>
      </c>
      <c r="J569" s="665">
        <v>14</v>
      </c>
      <c r="K569" s="666">
        <v>19400.5</v>
      </c>
    </row>
    <row r="570" spans="1:11" ht="14.4" customHeight="1" x14ac:dyDescent="0.3">
      <c r="A570" s="661" t="s">
        <v>575</v>
      </c>
      <c r="B570" s="662" t="s">
        <v>576</v>
      </c>
      <c r="C570" s="663" t="s">
        <v>4019</v>
      </c>
      <c r="D570" s="664" t="s">
        <v>6900</v>
      </c>
      <c r="E570" s="663" t="s">
        <v>6901</v>
      </c>
      <c r="F570" s="664" t="s">
        <v>6902</v>
      </c>
      <c r="G570" s="663" t="s">
        <v>4809</v>
      </c>
      <c r="H570" s="663" t="s">
        <v>4810</v>
      </c>
      <c r="I570" s="665">
        <v>1000.5</v>
      </c>
      <c r="J570" s="665">
        <v>14</v>
      </c>
      <c r="K570" s="666">
        <v>14007</v>
      </c>
    </row>
    <row r="571" spans="1:11" ht="14.4" customHeight="1" x14ac:dyDescent="0.3">
      <c r="A571" s="661" t="s">
        <v>575</v>
      </c>
      <c r="B571" s="662" t="s">
        <v>576</v>
      </c>
      <c r="C571" s="663" t="s">
        <v>4019</v>
      </c>
      <c r="D571" s="664" t="s">
        <v>6900</v>
      </c>
      <c r="E571" s="663" t="s">
        <v>6901</v>
      </c>
      <c r="F571" s="664" t="s">
        <v>6902</v>
      </c>
      <c r="G571" s="663" t="s">
        <v>4811</v>
      </c>
      <c r="H571" s="663" t="s">
        <v>4812</v>
      </c>
      <c r="I571" s="665">
        <v>1092.5</v>
      </c>
      <c r="J571" s="665">
        <v>85</v>
      </c>
      <c r="K571" s="666">
        <v>92862.5</v>
      </c>
    </row>
    <row r="572" spans="1:11" ht="14.4" customHeight="1" x14ac:dyDescent="0.3">
      <c r="A572" s="661" t="s">
        <v>575</v>
      </c>
      <c r="B572" s="662" t="s">
        <v>576</v>
      </c>
      <c r="C572" s="663" t="s">
        <v>4019</v>
      </c>
      <c r="D572" s="664" t="s">
        <v>6900</v>
      </c>
      <c r="E572" s="663" t="s">
        <v>6901</v>
      </c>
      <c r="F572" s="664" t="s">
        <v>6902</v>
      </c>
      <c r="G572" s="663" t="s">
        <v>4813</v>
      </c>
      <c r="H572" s="663" t="s">
        <v>4814</v>
      </c>
      <c r="I572" s="665">
        <v>1000.5</v>
      </c>
      <c r="J572" s="665">
        <v>23</v>
      </c>
      <c r="K572" s="666">
        <v>23011.5</v>
      </c>
    </row>
    <row r="573" spans="1:11" ht="14.4" customHeight="1" x14ac:dyDescent="0.3">
      <c r="A573" s="661" t="s">
        <v>575</v>
      </c>
      <c r="B573" s="662" t="s">
        <v>576</v>
      </c>
      <c r="C573" s="663" t="s">
        <v>4019</v>
      </c>
      <c r="D573" s="664" t="s">
        <v>6900</v>
      </c>
      <c r="E573" s="663" t="s">
        <v>6901</v>
      </c>
      <c r="F573" s="664" t="s">
        <v>6902</v>
      </c>
      <c r="G573" s="663" t="s">
        <v>4815</v>
      </c>
      <c r="H573" s="663" t="s">
        <v>4816</v>
      </c>
      <c r="I573" s="665">
        <v>1000.5</v>
      </c>
      <c r="J573" s="665">
        <v>5</v>
      </c>
      <c r="K573" s="666">
        <v>5002.5</v>
      </c>
    </row>
    <row r="574" spans="1:11" ht="14.4" customHeight="1" x14ac:dyDescent="0.3">
      <c r="A574" s="661" t="s">
        <v>575</v>
      </c>
      <c r="B574" s="662" t="s">
        <v>576</v>
      </c>
      <c r="C574" s="663" t="s">
        <v>4019</v>
      </c>
      <c r="D574" s="664" t="s">
        <v>6900</v>
      </c>
      <c r="E574" s="663" t="s">
        <v>6901</v>
      </c>
      <c r="F574" s="664" t="s">
        <v>6902</v>
      </c>
      <c r="G574" s="663" t="s">
        <v>4817</v>
      </c>
      <c r="H574" s="663" t="s">
        <v>4818</v>
      </c>
      <c r="I574" s="665">
        <v>471.95400000000001</v>
      </c>
      <c r="J574" s="665">
        <v>12</v>
      </c>
      <c r="K574" s="666">
        <v>5663.4</v>
      </c>
    </row>
    <row r="575" spans="1:11" ht="14.4" customHeight="1" x14ac:dyDescent="0.3">
      <c r="A575" s="661" t="s">
        <v>575</v>
      </c>
      <c r="B575" s="662" t="s">
        <v>576</v>
      </c>
      <c r="C575" s="663" t="s">
        <v>4019</v>
      </c>
      <c r="D575" s="664" t="s">
        <v>6900</v>
      </c>
      <c r="E575" s="663" t="s">
        <v>6901</v>
      </c>
      <c r="F575" s="664" t="s">
        <v>6902</v>
      </c>
      <c r="G575" s="663" t="s">
        <v>4819</v>
      </c>
      <c r="H575" s="663" t="s">
        <v>4820</v>
      </c>
      <c r="I575" s="665">
        <v>471.95590909090902</v>
      </c>
      <c r="J575" s="665">
        <v>36</v>
      </c>
      <c r="K575" s="666">
        <v>16990.449999999993</v>
      </c>
    </row>
    <row r="576" spans="1:11" ht="14.4" customHeight="1" x14ac:dyDescent="0.3">
      <c r="A576" s="661" t="s">
        <v>575</v>
      </c>
      <c r="B576" s="662" t="s">
        <v>576</v>
      </c>
      <c r="C576" s="663" t="s">
        <v>4019</v>
      </c>
      <c r="D576" s="664" t="s">
        <v>6900</v>
      </c>
      <c r="E576" s="663" t="s">
        <v>6901</v>
      </c>
      <c r="F576" s="664" t="s">
        <v>6902</v>
      </c>
      <c r="G576" s="663" t="s">
        <v>4821</v>
      </c>
      <c r="H576" s="663" t="s">
        <v>4822</v>
      </c>
      <c r="I576" s="665">
        <v>1552.5</v>
      </c>
      <c r="J576" s="665">
        <v>2</v>
      </c>
      <c r="K576" s="666">
        <v>3105</v>
      </c>
    </row>
    <row r="577" spans="1:11" ht="14.4" customHeight="1" x14ac:dyDescent="0.3">
      <c r="A577" s="661" t="s">
        <v>575</v>
      </c>
      <c r="B577" s="662" t="s">
        <v>576</v>
      </c>
      <c r="C577" s="663" t="s">
        <v>4019</v>
      </c>
      <c r="D577" s="664" t="s">
        <v>6900</v>
      </c>
      <c r="E577" s="663" t="s">
        <v>6901</v>
      </c>
      <c r="F577" s="664" t="s">
        <v>6902</v>
      </c>
      <c r="G577" s="663" t="s">
        <v>4823</v>
      </c>
      <c r="H577" s="663" t="s">
        <v>4824</v>
      </c>
      <c r="I577" s="665">
        <v>1552.5</v>
      </c>
      <c r="J577" s="665">
        <v>8</v>
      </c>
      <c r="K577" s="666">
        <v>12420</v>
      </c>
    </row>
    <row r="578" spans="1:11" ht="14.4" customHeight="1" x14ac:dyDescent="0.3">
      <c r="A578" s="661" t="s">
        <v>575</v>
      </c>
      <c r="B578" s="662" t="s">
        <v>576</v>
      </c>
      <c r="C578" s="663" t="s">
        <v>4019</v>
      </c>
      <c r="D578" s="664" t="s">
        <v>6900</v>
      </c>
      <c r="E578" s="663" t="s">
        <v>6901</v>
      </c>
      <c r="F578" s="664" t="s">
        <v>6902</v>
      </c>
      <c r="G578" s="663" t="s">
        <v>4825</v>
      </c>
      <c r="H578" s="663" t="s">
        <v>4826</v>
      </c>
      <c r="I578" s="665">
        <v>1725</v>
      </c>
      <c r="J578" s="665">
        <v>6</v>
      </c>
      <c r="K578" s="666">
        <v>10350</v>
      </c>
    </row>
    <row r="579" spans="1:11" ht="14.4" customHeight="1" x14ac:dyDescent="0.3">
      <c r="A579" s="661" t="s">
        <v>575</v>
      </c>
      <c r="B579" s="662" t="s">
        <v>576</v>
      </c>
      <c r="C579" s="663" t="s">
        <v>4019</v>
      </c>
      <c r="D579" s="664" t="s">
        <v>6900</v>
      </c>
      <c r="E579" s="663" t="s">
        <v>6901</v>
      </c>
      <c r="F579" s="664" t="s">
        <v>6902</v>
      </c>
      <c r="G579" s="663" t="s">
        <v>4827</v>
      </c>
      <c r="H579" s="663" t="s">
        <v>4828</v>
      </c>
      <c r="I579" s="665">
        <v>1725</v>
      </c>
      <c r="J579" s="665">
        <v>16</v>
      </c>
      <c r="K579" s="666">
        <v>27600</v>
      </c>
    </row>
    <row r="580" spans="1:11" ht="14.4" customHeight="1" x14ac:dyDescent="0.3">
      <c r="A580" s="661" t="s">
        <v>575</v>
      </c>
      <c r="B580" s="662" t="s">
        <v>576</v>
      </c>
      <c r="C580" s="663" t="s">
        <v>4019</v>
      </c>
      <c r="D580" s="664" t="s">
        <v>6900</v>
      </c>
      <c r="E580" s="663" t="s">
        <v>6901</v>
      </c>
      <c r="F580" s="664" t="s">
        <v>6902</v>
      </c>
      <c r="G580" s="663" t="s">
        <v>4829</v>
      </c>
      <c r="H580" s="663" t="s">
        <v>4830</v>
      </c>
      <c r="I580" s="665">
        <v>1725</v>
      </c>
      <c r="J580" s="665">
        <v>13</v>
      </c>
      <c r="K580" s="666">
        <v>22425</v>
      </c>
    </row>
    <row r="581" spans="1:11" ht="14.4" customHeight="1" x14ac:dyDescent="0.3">
      <c r="A581" s="661" t="s">
        <v>575</v>
      </c>
      <c r="B581" s="662" t="s">
        <v>576</v>
      </c>
      <c r="C581" s="663" t="s">
        <v>4019</v>
      </c>
      <c r="D581" s="664" t="s">
        <v>6900</v>
      </c>
      <c r="E581" s="663" t="s">
        <v>6901</v>
      </c>
      <c r="F581" s="664" t="s">
        <v>6902</v>
      </c>
      <c r="G581" s="663" t="s">
        <v>4831</v>
      </c>
      <c r="H581" s="663" t="s">
        <v>4832</v>
      </c>
      <c r="I581" s="665">
        <v>506</v>
      </c>
      <c r="J581" s="665">
        <v>24</v>
      </c>
      <c r="K581" s="666">
        <v>12144</v>
      </c>
    </row>
    <row r="582" spans="1:11" ht="14.4" customHeight="1" x14ac:dyDescent="0.3">
      <c r="A582" s="661" t="s">
        <v>575</v>
      </c>
      <c r="B582" s="662" t="s">
        <v>576</v>
      </c>
      <c r="C582" s="663" t="s">
        <v>4019</v>
      </c>
      <c r="D582" s="664" t="s">
        <v>6900</v>
      </c>
      <c r="E582" s="663" t="s">
        <v>6901</v>
      </c>
      <c r="F582" s="664" t="s">
        <v>6902</v>
      </c>
      <c r="G582" s="663" t="s">
        <v>4833</v>
      </c>
      <c r="H582" s="663" t="s">
        <v>4834</v>
      </c>
      <c r="I582" s="665">
        <v>506</v>
      </c>
      <c r="J582" s="665">
        <v>7</v>
      </c>
      <c r="K582" s="666">
        <v>3542</v>
      </c>
    </row>
    <row r="583" spans="1:11" ht="14.4" customHeight="1" x14ac:dyDescent="0.3">
      <c r="A583" s="661" t="s">
        <v>575</v>
      </c>
      <c r="B583" s="662" t="s">
        <v>576</v>
      </c>
      <c r="C583" s="663" t="s">
        <v>4019</v>
      </c>
      <c r="D583" s="664" t="s">
        <v>6900</v>
      </c>
      <c r="E583" s="663" t="s">
        <v>6901</v>
      </c>
      <c r="F583" s="664" t="s">
        <v>6902</v>
      </c>
      <c r="G583" s="663" t="s">
        <v>4835</v>
      </c>
      <c r="H583" s="663" t="s">
        <v>4836</v>
      </c>
      <c r="I583" s="665">
        <v>471.95642857142855</v>
      </c>
      <c r="J583" s="665">
        <v>27</v>
      </c>
      <c r="K583" s="666">
        <v>12742.839999999998</v>
      </c>
    </row>
    <row r="584" spans="1:11" ht="14.4" customHeight="1" x14ac:dyDescent="0.3">
      <c r="A584" s="661" t="s">
        <v>575</v>
      </c>
      <c r="B584" s="662" t="s">
        <v>576</v>
      </c>
      <c r="C584" s="663" t="s">
        <v>4019</v>
      </c>
      <c r="D584" s="664" t="s">
        <v>6900</v>
      </c>
      <c r="E584" s="663" t="s">
        <v>6901</v>
      </c>
      <c r="F584" s="664" t="s">
        <v>6902</v>
      </c>
      <c r="G584" s="663" t="s">
        <v>4837</v>
      </c>
      <c r="H584" s="663" t="s">
        <v>4838</v>
      </c>
      <c r="I584" s="665">
        <v>1385.75</v>
      </c>
      <c r="J584" s="665">
        <v>18</v>
      </c>
      <c r="K584" s="666">
        <v>24943.5</v>
      </c>
    </row>
    <row r="585" spans="1:11" ht="14.4" customHeight="1" x14ac:dyDescent="0.3">
      <c r="A585" s="661" t="s">
        <v>575</v>
      </c>
      <c r="B585" s="662" t="s">
        <v>576</v>
      </c>
      <c r="C585" s="663" t="s">
        <v>4019</v>
      </c>
      <c r="D585" s="664" t="s">
        <v>6900</v>
      </c>
      <c r="E585" s="663" t="s">
        <v>6901</v>
      </c>
      <c r="F585" s="664" t="s">
        <v>6902</v>
      </c>
      <c r="G585" s="663" t="s">
        <v>4839</v>
      </c>
      <c r="H585" s="663" t="s">
        <v>4840</v>
      </c>
      <c r="I585" s="665">
        <v>329.46323529411745</v>
      </c>
      <c r="J585" s="665">
        <v>62</v>
      </c>
      <c r="K585" s="666">
        <v>20426.759999999995</v>
      </c>
    </row>
    <row r="586" spans="1:11" ht="14.4" customHeight="1" x14ac:dyDescent="0.3">
      <c r="A586" s="661" t="s">
        <v>575</v>
      </c>
      <c r="B586" s="662" t="s">
        <v>576</v>
      </c>
      <c r="C586" s="663" t="s">
        <v>4019</v>
      </c>
      <c r="D586" s="664" t="s">
        <v>6900</v>
      </c>
      <c r="E586" s="663" t="s">
        <v>6901</v>
      </c>
      <c r="F586" s="664" t="s">
        <v>6902</v>
      </c>
      <c r="G586" s="663" t="s">
        <v>4839</v>
      </c>
      <c r="H586" s="663" t="s">
        <v>4841</v>
      </c>
      <c r="I586" s="665">
        <v>329.46199999999993</v>
      </c>
      <c r="J586" s="665">
        <v>61</v>
      </c>
      <c r="K586" s="666">
        <v>20097.349999999991</v>
      </c>
    </row>
    <row r="587" spans="1:11" ht="14.4" customHeight="1" x14ac:dyDescent="0.3">
      <c r="A587" s="661" t="s">
        <v>575</v>
      </c>
      <c r="B587" s="662" t="s">
        <v>576</v>
      </c>
      <c r="C587" s="663" t="s">
        <v>4019</v>
      </c>
      <c r="D587" s="664" t="s">
        <v>6900</v>
      </c>
      <c r="E587" s="663" t="s">
        <v>6901</v>
      </c>
      <c r="F587" s="664" t="s">
        <v>6902</v>
      </c>
      <c r="G587" s="663" t="s">
        <v>4842</v>
      </c>
      <c r="H587" s="663" t="s">
        <v>4843</v>
      </c>
      <c r="I587" s="665">
        <v>329.46312499999999</v>
      </c>
      <c r="J587" s="665">
        <v>25</v>
      </c>
      <c r="K587" s="666">
        <v>8236.6</v>
      </c>
    </row>
    <row r="588" spans="1:11" ht="14.4" customHeight="1" x14ac:dyDescent="0.3">
      <c r="A588" s="661" t="s">
        <v>575</v>
      </c>
      <c r="B588" s="662" t="s">
        <v>576</v>
      </c>
      <c r="C588" s="663" t="s">
        <v>4019</v>
      </c>
      <c r="D588" s="664" t="s">
        <v>6900</v>
      </c>
      <c r="E588" s="663" t="s">
        <v>6901</v>
      </c>
      <c r="F588" s="664" t="s">
        <v>6902</v>
      </c>
      <c r="G588" s="663" t="s">
        <v>4842</v>
      </c>
      <c r="H588" s="663" t="s">
        <v>4844</v>
      </c>
      <c r="I588" s="665">
        <v>329.46</v>
      </c>
      <c r="J588" s="665">
        <v>14</v>
      </c>
      <c r="K588" s="666">
        <v>4612.4399999999996</v>
      </c>
    </row>
    <row r="589" spans="1:11" ht="14.4" customHeight="1" x14ac:dyDescent="0.3">
      <c r="A589" s="661" t="s">
        <v>575</v>
      </c>
      <c r="B589" s="662" t="s">
        <v>576</v>
      </c>
      <c r="C589" s="663" t="s">
        <v>4019</v>
      </c>
      <c r="D589" s="664" t="s">
        <v>6900</v>
      </c>
      <c r="E589" s="663" t="s">
        <v>6901</v>
      </c>
      <c r="F589" s="664" t="s">
        <v>6902</v>
      </c>
      <c r="G589" s="663" t="s">
        <v>4845</v>
      </c>
      <c r="H589" s="663" t="s">
        <v>4846</v>
      </c>
      <c r="I589" s="665">
        <v>4452.8000000000011</v>
      </c>
      <c r="J589" s="665">
        <v>13</v>
      </c>
      <c r="K589" s="666">
        <v>57886.400000000016</v>
      </c>
    </row>
    <row r="590" spans="1:11" ht="14.4" customHeight="1" x14ac:dyDescent="0.3">
      <c r="A590" s="661" t="s">
        <v>575</v>
      </c>
      <c r="B590" s="662" t="s">
        <v>576</v>
      </c>
      <c r="C590" s="663" t="s">
        <v>4019</v>
      </c>
      <c r="D590" s="664" t="s">
        <v>6900</v>
      </c>
      <c r="E590" s="663" t="s">
        <v>6901</v>
      </c>
      <c r="F590" s="664" t="s">
        <v>6902</v>
      </c>
      <c r="G590" s="663" t="s">
        <v>4847</v>
      </c>
      <c r="H590" s="663" t="s">
        <v>4848</v>
      </c>
      <c r="I590" s="665">
        <v>1179.901818181818</v>
      </c>
      <c r="J590" s="665">
        <v>23</v>
      </c>
      <c r="K590" s="666">
        <v>27137.73</v>
      </c>
    </row>
    <row r="591" spans="1:11" ht="14.4" customHeight="1" x14ac:dyDescent="0.3">
      <c r="A591" s="661" t="s">
        <v>575</v>
      </c>
      <c r="B591" s="662" t="s">
        <v>576</v>
      </c>
      <c r="C591" s="663" t="s">
        <v>4019</v>
      </c>
      <c r="D591" s="664" t="s">
        <v>6900</v>
      </c>
      <c r="E591" s="663" t="s">
        <v>6901</v>
      </c>
      <c r="F591" s="664" t="s">
        <v>6902</v>
      </c>
      <c r="G591" s="663" t="s">
        <v>4847</v>
      </c>
      <c r="H591" s="663" t="s">
        <v>4849</v>
      </c>
      <c r="I591" s="665">
        <v>1179.8999999999999</v>
      </c>
      <c r="J591" s="665">
        <v>17</v>
      </c>
      <c r="K591" s="666">
        <v>20058.320000000003</v>
      </c>
    </row>
    <row r="592" spans="1:11" ht="14.4" customHeight="1" x14ac:dyDescent="0.3">
      <c r="A592" s="661" t="s">
        <v>575</v>
      </c>
      <c r="B592" s="662" t="s">
        <v>576</v>
      </c>
      <c r="C592" s="663" t="s">
        <v>4019</v>
      </c>
      <c r="D592" s="664" t="s">
        <v>6900</v>
      </c>
      <c r="E592" s="663" t="s">
        <v>6901</v>
      </c>
      <c r="F592" s="664" t="s">
        <v>6902</v>
      </c>
      <c r="G592" s="663" t="s">
        <v>4850</v>
      </c>
      <c r="H592" s="663" t="s">
        <v>4851</v>
      </c>
      <c r="I592" s="665">
        <v>1000.5</v>
      </c>
      <c r="J592" s="665">
        <v>12</v>
      </c>
      <c r="K592" s="666">
        <v>12006</v>
      </c>
    </row>
    <row r="593" spans="1:11" ht="14.4" customHeight="1" x14ac:dyDescent="0.3">
      <c r="A593" s="661" t="s">
        <v>575</v>
      </c>
      <c r="B593" s="662" t="s">
        <v>576</v>
      </c>
      <c r="C593" s="663" t="s">
        <v>4019</v>
      </c>
      <c r="D593" s="664" t="s">
        <v>6900</v>
      </c>
      <c r="E593" s="663" t="s">
        <v>6901</v>
      </c>
      <c r="F593" s="664" t="s">
        <v>6902</v>
      </c>
      <c r="G593" s="663" t="s">
        <v>4852</v>
      </c>
      <c r="H593" s="663" t="s">
        <v>4853</v>
      </c>
      <c r="I593" s="665">
        <v>712.50950000000012</v>
      </c>
      <c r="J593" s="665">
        <v>25</v>
      </c>
      <c r="K593" s="666">
        <v>17812.739999999998</v>
      </c>
    </row>
    <row r="594" spans="1:11" ht="14.4" customHeight="1" x14ac:dyDescent="0.3">
      <c r="A594" s="661" t="s">
        <v>575</v>
      </c>
      <c r="B594" s="662" t="s">
        <v>576</v>
      </c>
      <c r="C594" s="663" t="s">
        <v>4019</v>
      </c>
      <c r="D594" s="664" t="s">
        <v>6900</v>
      </c>
      <c r="E594" s="663" t="s">
        <v>6901</v>
      </c>
      <c r="F594" s="664" t="s">
        <v>6902</v>
      </c>
      <c r="G594" s="663" t="s">
        <v>4852</v>
      </c>
      <c r="H594" s="663" t="s">
        <v>4854</v>
      </c>
      <c r="I594" s="665">
        <v>712.50461538461548</v>
      </c>
      <c r="J594" s="665">
        <v>14</v>
      </c>
      <c r="K594" s="666">
        <v>9975.0600000000013</v>
      </c>
    </row>
    <row r="595" spans="1:11" ht="14.4" customHeight="1" x14ac:dyDescent="0.3">
      <c r="A595" s="661" t="s">
        <v>575</v>
      </c>
      <c r="B595" s="662" t="s">
        <v>576</v>
      </c>
      <c r="C595" s="663" t="s">
        <v>4019</v>
      </c>
      <c r="D595" s="664" t="s">
        <v>6900</v>
      </c>
      <c r="E595" s="663" t="s">
        <v>6901</v>
      </c>
      <c r="F595" s="664" t="s">
        <v>6902</v>
      </c>
      <c r="G595" s="663" t="s">
        <v>4855</v>
      </c>
      <c r="H595" s="663" t="s">
        <v>4856</v>
      </c>
      <c r="I595" s="665">
        <v>527.85000000000014</v>
      </c>
      <c r="J595" s="665">
        <v>33</v>
      </c>
      <c r="K595" s="666">
        <v>17419.050000000003</v>
      </c>
    </row>
    <row r="596" spans="1:11" ht="14.4" customHeight="1" x14ac:dyDescent="0.3">
      <c r="A596" s="661" t="s">
        <v>575</v>
      </c>
      <c r="B596" s="662" t="s">
        <v>576</v>
      </c>
      <c r="C596" s="663" t="s">
        <v>4019</v>
      </c>
      <c r="D596" s="664" t="s">
        <v>6900</v>
      </c>
      <c r="E596" s="663" t="s">
        <v>6901</v>
      </c>
      <c r="F596" s="664" t="s">
        <v>6902</v>
      </c>
      <c r="G596" s="663" t="s">
        <v>4857</v>
      </c>
      <c r="H596" s="663" t="s">
        <v>4858</v>
      </c>
      <c r="I596" s="665">
        <v>527.85000000000014</v>
      </c>
      <c r="J596" s="665">
        <v>32</v>
      </c>
      <c r="K596" s="666">
        <v>16891.200000000004</v>
      </c>
    </row>
    <row r="597" spans="1:11" ht="14.4" customHeight="1" x14ac:dyDescent="0.3">
      <c r="A597" s="661" t="s">
        <v>575</v>
      </c>
      <c r="B597" s="662" t="s">
        <v>576</v>
      </c>
      <c r="C597" s="663" t="s">
        <v>4019</v>
      </c>
      <c r="D597" s="664" t="s">
        <v>6900</v>
      </c>
      <c r="E597" s="663" t="s">
        <v>6901</v>
      </c>
      <c r="F597" s="664" t="s">
        <v>6902</v>
      </c>
      <c r="G597" s="663" t="s">
        <v>4859</v>
      </c>
      <c r="H597" s="663" t="s">
        <v>4860</v>
      </c>
      <c r="I597" s="665">
        <v>527.85000000000014</v>
      </c>
      <c r="J597" s="665">
        <v>34</v>
      </c>
      <c r="K597" s="666">
        <v>17946.900000000001</v>
      </c>
    </row>
    <row r="598" spans="1:11" ht="14.4" customHeight="1" x14ac:dyDescent="0.3">
      <c r="A598" s="661" t="s">
        <v>575</v>
      </c>
      <c r="B598" s="662" t="s">
        <v>576</v>
      </c>
      <c r="C598" s="663" t="s">
        <v>4019</v>
      </c>
      <c r="D598" s="664" t="s">
        <v>6900</v>
      </c>
      <c r="E598" s="663" t="s">
        <v>6901</v>
      </c>
      <c r="F598" s="664" t="s">
        <v>6902</v>
      </c>
      <c r="G598" s="663" t="s">
        <v>4861</v>
      </c>
      <c r="H598" s="663" t="s">
        <v>4862</v>
      </c>
      <c r="I598" s="665">
        <v>1847.937142857143</v>
      </c>
      <c r="J598" s="665">
        <v>83</v>
      </c>
      <c r="K598" s="666">
        <v>153378.91999999998</v>
      </c>
    </row>
    <row r="599" spans="1:11" ht="14.4" customHeight="1" x14ac:dyDescent="0.3">
      <c r="A599" s="661" t="s">
        <v>575</v>
      </c>
      <c r="B599" s="662" t="s">
        <v>576</v>
      </c>
      <c r="C599" s="663" t="s">
        <v>4019</v>
      </c>
      <c r="D599" s="664" t="s">
        <v>6900</v>
      </c>
      <c r="E599" s="663" t="s">
        <v>6901</v>
      </c>
      <c r="F599" s="664" t="s">
        <v>6902</v>
      </c>
      <c r="G599" s="663" t="s">
        <v>4863</v>
      </c>
      <c r="H599" s="663" t="s">
        <v>4864</v>
      </c>
      <c r="I599" s="665">
        <v>329.45937500000002</v>
      </c>
      <c r="J599" s="665">
        <v>19</v>
      </c>
      <c r="K599" s="666">
        <v>6259.7500000000009</v>
      </c>
    </row>
    <row r="600" spans="1:11" ht="14.4" customHeight="1" x14ac:dyDescent="0.3">
      <c r="A600" s="661" t="s">
        <v>575</v>
      </c>
      <c r="B600" s="662" t="s">
        <v>576</v>
      </c>
      <c r="C600" s="663" t="s">
        <v>4019</v>
      </c>
      <c r="D600" s="664" t="s">
        <v>6900</v>
      </c>
      <c r="E600" s="663" t="s">
        <v>6901</v>
      </c>
      <c r="F600" s="664" t="s">
        <v>6902</v>
      </c>
      <c r="G600" s="663" t="s">
        <v>4863</v>
      </c>
      <c r="H600" s="663" t="s">
        <v>4865</v>
      </c>
      <c r="I600" s="665">
        <v>329.46181818181816</v>
      </c>
      <c r="J600" s="665">
        <v>15</v>
      </c>
      <c r="K600" s="666">
        <v>4941.9400000000005</v>
      </c>
    </row>
    <row r="601" spans="1:11" ht="14.4" customHeight="1" x14ac:dyDescent="0.3">
      <c r="A601" s="661" t="s">
        <v>575</v>
      </c>
      <c r="B601" s="662" t="s">
        <v>576</v>
      </c>
      <c r="C601" s="663" t="s">
        <v>4019</v>
      </c>
      <c r="D601" s="664" t="s">
        <v>6900</v>
      </c>
      <c r="E601" s="663" t="s">
        <v>6901</v>
      </c>
      <c r="F601" s="664" t="s">
        <v>6902</v>
      </c>
      <c r="G601" s="663" t="s">
        <v>4866</v>
      </c>
      <c r="H601" s="663" t="s">
        <v>4867</v>
      </c>
      <c r="I601" s="665">
        <v>433.21</v>
      </c>
      <c r="J601" s="665">
        <v>13</v>
      </c>
      <c r="K601" s="666">
        <v>5631.7199999999993</v>
      </c>
    </row>
    <row r="602" spans="1:11" ht="14.4" customHeight="1" x14ac:dyDescent="0.3">
      <c r="A602" s="661" t="s">
        <v>575</v>
      </c>
      <c r="B602" s="662" t="s">
        <v>576</v>
      </c>
      <c r="C602" s="663" t="s">
        <v>4019</v>
      </c>
      <c r="D602" s="664" t="s">
        <v>6900</v>
      </c>
      <c r="E602" s="663" t="s">
        <v>6901</v>
      </c>
      <c r="F602" s="664" t="s">
        <v>6902</v>
      </c>
      <c r="G602" s="663" t="s">
        <v>4866</v>
      </c>
      <c r="H602" s="663" t="s">
        <v>4868</v>
      </c>
      <c r="I602" s="665">
        <v>433.20538461538456</v>
      </c>
      <c r="J602" s="665">
        <v>16</v>
      </c>
      <c r="K602" s="666">
        <v>6931.2899999999991</v>
      </c>
    </row>
    <row r="603" spans="1:11" ht="14.4" customHeight="1" x14ac:dyDescent="0.3">
      <c r="A603" s="661" t="s">
        <v>575</v>
      </c>
      <c r="B603" s="662" t="s">
        <v>576</v>
      </c>
      <c r="C603" s="663" t="s">
        <v>4019</v>
      </c>
      <c r="D603" s="664" t="s">
        <v>6900</v>
      </c>
      <c r="E603" s="663" t="s">
        <v>6901</v>
      </c>
      <c r="F603" s="664" t="s">
        <v>6902</v>
      </c>
      <c r="G603" s="663" t="s">
        <v>4869</v>
      </c>
      <c r="H603" s="663" t="s">
        <v>4870</v>
      </c>
      <c r="I603" s="665">
        <v>517.56631578947361</v>
      </c>
      <c r="J603" s="665">
        <v>20</v>
      </c>
      <c r="K603" s="666">
        <v>10351.309999999998</v>
      </c>
    </row>
    <row r="604" spans="1:11" ht="14.4" customHeight="1" x14ac:dyDescent="0.3">
      <c r="A604" s="661" t="s">
        <v>575</v>
      </c>
      <c r="B604" s="662" t="s">
        <v>576</v>
      </c>
      <c r="C604" s="663" t="s">
        <v>4019</v>
      </c>
      <c r="D604" s="664" t="s">
        <v>6900</v>
      </c>
      <c r="E604" s="663" t="s">
        <v>6901</v>
      </c>
      <c r="F604" s="664" t="s">
        <v>6902</v>
      </c>
      <c r="G604" s="663" t="s">
        <v>4871</v>
      </c>
      <c r="H604" s="663" t="s">
        <v>4872</v>
      </c>
      <c r="I604" s="665">
        <v>1847.9363043478259</v>
      </c>
      <c r="J604" s="665">
        <v>113</v>
      </c>
      <c r="K604" s="666">
        <v>208816.90999999997</v>
      </c>
    </row>
    <row r="605" spans="1:11" ht="14.4" customHeight="1" x14ac:dyDescent="0.3">
      <c r="A605" s="661" t="s">
        <v>575</v>
      </c>
      <c r="B605" s="662" t="s">
        <v>576</v>
      </c>
      <c r="C605" s="663" t="s">
        <v>4019</v>
      </c>
      <c r="D605" s="664" t="s">
        <v>6900</v>
      </c>
      <c r="E605" s="663" t="s">
        <v>6901</v>
      </c>
      <c r="F605" s="664" t="s">
        <v>6902</v>
      </c>
      <c r="G605" s="663" t="s">
        <v>4873</v>
      </c>
      <c r="H605" s="663" t="s">
        <v>4874</v>
      </c>
      <c r="I605" s="665">
        <v>517.56499999999994</v>
      </c>
      <c r="J605" s="665">
        <v>17</v>
      </c>
      <c r="K605" s="666">
        <v>8798.57</v>
      </c>
    </row>
    <row r="606" spans="1:11" ht="14.4" customHeight="1" x14ac:dyDescent="0.3">
      <c r="A606" s="661" t="s">
        <v>575</v>
      </c>
      <c r="B606" s="662" t="s">
        <v>576</v>
      </c>
      <c r="C606" s="663" t="s">
        <v>4019</v>
      </c>
      <c r="D606" s="664" t="s">
        <v>6900</v>
      </c>
      <c r="E606" s="663" t="s">
        <v>6901</v>
      </c>
      <c r="F606" s="664" t="s">
        <v>6902</v>
      </c>
      <c r="G606" s="663" t="s">
        <v>4875</v>
      </c>
      <c r="H606" s="663" t="s">
        <v>4876</v>
      </c>
      <c r="I606" s="665">
        <v>229.1286666666667</v>
      </c>
      <c r="J606" s="665">
        <v>41</v>
      </c>
      <c r="K606" s="666">
        <v>9394.159999999998</v>
      </c>
    </row>
    <row r="607" spans="1:11" ht="14.4" customHeight="1" x14ac:dyDescent="0.3">
      <c r="A607" s="661" t="s">
        <v>575</v>
      </c>
      <c r="B607" s="662" t="s">
        <v>576</v>
      </c>
      <c r="C607" s="663" t="s">
        <v>4019</v>
      </c>
      <c r="D607" s="664" t="s">
        <v>6900</v>
      </c>
      <c r="E607" s="663" t="s">
        <v>6901</v>
      </c>
      <c r="F607" s="664" t="s">
        <v>6902</v>
      </c>
      <c r="G607" s="663" t="s">
        <v>4877</v>
      </c>
      <c r="H607" s="663" t="s">
        <v>4878</v>
      </c>
      <c r="I607" s="665">
        <v>11384.05</v>
      </c>
      <c r="J607" s="665">
        <v>1</v>
      </c>
      <c r="K607" s="666">
        <v>11384.05</v>
      </c>
    </row>
    <row r="608" spans="1:11" ht="14.4" customHeight="1" x14ac:dyDescent="0.3">
      <c r="A608" s="661" t="s">
        <v>575</v>
      </c>
      <c r="B608" s="662" t="s">
        <v>576</v>
      </c>
      <c r="C608" s="663" t="s">
        <v>4019</v>
      </c>
      <c r="D608" s="664" t="s">
        <v>6900</v>
      </c>
      <c r="E608" s="663" t="s">
        <v>6901</v>
      </c>
      <c r="F608" s="664" t="s">
        <v>6902</v>
      </c>
      <c r="G608" s="663" t="s">
        <v>4879</v>
      </c>
      <c r="H608" s="663" t="s">
        <v>4880</v>
      </c>
      <c r="I608" s="665">
        <v>712.5100000000001</v>
      </c>
      <c r="J608" s="665">
        <v>15</v>
      </c>
      <c r="K608" s="666">
        <v>10687.650000000001</v>
      </c>
    </row>
    <row r="609" spans="1:11" ht="14.4" customHeight="1" x14ac:dyDescent="0.3">
      <c r="A609" s="661" t="s">
        <v>575</v>
      </c>
      <c r="B609" s="662" t="s">
        <v>576</v>
      </c>
      <c r="C609" s="663" t="s">
        <v>4019</v>
      </c>
      <c r="D609" s="664" t="s">
        <v>6900</v>
      </c>
      <c r="E609" s="663" t="s">
        <v>6901</v>
      </c>
      <c r="F609" s="664" t="s">
        <v>6902</v>
      </c>
      <c r="G609" s="663" t="s">
        <v>4879</v>
      </c>
      <c r="H609" s="663" t="s">
        <v>4881</v>
      </c>
      <c r="I609" s="665">
        <v>712.50636363636363</v>
      </c>
      <c r="J609" s="665">
        <v>12</v>
      </c>
      <c r="K609" s="666">
        <v>8550.08</v>
      </c>
    </row>
    <row r="610" spans="1:11" ht="14.4" customHeight="1" x14ac:dyDescent="0.3">
      <c r="A610" s="661" t="s">
        <v>575</v>
      </c>
      <c r="B610" s="662" t="s">
        <v>576</v>
      </c>
      <c r="C610" s="663" t="s">
        <v>4019</v>
      </c>
      <c r="D610" s="664" t="s">
        <v>6900</v>
      </c>
      <c r="E610" s="663" t="s">
        <v>6901</v>
      </c>
      <c r="F610" s="664" t="s">
        <v>6902</v>
      </c>
      <c r="G610" s="663" t="s">
        <v>4882</v>
      </c>
      <c r="H610" s="663" t="s">
        <v>4883</v>
      </c>
      <c r="I610" s="665">
        <v>68.970000000000013</v>
      </c>
      <c r="J610" s="665">
        <v>530</v>
      </c>
      <c r="K610" s="666">
        <v>36554.460000000006</v>
      </c>
    </row>
    <row r="611" spans="1:11" ht="14.4" customHeight="1" x14ac:dyDescent="0.3">
      <c r="A611" s="661" t="s">
        <v>575</v>
      </c>
      <c r="B611" s="662" t="s">
        <v>576</v>
      </c>
      <c r="C611" s="663" t="s">
        <v>4019</v>
      </c>
      <c r="D611" s="664" t="s">
        <v>6900</v>
      </c>
      <c r="E611" s="663" t="s">
        <v>6901</v>
      </c>
      <c r="F611" s="664" t="s">
        <v>6902</v>
      </c>
      <c r="G611" s="663" t="s">
        <v>4884</v>
      </c>
      <c r="H611" s="663" t="s">
        <v>4885</v>
      </c>
      <c r="I611" s="665">
        <v>1029.4183333333333</v>
      </c>
      <c r="J611" s="665">
        <v>7</v>
      </c>
      <c r="K611" s="666">
        <v>7205.9400000000005</v>
      </c>
    </row>
    <row r="612" spans="1:11" ht="14.4" customHeight="1" x14ac:dyDescent="0.3">
      <c r="A612" s="661" t="s">
        <v>575</v>
      </c>
      <c r="B612" s="662" t="s">
        <v>576</v>
      </c>
      <c r="C612" s="663" t="s">
        <v>4019</v>
      </c>
      <c r="D612" s="664" t="s">
        <v>6900</v>
      </c>
      <c r="E612" s="663" t="s">
        <v>6901</v>
      </c>
      <c r="F612" s="664" t="s">
        <v>6902</v>
      </c>
      <c r="G612" s="663" t="s">
        <v>4886</v>
      </c>
      <c r="H612" s="663" t="s">
        <v>4887</v>
      </c>
      <c r="I612" s="665">
        <v>7705</v>
      </c>
      <c r="J612" s="665">
        <v>14</v>
      </c>
      <c r="K612" s="666">
        <v>107870</v>
      </c>
    </row>
    <row r="613" spans="1:11" ht="14.4" customHeight="1" x14ac:dyDescent="0.3">
      <c r="A613" s="661" t="s">
        <v>575</v>
      </c>
      <c r="B613" s="662" t="s">
        <v>576</v>
      </c>
      <c r="C613" s="663" t="s">
        <v>4019</v>
      </c>
      <c r="D613" s="664" t="s">
        <v>6900</v>
      </c>
      <c r="E613" s="663" t="s">
        <v>6901</v>
      </c>
      <c r="F613" s="664" t="s">
        <v>6902</v>
      </c>
      <c r="G613" s="663" t="s">
        <v>4888</v>
      </c>
      <c r="H613" s="663" t="s">
        <v>4889</v>
      </c>
      <c r="I613" s="665">
        <v>1692.9068965517247</v>
      </c>
      <c r="J613" s="665">
        <v>64</v>
      </c>
      <c r="K613" s="666">
        <v>108345.96000000002</v>
      </c>
    </row>
    <row r="614" spans="1:11" ht="14.4" customHeight="1" x14ac:dyDescent="0.3">
      <c r="A614" s="661" t="s">
        <v>575</v>
      </c>
      <c r="B614" s="662" t="s">
        <v>576</v>
      </c>
      <c r="C614" s="663" t="s">
        <v>4019</v>
      </c>
      <c r="D614" s="664" t="s">
        <v>6900</v>
      </c>
      <c r="E614" s="663" t="s">
        <v>6901</v>
      </c>
      <c r="F614" s="664" t="s">
        <v>6902</v>
      </c>
      <c r="G614" s="663" t="s">
        <v>4890</v>
      </c>
      <c r="H614" s="663" t="s">
        <v>4891</v>
      </c>
      <c r="I614" s="665">
        <v>7791.91</v>
      </c>
      <c r="J614" s="665">
        <v>2</v>
      </c>
      <c r="K614" s="666">
        <v>15583.82</v>
      </c>
    </row>
    <row r="615" spans="1:11" ht="14.4" customHeight="1" x14ac:dyDescent="0.3">
      <c r="A615" s="661" t="s">
        <v>575</v>
      </c>
      <c r="B615" s="662" t="s">
        <v>576</v>
      </c>
      <c r="C615" s="663" t="s">
        <v>4019</v>
      </c>
      <c r="D615" s="664" t="s">
        <v>6900</v>
      </c>
      <c r="E615" s="663" t="s">
        <v>6901</v>
      </c>
      <c r="F615" s="664" t="s">
        <v>6902</v>
      </c>
      <c r="G615" s="663" t="s">
        <v>4892</v>
      </c>
      <c r="H615" s="663" t="s">
        <v>4893</v>
      </c>
      <c r="I615" s="665">
        <v>1094.5875000000001</v>
      </c>
      <c r="J615" s="665">
        <v>4</v>
      </c>
      <c r="K615" s="666">
        <v>4378.3500000000004</v>
      </c>
    </row>
    <row r="616" spans="1:11" ht="14.4" customHeight="1" x14ac:dyDescent="0.3">
      <c r="A616" s="661" t="s">
        <v>575</v>
      </c>
      <c r="B616" s="662" t="s">
        <v>576</v>
      </c>
      <c r="C616" s="663" t="s">
        <v>4019</v>
      </c>
      <c r="D616" s="664" t="s">
        <v>6900</v>
      </c>
      <c r="E616" s="663" t="s">
        <v>6901</v>
      </c>
      <c r="F616" s="664" t="s">
        <v>6902</v>
      </c>
      <c r="G616" s="663" t="s">
        <v>4894</v>
      </c>
      <c r="H616" s="663" t="s">
        <v>4895</v>
      </c>
      <c r="I616" s="665">
        <v>1358.8700000000001</v>
      </c>
      <c r="J616" s="665">
        <v>7</v>
      </c>
      <c r="K616" s="666">
        <v>9512.09</v>
      </c>
    </row>
    <row r="617" spans="1:11" ht="14.4" customHeight="1" x14ac:dyDescent="0.3">
      <c r="A617" s="661" t="s">
        <v>575</v>
      </c>
      <c r="B617" s="662" t="s">
        <v>576</v>
      </c>
      <c r="C617" s="663" t="s">
        <v>4019</v>
      </c>
      <c r="D617" s="664" t="s">
        <v>6900</v>
      </c>
      <c r="E617" s="663" t="s">
        <v>6901</v>
      </c>
      <c r="F617" s="664" t="s">
        <v>6902</v>
      </c>
      <c r="G617" s="663" t="s">
        <v>4896</v>
      </c>
      <c r="H617" s="663" t="s">
        <v>4897</v>
      </c>
      <c r="I617" s="665">
        <v>344.28</v>
      </c>
      <c r="J617" s="665">
        <v>4</v>
      </c>
      <c r="K617" s="666">
        <v>1377.12</v>
      </c>
    </row>
    <row r="618" spans="1:11" ht="14.4" customHeight="1" x14ac:dyDescent="0.3">
      <c r="A618" s="661" t="s">
        <v>575</v>
      </c>
      <c r="B618" s="662" t="s">
        <v>576</v>
      </c>
      <c r="C618" s="663" t="s">
        <v>4019</v>
      </c>
      <c r="D618" s="664" t="s">
        <v>6900</v>
      </c>
      <c r="E618" s="663" t="s">
        <v>6901</v>
      </c>
      <c r="F618" s="664" t="s">
        <v>6902</v>
      </c>
      <c r="G618" s="663" t="s">
        <v>4898</v>
      </c>
      <c r="H618" s="663" t="s">
        <v>4899</v>
      </c>
      <c r="I618" s="665">
        <v>344.27799999999996</v>
      </c>
      <c r="J618" s="665">
        <v>6</v>
      </c>
      <c r="K618" s="666">
        <v>2065.67</v>
      </c>
    </row>
    <row r="619" spans="1:11" ht="14.4" customHeight="1" x14ac:dyDescent="0.3">
      <c r="A619" s="661" t="s">
        <v>575</v>
      </c>
      <c r="B619" s="662" t="s">
        <v>576</v>
      </c>
      <c r="C619" s="663" t="s">
        <v>4019</v>
      </c>
      <c r="D619" s="664" t="s">
        <v>6900</v>
      </c>
      <c r="E619" s="663" t="s">
        <v>6901</v>
      </c>
      <c r="F619" s="664" t="s">
        <v>6902</v>
      </c>
      <c r="G619" s="663" t="s">
        <v>4900</v>
      </c>
      <c r="H619" s="663" t="s">
        <v>4901</v>
      </c>
      <c r="I619" s="665">
        <v>344.28</v>
      </c>
      <c r="J619" s="665">
        <v>5</v>
      </c>
      <c r="K619" s="666">
        <v>1721.3999999999999</v>
      </c>
    </row>
    <row r="620" spans="1:11" ht="14.4" customHeight="1" x14ac:dyDescent="0.3">
      <c r="A620" s="661" t="s">
        <v>575</v>
      </c>
      <c r="B620" s="662" t="s">
        <v>576</v>
      </c>
      <c r="C620" s="663" t="s">
        <v>4019</v>
      </c>
      <c r="D620" s="664" t="s">
        <v>6900</v>
      </c>
      <c r="E620" s="663" t="s">
        <v>6901</v>
      </c>
      <c r="F620" s="664" t="s">
        <v>6902</v>
      </c>
      <c r="G620" s="663" t="s">
        <v>4902</v>
      </c>
      <c r="H620" s="663" t="s">
        <v>4903</v>
      </c>
      <c r="I620" s="665">
        <v>1419.3</v>
      </c>
      <c r="J620" s="665">
        <v>8</v>
      </c>
      <c r="K620" s="666">
        <v>11354.380000000001</v>
      </c>
    </row>
    <row r="621" spans="1:11" ht="14.4" customHeight="1" x14ac:dyDescent="0.3">
      <c r="A621" s="661" t="s">
        <v>575</v>
      </c>
      <c r="B621" s="662" t="s">
        <v>576</v>
      </c>
      <c r="C621" s="663" t="s">
        <v>4019</v>
      </c>
      <c r="D621" s="664" t="s">
        <v>6900</v>
      </c>
      <c r="E621" s="663" t="s">
        <v>6901</v>
      </c>
      <c r="F621" s="664" t="s">
        <v>6902</v>
      </c>
      <c r="G621" s="663" t="s">
        <v>4904</v>
      </c>
      <c r="H621" s="663" t="s">
        <v>4905</v>
      </c>
      <c r="I621" s="665">
        <v>11571</v>
      </c>
      <c r="J621" s="665">
        <v>1</v>
      </c>
      <c r="K621" s="666">
        <v>11571</v>
      </c>
    </row>
    <row r="622" spans="1:11" ht="14.4" customHeight="1" x14ac:dyDescent="0.3">
      <c r="A622" s="661" t="s">
        <v>575</v>
      </c>
      <c r="B622" s="662" t="s">
        <v>576</v>
      </c>
      <c r="C622" s="663" t="s">
        <v>4019</v>
      </c>
      <c r="D622" s="664" t="s">
        <v>6900</v>
      </c>
      <c r="E622" s="663" t="s">
        <v>6901</v>
      </c>
      <c r="F622" s="664" t="s">
        <v>6902</v>
      </c>
      <c r="G622" s="663" t="s">
        <v>4906</v>
      </c>
      <c r="H622" s="663" t="s">
        <v>4907</v>
      </c>
      <c r="I622" s="665">
        <v>2073.6675</v>
      </c>
      <c r="J622" s="665">
        <v>12</v>
      </c>
      <c r="K622" s="666">
        <v>24883.97</v>
      </c>
    </row>
    <row r="623" spans="1:11" ht="14.4" customHeight="1" x14ac:dyDescent="0.3">
      <c r="A623" s="661" t="s">
        <v>575</v>
      </c>
      <c r="B623" s="662" t="s">
        <v>576</v>
      </c>
      <c r="C623" s="663" t="s">
        <v>4019</v>
      </c>
      <c r="D623" s="664" t="s">
        <v>6900</v>
      </c>
      <c r="E623" s="663" t="s">
        <v>6901</v>
      </c>
      <c r="F623" s="664" t="s">
        <v>6902</v>
      </c>
      <c r="G623" s="663" t="s">
        <v>4908</v>
      </c>
      <c r="H623" s="663" t="s">
        <v>4909</v>
      </c>
      <c r="I623" s="665">
        <v>471.94833333333327</v>
      </c>
      <c r="J623" s="665">
        <v>7</v>
      </c>
      <c r="K623" s="666">
        <v>3303.66</v>
      </c>
    </row>
    <row r="624" spans="1:11" ht="14.4" customHeight="1" x14ac:dyDescent="0.3">
      <c r="A624" s="661" t="s">
        <v>575</v>
      </c>
      <c r="B624" s="662" t="s">
        <v>576</v>
      </c>
      <c r="C624" s="663" t="s">
        <v>4019</v>
      </c>
      <c r="D624" s="664" t="s">
        <v>6900</v>
      </c>
      <c r="E624" s="663" t="s">
        <v>6901</v>
      </c>
      <c r="F624" s="664" t="s">
        <v>6902</v>
      </c>
      <c r="G624" s="663" t="s">
        <v>4910</v>
      </c>
      <c r="H624" s="663" t="s">
        <v>4911</v>
      </c>
      <c r="I624" s="665">
        <v>1033.98</v>
      </c>
      <c r="J624" s="665">
        <v>5</v>
      </c>
      <c r="K624" s="666">
        <v>5169.8899999999994</v>
      </c>
    </row>
    <row r="625" spans="1:11" ht="14.4" customHeight="1" x14ac:dyDescent="0.3">
      <c r="A625" s="661" t="s">
        <v>575</v>
      </c>
      <c r="B625" s="662" t="s">
        <v>576</v>
      </c>
      <c r="C625" s="663" t="s">
        <v>4019</v>
      </c>
      <c r="D625" s="664" t="s">
        <v>6900</v>
      </c>
      <c r="E625" s="663" t="s">
        <v>6901</v>
      </c>
      <c r="F625" s="664" t="s">
        <v>6902</v>
      </c>
      <c r="G625" s="663" t="s">
        <v>4912</v>
      </c>
      <c r="H625" s="663" t="s">
        <v>4913</v>
      </c>
      <c r="I625" s="665">
        <v>1033.9839999999999</v>
      </c>
      <c r="J625" s="665">
        <v>9</v>
      </c>
      <c r="K625" s="666">
        <v>9305.84</v>
      </c>
    </row>
    <row r="626" spans="1:11" ht="14.4" customHeight="1" x14ac:dyDescent="0.3">
      <c r="A626" s="661" t="s">
        <v>575</v>
      </c>
      <c r="B626" s="662" t="s">
        <v>576</v>
      </c>
      <c r="C626" s="663" t="s">
        <v>4019</v>
      </c>
      <c r="D626" s="664" t="s">
        <v>6900</v>
      </c>
      <c r="E626" s="663" t="s">
        <v>6901</v>
      </c>
      <c r="F626" s="664" t="s">
        <v>6902</v>
      </c>
      <c r="G626" s="663" t="s">
        <v>4912</v>
      </c>
      <c r="H626" s="663" t="s">
        <v>4914</v>
      </c>
      <c r="I626" s="665">
        <v>1033.9739999999999</v>
      </c>
      <c r="J626" s="665">
        <v>11</v>
      </c>
      <c r="K626" s="666">
        <v>11373.699999999999</v>
      </c>
    </row>
    <row r="627" spans="1:11" ht="14.4" customHeight="1" x14ac:dyDescent="0.3">
      <c r="A627" s="661" t="s">
        <v>575</v>
      </c>
      <c r="B627" s="662" t="s">
        <v>576</v>
      </c>
      <c r="C627" s="663" t="s">
        <v>4019</v>
      </c>
      <c r="D627" s="664" t="s">
        <v>6900</v>
      </c>
      <c r="E627" s="663" t="s">
        <v>6901</v>
      </c>
      <c r="F627" s="664" t="s">
        <v>6902</v>
      </c>
      <c r="G627" s="663" t="s">
        <v>4915</v>
      </c>
      <c r="H627" s="663" t="s">
        <v>4916</v>
      </c>
      <c r="I627" s="665">
        <v>1098.967142857143</v>
      </c>
      <c r="J627" s="665">
        <v>11</v>
      </c>
      <c r="K627" s="666">
        <v>12088.63</v>
      </c>
    </row>
    <row r="628" spans="1:11" ht="14.4" customHeight="1" x14ac:dyDescent="0.3">
      <c r="A628" s="661" t="s">
        <v>575</v>
      </c>
      <c r="B628" s="662" t="s">
        <v>576</v>
      </c>
      <c r="C628" s="663" t="s">
        <v>4019</v>
      </c>
      <c r="D628" s="664" t="s">
        <v>6900</v>
      </c>
      <c r="E628" s="663" t="s">
        <v>6901</v>
      </c>
      <c r="F628" s="664" t="s">
        <v>6902</v>
      </c>
      <c r="G628" s="663" t="s">
        <v>4915</v>
      </c>
      <c r="H628" s="663" t="s">
        <v>4917</v>
      </c>
      <c r="I628" s="665">
        <v>1098.9522222222222</v>
      </c>
      <c r="J628" s="665">
        <v>18</v>
      </c>
      <c r="K628" s="666">
        <v>19781.25</v>
      </c>
    </row>
    <row r="629" spans="1:11" ht="14.4" customHeight="1" x14ac:dyDescent="0.3">
      <c r="A629" s="661" t="s">
        <v>575</v>
      </c>
      <c r="B629" s="662" t="s">
        <v>576</v>
      </c>
      <c r="C629" s="663" t="s">
        <v>4019</v>
      </c>
      <c r="D629" s="664" t="s">
        <v>6900</v>
      </c>
      <c r="E629" s="663" t="s">
        <v>6901</v>
      </c>
      <c r="F629" s="664" t="s">
        <v>6902</v>
      </c>
      <c r="G629" s="663" t="s">
        <v>4918</v>
      </c>
      <c r="H629" s="663" t="s">
        <v>4919</v>
      </c>
      <c r="I629" s="665">
        <v>1179.8999999999999</v>
      </c>
      <c r="J629" s="665">
        <v>10</v>
      </c>
      <c r="K629" s="666">
        <v>11799</v>
      </c>
    </row>
    <row r="630" spans="1:11" ht="14.4" customHeight="1" x14ac:dyDescent="0.3">
      <c r="A630" s="661" t="s">
        <v>575</v>
      </c>
      <c r="B630" s="662" t="s">
        <v>576</v>
      </c>
      <c r="C630" s="663" t="s">
        <v>4019</v>
      </c>
      <c r="D630" s="664" t="s">
        <v>6900</v>
      </c>
      <c r="E630" s="663" t="s">
        <v>6901</v>
      </c>
      <c r="F630" s="664" t="s">
        <v>6902</v>
      </c>
      <c r="G630" s="663" t="s">
        <v>4918</v>
      </c>
      <c r="H630" s="663" t="s">
        <v>4920</v>
      </c>
      <c r="I630" s="665">
        <v>1179.9000000000001</v>
      </c>
      <c r="J630" s="665">
        <v>6</v>
      </c>
      <c r="K630" s="666">
        <v>7079.4</v>
      </c>
    </row>
    <row r="631" spans="1:11" ht="14.4" customHeight="1" x14ac:dyDescent="0.3">
      <c r="A631" s="661" t="s">
        <v>575</v>
      </c>
      <c r="B631" s="662" t="s">
        <v>576</v>
      </c>
      <c r="C631" s="663" t="s">
        <v>4019</v>
      </c>
      <c r="D631" s="664" t="s">
        <v>6900</v>
      </c>
      <c r="E631" s="663" t="s">
        <v>6901</v>
      </c>
      <c r="F631" s="664" t="s">
        <v>6902</v>
      </c>
      <c r="G631" s="663" t="s">
        <v>4921</v>
      </c>
      <c r="H631" s="663" t="s">
        <v>4922</v>
      </c>
      <c r="I631" s="665">
        <v>1179.8989999999999</v>
      </c>
      <c r="J631" s="665">
        <v>16</v>
      </c>
      <c r="K631" s="666">
        <v>18878.38</v>
      </c>
    </row>
    <row r="632" spans="1:11" ht="14.4" customHeight="1" x14ac:dyDescent="0.3">
      <c r="A632" s="661" t="s">
        <v>575</v>
      </c>
      <c r="B632" s="662" t="s">
        <v>576</v>
      </c>
      <c r="C632" s="663" t="s">
        <v>4019</v>
      </c>
      <c r="D632" s="664" t="s">
        <v>6900</v>
      </c>
      <c r="E632" s="663" t="s">
        <v>6901</v>
      </c>
      <c r="F632" s="664" t="s">
        <v>6902</v>
      </c>
      <c r="G632" s="663" t="s">
        <v>4921</v>
      </c>
      <c r="H632" s="663" t="s">
        <v>4923</v>
      </c>
      <c r="I632" s="665">
        <v>1179.8999999999999</v>
      </c>
      <c r="J632" s="665">
        <v>9</v>
      </c>
      <c r="K632" s="666">
        <v>10619.099999999999</v>
      </c>
    </row>
    <row r="633" spans="1:11" ht="14.4" customHeight="1" x14ac:dyDescent="0.3">
      <c r="A633" s="661" t="s">
        <v>575</v>
      </c>
      <c r="B633" s="662" t="s">
        <v>576</v>
      </c>
      <c r="C633" s="663" t="s">
        <v>4019</v>
      </c>
      <c r="D633" s="664" t="s">
        <v>6900</v>
      </c>
      <c r="E633" s="663" t="s">
        <v>6901</v>
      </c>
      <c r="F633" s="664" t="s">
        <v>6902</v>
      </c>
      <c r="G633" s="663" t="s">
        <v>4924</v>
      </c>
      <c r="H633" s="663" t="s">
        <v>4925</v>
      </c>
      <c r="I633" s="665">
        <v>1247.1525000000001</v>
      </c>
      <c r="J633" s="665">
        <v>5</v>
      </c>
      <c r="K633" s="666">
        <v>6235.76</v>
      </c>
    </row>
    <row r="634" spans="1:11" ht="14.4" customHeight="1" x14ac:dyDescent="0.3">
      <c r="A634" s="661" t="s">
        <v>575</v>
      </c>
      <c r="B634" s="662" t="s">
        <v>576</v>
      </c>
      <c r="C634" s="663" t="s">
        <v>4019</v>
      </c>
      <c r="D634" s="664" t="s">
        <v>6900</v>
      </c>
      <c r="E634" s="663" t="s">
        <v>6901</v>
      </c>
      <c r="F634" s="664" t="s">
        <v>6902</v>
      </c>
      <c r="G634" s="663" t="s">
        <v>4924</v>
      </c>
      <c r="H634" s="663" t="s">
        <v>4926</v>
      </c>
      <c r="I634" s="665">
        <v>1247.152</v>
      </c>
      <c r="J634" s="665">
        <v>7</v>
      </c>
      <c r="K634" s="666">
        <v>8730.0600000000013</v>
      </c>
    </row>
    <row r="635" spans="1:11" ht="14.4" customHeight="1" x14ac:dyDescent="0.3">
      <c r="A635" s="661" t="s">
        <v>575</v>
      </c>
      <c r="B635" s="662" t="s">
        <v>576</v>
      </c>
      <c r="C635" s="663" t="s">
        <v>4019</v>
      </c>
      <c r="D635" s="664" t="s">
        <v>6900</v>
      </c>
      <c r="E635" s="663" t="s">
        <v>6901</v>
      </c>
      <c r="F635" s="664" t="s">
        <v>6902</v>
      </c>
      <c r="G635" s="663" t="s">
        <v>4927</v>
      </c>
      <c r="H635" s="663" t="s">
        <v>4928</v>
      </c>
      <c r="I635" s="665">
        <v>1655.2779999999998</v>
      </c>
      <c r="J635" s="665">
        <v>6</v>
      </c>
      <c r="K635" s="666">
        <v>9931.6600000000017</v>
      </c>
    </row>
    <row r="636" spans="1:11" ht="14.4" customHeight="1" x14ac:dyDescent="0.3">
      <c r="A636" s="661" t="s">
        <v>575</v>
      </c>
      <c r="B636" s="662" t="s">
        <v>576</v>
      </c>
      <c r="C636" s="663" t="s">
        <v>4019</v>
      </c>
      <c r="D636" s="664" t="s">
        <v>6900</v>
      </c>
      <c r="E636" s="663" t="s">
        <v>6901</v>
      </c>
      <c r="F636" s="664" t="s">
        <v>6902</v>
      </c>
      <c r="G636" s="663" t="s">
        <v>4929</v>
      </c>
      <c r="H636" s="663" t="s">
        <v>4930</v>
      </c>
      <c r="I636" s="665">
        <v>1764.1</v>
      </c>
      <c r="J636" s="665">
        <v>6</v>
      </c>
      <c r="K636" s="666">
        <v>10584.599999999999</v>
      </c>
    </row>
    <row r="637" spans="1:11" ht="14.4" customHeight="1" x14ac:dyDescent="0.3">
      <c r="A637" s="661" t="s">
        <v>575</v>
      </c>
      <c r="B637" s="662" t="s">
        <v>576</v>
      </c>
      <c r="C637" s="663" t="s">
        <v>4019</v>
      </c>
      <c r="D637" s="664" t="s">
        <v>6900</v>
      </c>
      <c r="E637" s="663" t="s">
        <v>6901</v>
      </c>
      <c r="F637" s="664" t="s">
        <v>6902</v>
      </c>
      <c r="G637" s="663" t="s">
        <v>4931</v>
      </c>
      <c r="H637" s="663" t="s">
        <v>4932</v>
      </c>
      <c r="I637" s="665">
        <v>499.31833333333338</v>
      </c>
      <c r="J637" s="665">
        <v>7</v>
      </c>
      <c r="K637" s="666">
        <v>3495.2300000000005</v>
      </c>
    </row>
    <row r="638" spans="1:11" ht="14.4" customHeight="1" x14ac:dyDescent="0.3">
      <c r="A638" s="661" t="s">
        <v>575</v>
      </c>
      <c r="B638" s="662" t="s">
        <v>576</v>
      </c>
      <c r="C638" s="663" t="s">
        <v>4019</v>
      </c>
      <c r="D638" s="664" t="s">
        <v>6900</v>
      </c>
      <c r="E638" s="663" t="s">
        <v>6901</v>
      </c>
      <c r="F638" s="664" t="s">
        <v>6902</v>
      </c>
      <c r="G638" s="663" t="s">
        <v>4933</v>
      </c>
      <c r="H638" s="663" t="s">
        <v>4934</v>
      </c>
      <c r="I638" s="665">
        <v>499.30875000000009</v>
      </c>
      <c r="J638" s="665">
        <v>11</v>
      </c>
      <c r="K638" s="666">
        <v>5492.39</v>
      </c>
    </row>
    <row r="639" spans="1:11" ht="14.4" customHeight="1" x14ac:dyDescent="0.3">
      <c r="A639" s="661" t="s">
        <v>575</v>
      </c>
      <c r="B639" s="662" t="s">
        <v>576</v>
      </c>
      <c r="C639" s="663" t="s">
        <v>4019</v>
      </c>
      <c r="D639" s="664" t="s">
        <v>6900</v>
      </c>
      <c r="E639" s="663" t="s">
        <v>6901</v>
      </c>
      <c r="F639" s="664" t="s">
        <v>6902</v>
      </c>
      <c r="G639" s="663" t="s">
        <v>4935</v>
      </c>
      <c r="H639" s="663" t="s">
        <v>4936</v>
      </c>
      <c r="I639" s="665">
        <v>1421.5688888888888</v>
      </c>
      <c r="J639" s="665">
        <v>14</v>
      </c>
      <c r="K639" s="666">
        <v>19901.72</v>
      </c>
    </row>
    <row r="640" spans="1:11" ht="14.4" customHeight="1" x14ac:dyDescent="0.3">
      <c r="A640" s="661" t="s">
        <v>575</v>
      </c>
      <c r="B640" s="662" t="s">
        <v>576</v>
      </c>
      <c r="C640" s="663" t="s">
        <v>4019</v>
      </c>
      <c r="D640" s="664" t="s">
        <v>6900</v>
      </c>
      <c r="E640" s="663" t="s">
        <v>6901</v>
      </c>
      <c r="F640" s="664" t="s">
        <v>6902</v>
      </c>
      <c r="G640" s="663" t="s">
        <v>4937</v>
      </c>
      <c r="H640" s="663" t="s">
        <v>4938</v>
      </c>
      <c r="I640" s="665">
        <v>344.28</v>
      </c>
      <c r="J640" s="665">
        <v>3</v>
      </c>
      <c r="K640" s="666">
        <v>1032.8399999999999</v>
      </c>
    </row>
    <row r="641" spans="1:11" ht="14.4" customHeight="1" x14ac:dyDescent="0.3">
      <c r="A641" s="661" t="s">
        <v>575</v>
      </c>
      <c r="B641" s="662" t="s">
        <v>576</v>
      </c>
      <c r="C641" s="663" t="s">
        <v>4019</v>
      </c>
      <c r="D641" s="664" t="s">
        <v>6900</v>
      </c>
      <c r="E641" s="663" t="s">
        <v>6901</v>
      </c>
      <c r="F641" s="664" t="s">
        <v>6902</v>
      </c>
      <c r="G641" s="663" t="s">
        <v>4937</v>
      </c>
      <c r="H641" s="663" t="s">
        <v>4939</v>
      </c>
      <c r="I641" s="665">
        <v>344.26499999999999</v>
      </c>
      <c r="J641" s="665">
        <v>3</v>
      </c>
      <c r="K641" s="666">
        <v>1032.81</v>
      </c>
    </row>
    <row r="642" spans="1:11" ht="14.4" customHeight="1" x14ac:dyDescent="0.3">
      <c r="A642" s="661" t="s">
        <v>575</v>
      </c>
      <c r="B642" s="662" t="s">
        <v>576</v>
      </c>
      <c r="C642" s="663" t="s">
        <v>4019</v>
      </c>
      <c r="D642" s="664" t="s">
        <v>6900</v>
      </c>
      <c r="E642" s="663" t="s">
        <v>6901</v>
      </c>
      <c r="F642" s="664" t="s">
        <v>6902</v>
      </c>
      <c r="G642" s="663" t="s">
        <v>4940</v>
      </c>
      <c r="H642" s="663" t="s">
        <v>4941</v>
      </c>
      <c r="I642" s="665">
        <v>506</v>
      </c>
      <c r="J642" s="665">
        <v>6</v>
      </c>
      <c r="K642" s="666">
        <v>3036</v>
      </c>
    </row>
    <row r="643" spans="1:11" ht="14.4" customHeight="1" x14ac:dyDescent="0.3">
      <c r="A643" s="661" t="s">
        <v>575</v>
      </c>
      <c r="B643" s="662" t="s">
        <v>576</v>
      </c>
      <c r="C643" s="663" t="s">
        <v>4019</v>
      </c>
      <c r="D643" s="664" t="s">
        <v>6900</v>
      </c>
      <c r="E643" s="663" t="s">
        <v>6901</v>
      </c>
      <c r="F643" s="664" t="s">
        <v>6902</v>
      </c>
      <c r="G643" s="663" t="s">
        <v>4942</v>
      </c>
      <c r="H643" s="663" t="s">
        <v>4943</v>
      </c>
      <c r="I643" s="665">
        <v>1664.4</v>
      </c>
      <c r="J643" s="665">
        <v>1</v>
      </c>
      <c r="K643" s="666">
        <v>1664.4</v>
      </c>
    </row>
    <row r="644" spans="1:11" ht="14.4" customHeight="1" x14ac:dyDescent="0.3">
      <c r="A644" s="661" t="s">
        <v>575</v>
      </c>
      <c r="B644" s="662" t="s">
        <v>576</v>
      </c>
      <c r="C644" s="663" t="s">
        <v>4019</v>
      </c>
      <c r="D644" s="664" t="s">
        <v>6900</v>
      </c>
      <c r="E644" s="663" t="s">
        <v>6901</v>
      </c>
      <c r="F644" s="664" t="s">
        <v>6902</v>
      </c>
      <c r="G644" s="663" t="s">
        <v>4944</v>
      </c>
      <c r="H644" s="663" t="s">
        <v>4945</v>
      </c>
      <c r="I644" s="665">
        <v>9660</v>
      </c>
      <c r="J644" s="665">
        <v>4</v>
      </c>
      <c r="K644" s="666">
        <v>38640</v>
      </c>
    </row>
    <row r="645" spans="1:11" ht="14.4" customHeight="1" x14ac:dyDescent="0.3">
      <c r="A645" s="661" t="s">
        <v>575</v>
      </c>
      <c r="B645" s="662" t="s">
        <v>576</v>
      </c>
      <c r="C645" s="663" t="s">
        <v>4019</v>
      </c>
      <c r="D645" s="664" t="s">
        <v>6900</v>
      </c>
      <c r="E645" s="663" t="s">
        <v>6901</v>
      </c>
      <c r="F645" s="664" t="s">
        <v>6902</v>
      </c>
      <c r="G645" s="663" t="s">
        <v>4946</v>
      </c>
      <c r="H645" s="663" t="s">
        <v>4947</v>
      </c>
      <c r="I645" s="665">
        <v>1839.0924999999997</v>
      </c>
      <c r="J645" s="665">
        <v>4</v>
      </c>
      <c r="K645" s="666">
        <v>7356.369999999999</v>
      </c>
    </row>
    <row r="646" spans="1:11" ht="14.4" customHeight="1" x14ac:dyDescent="0.3">
      <c r="A646" s="661" t="s">
        <v>575</v>
      </c>
      <c r="B646" s="662" t="s">
        <v>576</v>
      </c>
      <c r="C646" s="663" t="s">
        <v>4019</v>
      </c>
      <c r="D646" s="664" t="s">
        <v>6900</v>
      </c>
      <c r="E646" s="663" t="s">
        <v>6901</v>
      </c>
      <c r="F646" s="664" t="s">
        <v>6902</v>
      </c>
      <c r="G646" s="663" t="s">
        <v>4946</v>
      </c>
      <c r="H646" s="663" t="s">
        <v>4948</v>
      </c>
      <c r="I646" s="665">
        <v>1839.1</v>
      </c>
      <c r="J646" s="665">
        <v>1</v>
      </c>
      <c r="K646" s="666">
        <v>1839.1</v>
      </c>
    </row>
    <row r="647" spans="1:11" ht="14.4" customHeight="1" x14ac:dyDescent="0.3">
      <c r="A647" s="661" t="s">
        <v>575</v>
      </c>
      <c r="B647" s="662" t="s">
        <v>576</v>
      </c>
      <c r="C647" s="663" t="s">
        <v>4019</v>
      </c>
      <c r="D647" s="664" t="s">
        <v>6900</v>
      </c>
      <c r="E647" s="663" t="s">
        <v>6901</v>
      </c>
      <c r="F647" s="664" t="s">
        <v>6902</v>
      </c>
      <c r="G647" s="663" t="s">
        <v>4949</v>
      </c>
      <c r="H647" s="663" t="s">
        <v>4950</v>
      </c>
      <c r="I647" s="665">
        <v>1856.1</v>
      </c>
      <c r="J647" s="665">
        <v>1</v>
      </c>
      <c r="K647" s="666">
        <v>1856.1</v>
      </c>
    </row>
    <row r="648" spans="1:11" ht="14.4" customHeight="1" x14ac:dyDescent="0.3">
      <c r="A648" s="661" t="s">
        <v>575</v>
      </c>
      <c r="B648" s="662" t="s">
        <v>576</v>
      </c>
      <c r="C648" s="663" t="s">
        <v>4019</v>
      </c>
      <c r="D648" s="664" t="s">
        <v>6900</v>
      </c>
      <c r="E648" s="663" t="s">
        <v>6901</v>
      </c>
      <c r="F648" s="664" t="s">
        <v>6902</v>
      </c>
      <c r="G648" s="663" t="s">
        <v>4949</v>
      </c>
      <c r="H648" s="663" t="s">
        <v>4951</v>
      </c>
      <c r="I648" s="665">
        <v>1856.1</v>
      </c>
      <c r="J648" s="665">
        <v>1</v>
      </c>
      <c r="K648" s="666">
        <v>1856.1</v>
      </c>
    </row>
    <row r="649" spans="1:11" ht="14.4" customHeight="1" x14ac:dyDescent="0.3">
      <c r="A649" s="661" t="s">
        <v>575</v>
      </c>
      <c r="B649" s="662" t="s">
        <v>576</v>
      </c>
      <c r="C649" s="663" t="s">
        <v>4019</v>
      </c>
      <c r="D649" s="664" t="s">
        <v>6900</v>
      </c>
      <c r="E649" s="663" t="s">
        <v>6901</v>
      </c>
      <c r="F649" s="664" t="s">
        <v>6902</v>
      </c>
      <c r="G649" s="663" t="s">
        <v>4952</v>
      </c>
      <c r="H649" s="663" t="s">
        <v>4953</v>
      </c>
      <c r="I649" s="665">
        <v>329.46300000000002</v>
      </c>
      <c r="J649" s="665">
        <v>10</v>
      </c>
      <c r="K649" s="666">
        <v>3294.63</v>
      </c>
    </row>
    <row r="650" spans="1:11" ht="14.4" customHeight="1" x14ac:dyDescent="0.3">
      <c r="A650" s="661" t="s">
        <v>575</v>
      </c>
      <c r="B650" s="662" t="s">
        <v>576</v>
      </c>
      <c r="C650" s="663" t="s">
        <v>4019</v>
      </c>
      <c r="D650" s="664" t="s">
        <v>6900</v>
      </c>
      <c r="E650" s="663" t="s">
        <v>6901</v>
      </c>
      <c r="F650" s="664" t="s">
        <v>6902</v>
      </c>
      <c r="G650" s="663" t="s">
        <v>4952</v>
      </c>
      <c r="H650" s="663" t="s">
        <v>4954</v>
      </c>
      <c r="I650" s="665">
        <v>329.46000000000004</v>
      </c>
      <c r="J650" s="665">
        <v>10</v>
      </c>
      <c r="K650" s="666">
        <v>3294.6099999999997</v>
      </c>
    </row>
    <row r="651" spans="1:11" ht="14.4" customHeight="1" x14ac:dyDescent="0.3">
      <c r="A651" s="661" t="s">
        <v>575</v>
      </c>
      <c r="B651" s="662" t="s">
        <v>576</v>
      </c>
      <c r="C651" s="663" t="s">
        <v>4019</v>
      </c>
      <c r="D651" s="664" t="s">
        <v>6900</v>
      </c>
      <c r="E651" s="663" t="s">
        <v>6901</v>
      </c>
      <c r="F651" s="664" t="s">
        <v>6902</v>
      </c>
      <c r="G651" s="663" t="s">
        <v>4955</v>
      </c>
      <c r="H651" s="663" t="s">
        <v>4956</v>
      </c>
      <c r="I651" s="665">
        <v>329.46</v>
      </c>
      <c r="J651" s="665">
        <v>12</v>
      </c>
      <c r="K651" s="666">
        <v>3953.5299999999997</v>
      </c>
    </row>
    <row r="652" spans="1:11" ht="14.4" customHeight="1" x14ac:dyDescent="0.3">
      <c r="A652" s="661" t="s">
        <v>575</v>
      </c>
      <c r="B652" s="662" t="s">
        <v>576</v>
      </c>
      <c r="C652" s="663" t="s">
        <v>4019</v>
      </c>
      <c r="D652" s="664" t="s">
        <v>6900</v>
      </c>
      <c r="E652" s="663" t="s">
        <v>6901</v>
      </c>
      <c r="F652" s="664" t="s">
        <v>6902</v>
      </c>
      <c r="G652" s="663" t="s">
        <v>4955</v>
      </c>
      <c r="H652" s="663" t="s">
        <v>4957</v>
      </c>
      <c r="I652" s="665">
        <v>329.46</v>
      </c>
      <c r="J652" s="665">
        <v>10</v>
      </c>
      <c r="K652" s="666">
        <v>3294.61</v>
      </c>
    </row>
    <row r="653" spans="1:11" ht="14.4" customHeight="1" x14ac:dyDescent="0.3">
      <c r="A653" s="661" t="s">
        <v>575</v>
      </c>
      <c r="B653" s="662" t="s">
        <v>576</v>
      </c>
      <c r="C653" s="663" t="s">
        <v>4019</v>
      </c>
      <c r="D653" s="664" t="s">
        <v>6900</v>
      </c>
      <c r="E653" s="663" t="s">
        <v>6901</v>
      </c>
      <c r="F653" s="664" t="s">
        <v>6902</v>
      </c>
      <c r="G653" s="663" t="s">
        <v>4958</v>
      </c>
      <c r="H653" s="663" t="s">
        <v>4959</v>
      </c>
      <c r="I653" s="665">
        <v>901.73800000000006</v>
      </c>
      <c r="J653" s="665">
        <v>6</v>
      </c>
      <c r="K653" s="666">
        <v>5410.43</v>
      </c>
    </row>
    <row r="654" spans="1:11" ht="14.4" customHeight="1" x14ac:dyDescent="0.3">
      <c r="A654" s="661" t="s">
        <v>575</v>
      </c>
      <c r="B654" s="662" t="s">
        <v>576</v>
      </c>
      <c r="C654" s="663" t="s">
        <v>4019</v>
      </c>
      <c r="D654" s="664" t="s">
        <v>6900</v>
      </c>
      <c r="E654" s="663" t="s">
        <v>6901</v>
      </c>
      <c r="F654" s="664" t="s">
        <v>6902</v>
      </c>
      <c r="G654" s="663" t="s">
        <v>4960</v>
      </c>
      <c r="H654" s="663" t="s">
        <v>4961</v>
      </c>
      <c r="I654" s="665">
        <v>1385.75</v>
      </c>
      <c r="J654" s="665">
        <v>8</v>
      </c>
      <c r="K654" s="666">
        <v>11086</v>
      </c>
    </row>
    <row r="655" spans="1:11" ht="14.4" customHeight="1" x14ac:dyDescent="0.3">
      <c r="A655" s="661" t="s">
        <v>575</v>
      </c>
      <c r="B655" s="662" t="s">
        <v>576</v>
      </c>
      <c r="C655" s="663" t="s">
        <v>4019</v>
      </c>
      <c r="D655" s="664" t="s">
        <v>6900</v>
      </c>
      <c r="E655" s="663" t="s">
        <v>6901</v>
      </c>
      <c r="F655" s="664" t="s">
        <v>6902</v>
      </c>
      <c r="G655" s="663" t="s">
        <v>4962</v>
      </c>
      <c r="H655" s="663" t="s">
        <v>4963</v>
      </c>
      <c r="I655" s="665">
        <v>1385.75</v>
      </c>
      <c r="J655" s="665">
        <v>10</v>
      </c>
      <c r="K655" s="666">
        <v>13857.5</v>
      </c>
    </row>
    <row r="656" spans="1:11" ht="14.4" customHeight="1" x14ac:dyDescent="0.3">
      <c r="A656" s="661" t="s">
        <v>575</v>
      </c>
      <c r="B656" s="662" t="s">
        <v>576</v>
      </c>
      <c r="C656" s="663" t="s">
        <v>4019</v>
      </c>
      <c r="D656" s="664" t="s">
        <v>6900</v>
      </c>
      <c r="E656" s="663" t="s">
        <v>6901</v>
      </c>
      <c r="F656" s="664" t="s">
        <v>6902</v>
      </c>
      <c r="G656" s="663" t="s">
        <v>4964</v>
      </c>
      <c r="H656" s="663" t="s">
        <v>4965</v>
      </c>
      <c r="I656" s="665">
        <v>123.128</v>
      </c>
      <c r="J656" s="665">
        <v>10</v>
      </c>
      <c r="K656" s="666">
        <v>1231.29</v>
      </c>
    </row>
    <row r="657" spans="1:11" ht="14.4" customHeight="1" x14ac:dyDescent="0.3">
      <c r="A657" s="661" t="s">
        <v>575</v>
      </c>
      <c r="B657" s="662" t="s">
        <v>576</v>
      </c>
      <c r="C657" s="663" t="s">
        <v>4019</v>
      </c>
      <c r="D657" s="664" t="s">
        <v>6900</v>
      </c>
      <c r="E657" s="663" t="s">
        <v>6901</v>
      </c>
      <c r="F657" s="664" t="s">
        <v>6902</v>
      </c>
      <c r="G657" s="663" t="s">
        <v>4966</v>
      </c>
      <c r="H657" s="663" t="s">
        <v>4967</v>
      </c>
      <c r="I657" s="665">
        <v>1725</v>
      </c>
      <c r="J657" s="665">
        <v>2</v>
      </c>
      <c r="K657" s="666">
        <v>3450</v>
      </c>
    </row>
    <row r="658" spans="1:11" ht="14.4" customHeight="1" x14ac:dyDescent="0.3">
      <c r="A658" s="661" t="s">
        <v>575</v>
      </c>
      <c r="B658" s="662" t="s">
        <v>576</v>
      </c>
      <c r="C658" s="663" t="s">
        <v>4019</v>
      </c>
      <c r="D658" s="664" t="s">
        <v>6900</v>
      </c>
      <c r="E658" s="663" t="s">
        <v>6901</v>
      </c>
      <c r="F658" s="664" t="s">
        <v>6902</v>
      </c>
      <c r="G658" s="663" t="s">
        <v>4968</v>
      </c>
      <c r="H658" s="663" t="s">
        <v>4969</v>
      </c>
      <c r="I658" s="665">
        <v>1033.96</v>
      </c>
      <c r="J658" s="665">
        <v>8</v>
      </c>
      <c r="K658" s="666">
        <v>8271.76</v>
      </c>
    </row>
    <row r="659" spans="1:11" ht="14.4" customHeight="1" x14ac:dyDescent="0.3">
      <c r="A659" s="661" t="s">
        <v>575</v>
      </c>
      <c r="B659" s="662" t="s">
        <v>576</v>
      </c>
      <c r="C659" s="663" t="s">
        <v>4019</v>
      </c>
      <c r="D659" s="664" t="s">
        <v>6900</v>
      </c>
      <c r="E659" s="663" t="s">
        <v>6901</v>
      </c>
      <c r="F659" s="664" t="s">
        <v>6902</v>
      </c>
      <c r="G659" s="663" t="s">
        <v>4968</v>
      </c>
      <c r="H659" s="663" t="s">
        <v>4970</v>
      </c>
      <c r="I659" s="665">
        <v>1033.9733333333334</v>
      </c>
      <c r="J659" s="665">
        <v>5</v>
      </c>
      <c r="K659" s="666">
        <v>5169.88</v>
      </c>
    </row>
    <row r="660" spans="1:11" ht="14.4" customHeight="1" x14ac:dyDescent="0.3">
      <c r="A660" s="661" t="s">
        <v>575</v>
      </c>
      <c r="B660" s="662" t="s">
        <v>576</v>
      </c>
      <c r="C660" s="663" t="s">
        <v>4019</v>
      </c>
      <c r="D660" s="664" t="s">
        <v>6900</v>
      </c>
      <c r="E660" s="663" t="s">
        <v>6901</v>
      </c>
      <c r="F660" s="664" t="s">
        <v>6902</v>
      </c>
      <c r="G660" s="663" t="s">
        <v>4971</v>
      </c>
      <c r="H660" s="663" t="s">
        <v>4972</v>
      </c>
      <c r="I660" s="665">
        <v>1000.5</v>
      </c>
      <c r="J660" s="665">
        <v>21</v>
      </c>
      <c r="K660" s="666">
        <v>21010.5</v>
      </c>
    </row>
    <row r="661" spans="1:11" ht="14.4" customHeight="1" x14ac:dyDescent="0.3">
      <c r="A661" s="661" t="s">
        <v>575</v>
      </c>
      <c r="B661" s="662" t="s">
        <v>576</v>
      </c>
      <c r="C661" s="663" t="s">
        <v>4019</v>
      </c>
      <c r="D661" s="664" t="s">
        <v>6900</v>
      </c>
      <c r="E661" s="663" t="s">
        <v>6901</v>
      </c>
      <c r="F661" s="664" t="s">
        <v>6902</v>
      </c>
      <c r="G661" s="663" t="s">
        <v>4973</v>
      </c>
      <c r="H661" s="663" t="s">
        <v>4974</v>
      </c>
      <c r="I661" s="665">
        <v>329.44666666666666</v>
      </c>
      <c r="J661" s="665">
        <v>10</v>
      </c>
      <c r="K661" s="666">
        <v>3294.48</v>
      </c>
    </row>
    <row r="662" spans="1:11" ht="14.4" customHeight="1" x14ac:dyDescent="0.3">
      <c r="A662" s="661" t="s">
        <v>575</v>
      </c>
      <c r="B662" s="662" t="s">
        <v>576</v>
      </c>
      <c r="C662" s="663" t="s">
        <v>4019</v>
      </c>
      <c r="D662" s="664" t="s">
        <v>6900</v>
      </c>
      <c r="E662" s="663" t="s">
        <v>6901</v>
      </c>
      <c r="F662" s="664" t="s">
        <v>6902</v>
      </c>
      <c r="G662" s="663" t="s">
        <v>4973</v>
      </c>
      <c r="H662" s="663" t="s">
        <v>4975</v>
      </c>
      <c r="I662" s="665">
        <v>329.46</v>
      </c>
      <c r="J662" s="665">
        <v>15</v>
      </c>
      <c r="K662" s="666">
        <v>4941.88</v>
      </c>
    </row>
    <row r="663" spans="1:11" ht="14.4" customHeight="1" x14ac:dyDescent="0.3">
      <c r="A663" s="661" t="s">
        <v>575</v>
      </c>
      <c r="B663" s="662" t="s">
        <v>576</v>
      </c>
      <c r="C663" s="663" t="s">
        <v>4019</v>
      </c>
      <c r="D663" s="664" t="s">
        <v>6900</v>
      </c>
      <c r="E663" s="663" t="s">
        <v>6901</v>
      </c>
      <c r="F663" s="664" t="s">
        <v>6902</v>
      </c>
      <c r="G663" s="663" t="s">
        <v>4976</v>
      </c>
      <c r="H663" s="663" t="s">
        <v>4977</v>
      </c>
      <c r="I663" s="665">
        <v>329.45857142857142</v>
      </c>
      <c r="J663" s="665">
        <v>13</v>
      </c>
      <c r="K663" s="666">
        <v>4283.01</v>
      </c>
    </row>
    <row r="664" spans="1:11" ht="14.4" customHeight="1" x14ac:dyDescent="0.3">
      <c r="A664" s="661" t="s">
        <v>575</v>
      </c>
      <c r="B664" s="662" t="s">
        <v>576</v>
      </c>
      <c r="C664" s="663" t="s">
        <v>4019</v>
      </c>
      <c r="D664" s="664" t="s">
        <v>6900</v>
      </c>
      <c r="E664" s="663" t="s">
        <v>6901</v>
      </c>
      <c r="F664" s="664" t="s">
        <v>6902</v>
      </c>
      <c r="G664" s="663" t="s">
        <v>4976</v>
      </c>
      <c r="H664" s="663" t="s">
        <v>4978</v>
      </c>
      <c r="I664" s="665">
        <v>329.46099999999996</v>
      </c>
      <c r="J664" s="665">
        <v>15</v>
      </c>
      <c r="K664" s="666">
        <v>4941.9399999999996</v>
      </c>
    </row>
    <row r="665" spans="1:11" ht="14.4" customHeight="1" x14ac:dyDescent="0.3">
      <c r="A665" s="661" t="s">
        <v>575</v>
      </c>
      <c r="B665" s="662" t="s">
        <v>576</v>
      </c>
      <c r="C665" s="663" t="s">
        <v>4019</v>
      </c>
      <c r="D665" s="664" t="s">
        <v>6900</v>
      </c>
      <c r="E665" s="663" t="s">
        <v>6901</v>
      </c>
      <c r="F665" s="664" t="s">
        <v>6902</v>
      </c>
      <c r="G665" s="663" t="s">
        <v>4979</v>
      </c>
      <c r="H665" s="663" t="s">
        <v>4980</v>
      </c>
      <c r="I665" s="665">
        <v>433.20571428571429</v>
      </c>
      <c r="J665" s="665">
        <v>9</v>
      </c>
      <c r="K665" s="666">
        <v>3898.81</v>
      </c>
    </row>
    <row r="666" spans="1:11" ht="14.4" customHeight="1" x14ac:dyDescent="0.3">
      <c r="A666" s="661" t="s">
        <v>575</v>
      </c>
      <c r="B666" s="662" t="s">
        <v>576</v>
      </c>
      <c r="C666" s="663" t="s">
        <v>4019</v>
      </c>
      <c r="D666" s="664" t="s">
        <v>6900</v>
      </c>
      <c r="E666" s="663" t="s">
        <v>6901</v>
      </c>
      <c r="F666" s="664" t="s">
        <v>6902</v>
      </c>
      <c r="G666" s="663" t="s">
        <v>4979</v>
      </c>
      <c r="H666" s="663" t="s">
        <v>4981</v>
      </c>
      <c r="I666" s="665">
        <v>433.21500000000003</v>
      </c>
      <c r="J666" s="665">
        <v>4</v>
      </c>
      <c r="K666" s="666">
        <v>1732.8600000000001</v>
      </c>
    </row>
    <row r="667" spans="1:11" ht="14.4" customHeight="1" x14ac:dyDescent="0.3">
      <c r="A667" s="661" t="s">
        <v>575</v>
      </c>
      <c r="B667" s="662" t="s">
        <v>576</v>
      </c>
      <c r="C667" s="663" t="s">
        <v>4019</v>
      </c>
      <c r="D667" s="664" t="s">
        <v>6900</v>
      </c>
      <c r="E667" s="663" t="s">
        <v>6901</v>
      </c>
      <c r="F667" s="664" t="s">
        <v>6902</v>
      </c>
      <c r="G667" s="663" t="s">
        <v>4982</v>
      </c>
      <c r="H667" s="663" t="s">
        <v>4983</v>
      </c>
      <c r="I667" s="665">
        <v>901.7349999999999</v>
      </c>
      <c r="J667" s="665">
        <v>4</v>
      </c>
      <c r="K667" s="666">
        <v>3606.9399999999996</v>
      </c>
    </row>
    <row r="668" spans="1:11" ht="14.4" customHeight="1" x14ac:dyDescent="0.3">
      <c r="A668" s="661" t="s">
        <v>575</v>
      </c>
      <c r="B668" s="662" t="s">
        <v>576</v>
      </c>
      <c r="C668" s="663" t="s">
        <v>4019</v>
      </c>
      <c r="D668" s="664" t="s">
        <v>6900</v>
      </c>
      <c r="E668" s="663" t="s">
        <v>6901</v>
      </c>
      <c r="F668" s="664" t="s">
        <v>6902</v>
      </c>
      <c r="G668" s="663" t="s">
        <v>4984</v>
      </c>
      <c r="H668" s="663" t="s">
        <v>4985</v>
      </c>
      <c r="I668" s="665">
        <v>4452.800000000002</v>
      </c>
      <c r="J668" s="665">
        <v>23</v>
      </c>
      <c r="K668" s="666">
        <v>102414.40000000004</v>
      </c>
    </row>
    <row r="669" spans="1:11" ht="14.4" customHeight="1" x14ac:dyDescent="0.3">
      <c r="A669" s="661" t="s">
        <v>575</v>
      </c>
      <c r="B669" s="662" t="s">
        <v>576</v>
      </c>
      <c r="C669" s="663" t="s">
        <v>4019</v>
      </c>
      <c r="D669" s="664" t="s">
        <v>6900</v>
      </c>
      <c r="E669" s="663" t="s">
        <v>6901</v>
      </c>
      <c r="F669" s="664" t="s">
        <v>6902</v>
      </c>
      <c r="G669" s="663" t="s">
        <v>4986</v>
      </c>
      <c r="H669" s="663" t="s">
        <v>4987</v>
      </c>
      <c r="I669" s="665">
        <v>506</v>
      </c>
      <c r="J669" s="665">
        <v>9</v>
      </c>
      <c r="K669" s="666">
        <v>4554</v>
      </c>
    </row>
    <row r="670" spans="1:11" ht="14.4" customHeight="1" x14ac:dyDescent="0.3">
      <c r="A670" s="661" t="s">
        <v>575</v>
      </c>
      <c r="B670" s="662" t="s">
        <v>576</v>
      </c>
      <c r="C670" s="663" t="s">
        <v>4019</v>
      </c>
      <c r="D670" s="664" t="s">
        <v>6900</v>
      </c>
      <c r="E670" s="663" t="s">
        <v>6901</v>
      </c>
      <c r="F670" s="664" t="s">
        <v>6902</v>
      </c>
      <c r="G670" s="663" t="s">
        <v>4988</v>
      </c>
      <c r="H670" s="663" t="s">
        <v>4989</v>
      </c>
      <c r="I670" s="665">
        <v>1179.8999999999999</v>
      </c>
      <c r="J670" s="665">
        <v>17</v>
      </c>
      <c r="K670" s="666">
        <v>20058.3</v>
      </c>
    </row>
    <row r="671" spans="1:11" ht="14.4" customHeight="1" x14ac:dyDescent="0.3">
      <c r="A671" s="661" t="s">
        <v>575</v>
      </c>
      <c r="B671" s="662" t="s">
        <v>576</v>
      </c>
      <c r="C671" s="663" t="s">
        <v>4019</v>
      </c>
      <c r="D671" s="664" t="s">
        <v>6900</v>
      </c>
      <c r="E671" s="663" t="s">
        <v>6901</v>
      </c>
      <c r="F671" s="664" t="s">
        <v>6902</v>
      </c>
      <c r="G671" s="663" t="s">
        <v>4988</v>
      </c>
      <c r="H671" s="663" t="s">
        <v>4990</v>
      </c>
      <c r="I671" s="665">
        <v>1179.9000000000001</v>
      </c>
      <c r="J671" s="665">
        <v>9</v>
      </c>
      <c r="K671" s="666">
        <v>10619.1</v>
      </c>
    </row>
    <row r="672" spans="1:11" ht="14.4" customHeight="1" x14ac:dyDescent="0.3">
      <c r="A672" s="661" t="s">
        <v>575</v>
      </c>
      <c r="B672" s="662" t="s">
        <v>576</v>
      </c>
      <c r="C672" s="663" t="s">
        <v>4019</v>
      </c>
      <c r="D672" s="664" t="s">
        <v>6900</v>
      </c>
      <c r="E672" s="663" t="s">
        <v>6901</v>
      </c>
      <c r="F672" s="664" t="s">
        <v>6902</v>
      </c>
      <c r="G672" s="663" t="s">
        <v>4991</v>
      </c>
      <c r="H672" s="663" t="s">
        <v>4992</v>
      </c>
      <c r="I672" s="665">
        <v>8717</v>
      </c>
      <c r="J672" s="665">
        <v>4</v>
      </c>
      <c r="K672" s="666">
        <v>34868</v>
      </c>
    </row>
    <row r="673" spans="1:11" ht="14.4" customHeight="1" x14ac:dyDescent="0.3">
      <c r="A673" s="661" t="s">
        <v>575</v>
      </c>
      <c r="B673" s="662" t="s">
        <v>576</v>
      </c>
      <c r="C673" s="663" t="s">
        <v>4019</v>
      </c>
      <c r="D673" s="664" t="s">
        <v>6900</v>
      </c>
      <c r="E673" s="663" t="s">
        <v>6901</v>
      </c>
      <c r="F673" s="664" t="s">
        <v>6902</v>
      </c>
      <c r="G673" s="663" t="s">
        <v>4993</v>
      </c>
      <c r="H673" s="663" t="s">
        <v>4994</v>
      </c>
      <c r="I673" s="665">
        <v>613.45000000000005</v>
      </c>
      <c r="J673" s="665">
        <v>2</v>
      </c>
      <c r="K673" s="666">
        <v>1226.9000000000001</v>
      </c>
    </row>
    <row r="674" spans="1:11" ht="14.4" customHeight="1" x14ac:dyDescent="0.3">
      <c r="A674" s="661" t="s">
        <v>575</v>
      </c>
      <c r="B674" s="662" t="s">
        <v>576</v>
      </c>
      <c r="C674" s="663" t="s">
        <v>4019</v>
      </c>
      <c r="D674" s="664" t="s">
        <v>6900</v>
      </c>
      <c r="E674" s="663" t="s">
        <v>6901</v>
      </c>
      <c r="F674" s="664" t="s">
        <v>6902</v>
      </c>
      <c r="G674" s="663" t="s">
        <v>4995</v>
      </c>
      <c r="H674" s="663" t="s">
        <v>4996</v>
      </c>
      <c r="I674" s="665">
        <v>596.35333333333335</v>
      </c>
      <c r="J674" s="665">
        <v>4</v>
      </c>
      <c r="K674" s="666">
        <v>2382.4899999999998</v>
      </c>
    </row>
    <row r="675" spans="1:11" ht="14.4" customHeight="1" x14ac:dyDescent="0.3">
      <c r="A675" s="661" t="s">
        <v>575</v>
      </c>
      <c r="B675" s="662" t="s">
        <v>576</v>
      </c>
      <c r="C675" s="663" t="s">
        <v>4019</v>
      </c>
      <c r="D675" s="664" t="s">
        <v>6900</v>
      </c>
      <c r="E675" s="663" t="s">
        <v>6901</v>
      </c>
      <c r="F675" s="664" t="s">
        <v>6902</v>
      </c>
      <c r="G675" s="663" t="s">
        <v>4997</v>
      </c>
      <c r="H675" s="663" t="s">
        <v>4998</v>
      </c>
      <c r="I675" s="665">
        <v>1697.46</v>
      </c>
      <c r="J675" s="665">
        <v>5</v>
      </c>
      <c r="K675" s="666">
        <v>8487.2999999999993</v>
      </c>
    </row>
    <row r="676" spans="1:11" ht="14.4" customHeight="1" x14ac:dyDescent="0.3">
      <c r="A676" s="661" t="s">
        <v>575</v>
      </c>
      <c r="B676" s="662" t="s">
        <v>576</v>
      </c>
      <c r="C676" s="663" t="s">
        <v>4019</v>
      </c>
      <c r="D676" s="664" t="s">
        <v>6900</v>
      </c>
      <c r="E676" s="663" t="s">
        <v>6901</v>
      </c>
      <c r="F676" s="664" t="s">
        <v>6902</v>
      </c>
      <c r="G676" s="663" t="s">
        <v>4997</v>
      </c>
      <c r="H676" s="663" t="s">
        <v>4999</v>
      </c>
      <c r="I676" s="665">
        <v>1697.4533333333336</v>
      </c>
      <c r="J676" s="665">
        <v>3</v>
      </c>
      <c r="K676" s="666">
        <v>5092.3600000000006</v>
      </c>
    </row>
    <row r="677" spans="1:11" ht="14.4" customHeight="1" x14ac:dyDescent="0.3">
      <c r="A677" s="661" t="s">
        <v>575</v>
      </c>
      <c r="B677" s="662" t="s">
        <v>576</v>
      </c>
      <c r="C677" s="663" t="s">
        <v>4019</v>
      </c>
      <c r="D677" s="664" t="s">
        <v>6900</v>
      </c>
      <c r="E677" s="663" t="s">
        <v>6901</v>
      </c>
      <c r="F677" s="664" t="s">
        <v>6902</v>
      </c>
      <c r="G677" s="663" t="s">
        <v>5000</v>
      </c>
      <c r="H677" s="663" t="s">
        <v>5001</v>
      </c>
      <c r="I677" s="665">
        <v>1847.939166666667</v>
      </c>
      <c r="J677" s="665">
        <v>78</v>
      </c>
      <c r="K677" s="666">
        <v>144139.30000000002</v>
      </c>
    </row>
    <row r="678" spans="1:11" ht="14.4" customHeight="1" x14ac:dyDescent="0.3">
      <c r="A678" s="661" t="s">
        <v>575</v>
      </c>
      <c r="B678" s="662" t="s">
        <v>576</v>
      </c>
      <c r="C678" s="663" t="s">
        <v>4019</v>
      </c>
      <c r="D678" s="664" t="s">
        <v>6900</v>
      </c>
      <c r="E678" s="663" t="s">
        <v>6901</v>
      </c>
      <c r="F678" s="664" t="s">
        <v>6902</v>
      </c>
      <c r="G678" s="663" t="s">
        <v>5002</v>
      </c>
      <c r="H678" s="663" t="s">
        <v>5003</v>
      </c>
      <c r="I678" s="665">
        <v>1839.1</v>
      </c>
      <c r="J678" s="665">
        <v>1</v>
      </c>
      <c r="K678" s="666">
        <v>1839.1</v>
      </c>
    </row>
    <row r="679" spans="1:11" ht="14.4" customHeight="1" x14ac:dyDescent="0.3">
      <c r="A679" s="661" t="s">
        <v>575</v>
      </c>
      <c r="B679" s="662" t="s">
        <v>576</v>
      </c>
      <c r="C679" s="663" t="s">
        <v>4019</v>
      </c>
      <c r="D679" s="664" t="s">
        <v>6900</v>
      </c>
      <c r="E679" s="663" t="s">
        <v>6901</v>
      </c>
      <c r="F679" s="664" t="s">
        <v>6902</v>
      </c>
      <c r="G679" s="663" t="s">
        <v>5002</v>
      </c>
      <c r="H679" s="663" t="s">
        <v>5004</v>
      </c>
      <c r="I679" s="665">
        <v>1839.09</v>
      </c>
      <c r="J679" s="665">
        <v>2</v>
      </c>
      <c r="K679" s="666">
        <v>3678.18</v>
      </c>
    </row>
    <row r="680" spans="1:11" ht="14.4" customHeight="1" x14ac:dyDescent="0.3">
      <c r="A680" s="661" t="s">
        <v>575</v>
      </c>
      <c r="B680" s="662" t="s">
        <v>576</v>
      </c>
      <c r="C680" s="663" t="s">
        <v>4019</v>
      </c>
      <c r="D680" s="664" t="s">
        <v>6900</v>
      </c>
      <c r="E680" s="663" t="s">
        <v>6901</v>
      </c>
      <c r="F680" s="664" t="s">
        <v>6902</v>
      </c>
      <c r="G680" s="663" t="s">
        <v>5005</v>
      </c>
      <c r="H680" s="663" t="s">
        <v>5006</v>
      </c>
      <c r="I680" s="665">
        <v>329.42250000000001</v>
      </c>
      <c r="J680" s="665">
        <v>4</v>
      </c>
      <c r="K680" s="666">
        <v>1317.69</v>
      </c>
    </row>
    <row r="681" spans="1:11" ht="14.4" customHeight="1" x14ac:dyDescent="0.3">
      <c r="A681" s="661" t="s">
        <v>575</v>
      </c>
      <c r="B681" s="662" t="s">
        <v>576</v>
      </c>
      <c r="C681" s="663" t="s">
        <v>4019</v>
      </c>
      <c r="D681" s="664" t="s">
        <v>6900</v>
      </c>
      <c r="E681" s="663" t="s">
        <v>6901</v>
      </c>
      <c r="F681" s="664" t="s">
        <v>6902</v>
      </c>
      <c r="G681" s="663" t="s">
        <v>5005</v>
      </c>
      <c r="H681" s="663" t="s">
        <v>5007</v>
      </c>
      <c r="I681" s="665">
        <v>329.46</v>
      </c>
      <c r="J681" s="665">
        <v>2</v>
      </c>
      <c r="K681" s="666">
        <v>658.92</v>
      </c>
    </row>
    <row r="682" spans="1:11" ht="14.4" customHeight="1" x14ac:dyDescent="0.3">
      <c r="A682" s="661" t="s">
        <v>575</v>
      </c>
      <c r="B682" s="662" t="s">
        <v>576</v>
      </c>
      <c r="C682" s="663" t="s">
        <v>4019</v>
      </c>
      <c r="D682" s="664" t="s">
        <v>6900</v>
      </c>
      <c r="E682" s="663" t="s">
        <v>6901</v>
      </c>
      <c r="F682" s="664" t="s">
        <v>6902</v>
      </c>
      <c r="G682" s="663" t="s">
        <v>5008</v>
      </c>
      <c r="H682" s="663" t="s">
        <v>5009</v>
      </c>
      <c r="I682" s="665">
        <v>433.21000000000004</v>
      </c>
      <c r="J682" s="665">
        <v>4</v>
      </c>
      <c r="K682" s="666">
        <v>1732.8400000000001</v>
      </c>
    </row>
    <row r="683" spans="1:11" ht="14.4" customHeight="1" x14ac:dyDescent="0.3">
      <c r="A683" s="661" t="s">
        <v>575</v>
      </c>
      <c r="B683" s="662" t="s">
        <v>576</v>
      </c>
      <c r="C683" s="663" t="s">
        <v>4019</v>
      </c>
      <c r="D683" s="664" t="s">
        <v>6900</v>
      </c>
      <c r="E683" s="663" t="s">
        <v>6901</v>
      </c>
      <c r="F683" s="664" t="s">
        <v>6902</v>
      </c>
      <c r="G683" s="663" t="s">
        <v>5008</v>
      </c>
      <c r="H683" s="663" t="s">
        <v>5010</v>
      </c>
      <c r="I683" s="665">
        <v>433.20428571428567</v>
      </c>
      <c r="J683" s="665">
        <v>10</v>
      </c>
      <c r="K683" s="666">
        <v>4332.0599999999995</v>
      </c>
    </row>
    <row r="684" spans="1:11" ht="14.4" customHeight="1" x14ac:dyDescent="0.3">
      <c r="A684" s="661" t="s">
        <v>575</v>
      </c>
      <c r="B684" s="662" t="s">
        <v>576</v>
      </c>
      <c r="C684" s="663" t="s">
        <v>4019</v>
      </c>
      <c r="D684" s="664" t="s">
        <v>6900</v>
      </c>
      <c r="E684" s="663" t="s">
        <v>6901</v>
      </c>
      <c r="F684" s="664" t="s">
        <v>6902</v>
      </c>
      <c r="G684" s="663" t="s">
        <v>5011</v>
      </c>
      <c r="H684" s="663" t="s">
        <v>5012</v>
      </c>
      <c r="I684" s="665">
        <v>1121.76</v>
      </c>
      <c r="J684" s="665">
        <v>5</v>
      </c>
      <c r="K684" s="666">
        <v>5608.79</v>
      </c>
    </row>
    <row r="685" spans="1:11" ht="14.4" customHeight="1" x14ac:dyDescent="0.3">
      <c r="A685" s="661" t="s">
        <v>575</v>
      </c>
      <c r="B685" s="662" t="s">
        <v>576</v>
      </c>
      <c r="C685" s="663" t="s">
        <v>4019</v>
      </c>
      <c r="D685" s="664" t="s">
        <v>6900</v>
      </c>
      <c r="E685" s="663" t="s">
        <v>6901</v>
      </c>
      <c r="F685" s="664" t="s">
        <v>6902</v>
      </c>
      <c r="G685" s="663" t="s">
        <v>5013</v>
      </c>
      <c r="H685" s="663" t="s">
        <v>5014</v>
      </c>
      <c r="I685" s="665">
        <v>499.31461538461554</v>
      </c>
      <c r="J685" s="665">
        <v>13</v>
      </c>
      <c r="K685" s="666">
        <v>6491.090000000002</v>
      </c>
    </row>
    <row r="686" spans="1:11" ht="14.4" customHeight="1" x14ac:dyDescent="0.3">
      <c r="A686" s="661" t="s">
        <v>575</v>
      </c>
      <c r="B686" s="662" t="s">
        <v>576</v>
      </c>
      <c r="C686" s="663" t="s">
        <v>4019</v>
      </c>
      <c r="D686" s="664" t="s">
        <v>6900</v>
      </c>
      <c r="E686" s="663" t="s">
        <v>6901</v>
      </c>
      <c r="F686" s="664" t="s">
        <v>6902</v>
      </c>
      <c r="G686" s="663" t="s">
        <v>5015</v>
      </c>
      <c r="H686" s="663" t="s">
        <v>5016</v>
      </c>
      <c r="I686" s="665">
        <v>329.46</v>
      </c>
      <c r="J686" s="665">
        <v>4</v>
      </c>
      <c r="K686" s="666">
        <v>1317.84</v>
      </c>
    </row>
    <row r="687" spans="1:11" ht="14.4" customHeight="1" x14ac:dyDescent="0.3">
      <c r="A687" s="661" t="s">
        <v>575</v>
      </c>
      <c r="B687" s="662" t="s">
        <v>576</v>
      </c>
      <c r="C687" s="663" t="s">
        <v>4019</v>
      </c>
      <c r="D687" s="664" t="s">
        <v>6900</v>
      </c>
      <c r="E687" s="663" t="s">
        <v>6901</v>
      </c>
      <c r="F687" s="664" t="s">
        <v>6902</v>
      </c>
      <c r="G687" s="663" t="s">
        <v>5015</v>
      </c>
      <c r="H687" s="663" t="s">
        <v>5017</v>
      </c>
      <c r="I687" s="665">
        <v>329.4666666666667</v>
      </c>
      <c r="J687" s="665">
        <v>3</v>
      </c>
      <c r="K687" s="666">
        <v>988.40000000000009</v>
      </c>
    </row>
    <row r="688" spans="1:11" ht="14.4" customHeight="1" x14ac:dyDescent="0.3">
      <c r="A688" s="661" t="s">
        <v>575</v>
      </c>
      <c r="B688" s="662" t="s">
        <v>576</v>
      </c>
      <c r="C688" s="663" t="s">
        <v>4019</v>
      </c>
      <c r="D688" s="664" t="s">
        <v>6900</v>
      </c>
      <c r="E688" s="663" t="s">
        <v>6901</v>
      </c>
      <c r="F688" s="664" t="s">
        <v>6902</v>
      </c>
      <c r="G688" s="663" t="s">
        <v>5018</v>
      </c>
      <c r="H688" s="663" t="s">
        <v>5019</v>
      </c>
      <c r="I688" s="665">
        <v>433.22500000000002</v>
      </c>
      <c r="J688" s="665">
        <v>3</v>
      </c>
      <c r="K688" s="666">
        <v>1299.67</v>
      </c>
    </row>
    <row r="689" spans="1:11" ht="14.4" customHeight="1" x14ac:dyDescent="0.3">
      <c r="A689" s="661" t="s">
        <v>575</v>
      </c>
      <c r="B689" s="662" t="s">
        <v>576</v>
      </c>
      <c r="C689" s="663" t="s">
        <v>4019</v>
      </c>
      <c r="D689" s="664" t="s">
        <v>6900</v>
      </c>
      <c r="E689" s="663" t="s">
        <v>6901</v>
      </c>
      <c r="F689" s="664" t="s">
        <v>6902</v>
      </c>
      <c r="G689" s="663" t="s">
        <v>5018</v>
      </c>
      <c r="H689" s="663" t="s">
        <v>5020</v>
      </c>
      <c r="I689" s="665">
        <v>433.20857142857142</v>
      </c>
      <c r="J689" s="665">
        <v>7</v>
      </c>
      <c r="K689" s="666">
        <v>3032.46</v>
      </c>
    </row>
    <row r="690" spans="1:11" ht="14.4" customHeight="1" x14ac:dyDescent="0.3">
      <c r="A690" s="661" t="s">
        <v>575</v>
      </c>
      <c r="B690" s="662" t="s">
        <v>576</v>
      </c>
      <c r="C690" s="663" t="s">
        <v>4019</v>
      </c>
      <c r="D690" s="664" t="s">
        <v>6900</v>
      </c>
      <c r="E690" s="663" t="s">
        <v>6901</v>
      </c>
      <c r="F690" s="664" t="s">
        <v>6902</v>
      </c>
      <c r="G690" s="663" t="s">
        <v>5021</v>
      </c>
      <c r="H690" s="663" t="s">
        <v>5022</v>
      </c>
      <c r="I690" s="665">
        <v>229.15649999999991</v>
      </c>
      <c r="J690" s="665">
        <v>32</v>
      </c>
      <c r="K690" s="666">
        <v>7332.7799999999979</v>
      </c>
    </row>
    <row r="691" spans="1:11" ht="14.4" customHeight="1" x14ac:dyDescent="0.3">
      <c r="A691" s="661" t="s">
        <v>575</v>
      </c>
      <c r="B691" s="662" t="s">
        <v>576</v>
      </c>
      <c r="C691" s="663" t="s">
        <v>4019</v>
      </c>
      <c r="D691" s="664" t="s">
        <v>6900</v>
      </c>
      <c r="E691" s="663" t="s">
        <v>6901</v>
      </c>
      <c r="F691" s="664" t="s">
        <v>6902</v>
      </c>
      <c r="G691" s="663" t="s">
        <v>5023</v>
      </c>
      <c r="H691" s="663" t="s">
        <v>5024</v>
      </c>
      <c r="I691" s="665">
        <v>802.95</v>
      </c>
      <c r="J691" s="665">
        <v>1</v>
      </c>
      <c r="K691" s="666">
        <v>802.95</v>
      </c>
    </row>
    <row r="692" spans="1:11" ht="14.4" customHeight="1" x14ac:dyDescent="0.3">
      <c r="A692" s="661" t="s">
        <v>575</v>
      </c>
      <c r="B692" s="662" t="s">
        <v>576</v>
      </c>
      <c r="C692" s="663" t="s">
        <v>4019</v>
      </c>
      <c r="D692" s="664" t="s">
        <v>6900</v>
      </c>
      <c r="E692" s="663" t="s">
        <v>6901</v>
      </c>
      <c r="F692" s="664" t="s">
        <v>6902</v>
      </c>
      <c r="G692" s="663" t="s">
        <v>5025</v>
      </c>
      <c r="H692" s="663" t="s">
        <v>5026</v>
      </c>
      <c r="I692" s="665">
        <v>499.31</v>
      </c>
      <c r="J692" s="665">
        <v>6</v>
      </c>
      <c r="K692" s="666">
        <v>2995.86</v>
      </c>
    </row>
    <row r="693" spans="1:11" ht="14.4" customHeight="1" x14ac:dyDescent="0.3">
      <c r="A693" s="661" t="s">
        <v>575</v>
      </c>
      <c r="B693" s="662" t="s">
        <v>576</v>
      </c>
      <c r="C693" s="663" t="s">
        <v>4019</v>
      </c>
      <c r="D693" s="664" t="s">
        <v>6900</v>
      </c>
      <c r="E693" s="663" t="s">
        <v>6901</v>
      </c>
      <c r="F693" s="664" t="s">
        <v>6902</v>
      </c>
      <c r="G693" s="663" t="s">
        <v>5027</v>
      </c>
      <c r="H693" s="663" t="s">
        <v>5028</v>
      </c>
      <c r="I693" s="665">
        <v>1029.4283333333335</v>
      </c>
      <c r="J693" s="665">
        <v>6</v>
      </c>
      <c r="K693" s="666">
        <v>6176.5700000000006</v>
      </c>
    </row>
    <row r="694" spans="1:11" ht="14.4" customHeight="1" x14ac:dyDescent="0.3">
      <c r="A694" s="661" t="s">
        <v>575</v>
      </c>
      <c r="B694" s="662" t="s">
        <v>576</v>
      </c>
      <c r="C694" s="663" t="s">
        <v>4019</v>
      </c>
      <c r="D694" s="664" t="s">
        <v>6900</v>
      </c>
      <c r="E694" s="663" t="s">
        <v>6901</v>
      </c>
      <c r="F694" s="664" t="s">
        <v>6902</v>
      </c>
      <c r="G694" s="663" t="s">
        <v>5029</v>
      </c>
      <c r="H694" s="663" t="s">
        <v>5030</v>
      </c>
      <c r="I694" s="665">
        <v>1099.83</v>
      </c>
      <c r="J694" s="665">
        <v>5</v>
      </c>
      <c r="K694" s="666">
        <v>5499.1399999999994</v>
      </c>
    </row>
    <row r="695" spans="1:11" ht="14.4" customHeight="1" x14ac:dyDescent="0.3">
      <c r="A695" s="661" t="s">
        <v>575</v>
      </c>
      <c r="B695" s="662" t="s">
        <v>576</v>
      </c>
      <c r="C695" s="663" t="s">
        <v>4019</v>
      </c>
      <c r="D695" s="664" t="s">
        <v>6900</v>
      </c>
      <c r="E695" s="663" t="s">
        <v>6901</v>
      </c>
      <c r="F695" s="664" t="s">
        <v>6902</v>
      </c>
      <c r="G695" s="663" t="s">
        <v>5031</v>
      </c>
      <c r="H695" s="663" t="s">
        <v>5032</v>
      </c>
      <c r="I695" s="665">
        <v>1242</v>
      </c>
      <c r="J695" s="665">
        <v>13</v>
      </c>
      <c r="K695" s="666">
        <v>16146</v>
      </c>
    </row>
    <row r="696" spans="1:11" ht="14.4" customHeight="1" x14ac:dyDescent="0.3">
      <c r="A696" s="661" t="s">
        <v>575</v>
      </c>
      <c r="B696" s="662" t="s">
        <v>576</v>
      </c>
      <c r="C696" s="663" t="s">
        <v>4019</v>
      </c>
      <c r="D696" s="664" t="s">
        <v>6900</v>
      </c>
      <c r="E696" s="663" t="s">
        <v>6901</v>
      </c>
      <c r="F696" s="664" t="s">
        <v>6902</v>
      </c>
      <c r="G696" s="663" t="s">
        <v>5033</v>
      </c>
      <c r="H696" s="663" t="s">
        <v>5034</v>
      </c>
      <c r="I696" s="665">
        <v>1242</v>
      </c>
      <c r="J696" s="665">
        <v>14</v>
      </c>
      <c r="K696" s="666">
        <v>17388</v>
      </c>
    </row>
    <row r="697" spans="1:11" ht="14.4" customHeight="1" x14ac:dyDescent="0.3">
      <c r="A697" s="661" t="s">
        <v>575</v>
      </c>
      <c r="B697" s="662" t="s">
        <v>576</v>
      </c>
      <c r="C697" s="663" t="s">
        <v>4019</v>
      </c>
      <c r="D697" s="664" t="s">
        <v>6900</v>
      </c>
      <c r="E697" s="663" t="s">
        <v>6901</v>
      </c>
      <c r="F697" s="664" t="s">
        <v>6902</v>
      </c>
      <c r="G697" s="663" t="s">
        <v>5035</v>
      </c>
      <c r="H697" s="663" t="s">
        <v>5036</v>
      </c>
      <c r="I697" s="665">
        <v>1029.4100000000001</v>
      </c>
      <c r="J697" s="665">
        <v>5</v>
      </c>
      <c r="K697" s="666">
        <v>5147.05</v>
      </c>
    </row>
    <row r="698" spans="1:11" ht="14.4" customHeight="1" x14ac:dyDescent="0.3">
      <c r="A698" s="661" t="s">
        <v>575</v>
      </c>
      <c r="B698" s="662" t="s">
        <v>576</v>
      </c>
      <c r="C698" s="663" t="s">
        <v>4019</v>
      </c>
      <c r="D698" s="664" t="s">
        <v>6900</v>
      </c>
      <c r="E698" s="663" t="s">
        <v>6901</v>
      </c>
      <c r="F698" s="664" t="s">
        <v>6902</v>
      </c>
      <c r="G698" s="663" t="s">
        <v>5037</v>
      </c>
      <c r="H698" s="663" t="s">
        <v>5038</v>
      </c>
      <c r="I698" s="665">
        <v>2129.5150000000003</v>
      </c>
      <c r="J698" s="665">
        <v>2</v>
      </c>
      <c r="K698" s="666">
        <v>4259.0300000000007</v>
      </c>
    </row>
    <row r="699" spans="1:11" ht="14.4" customHeight="1" x14ac:dyDescent="0.3">
      <c r="A699" s="661" t="s">
        <v>575</v>
      </c>
      <c r="B699" s="662" t="s">
        <v>576</v>
      </c>
      <c r="C699" s="663" t="s">
        <v>4019</v>
      </c>
      <c r="D699" s="664" t="s">
        <v>6900</v>
      </c>
      <c r="E699" s="663" t="s">
        <v>6901</v>
      </c>
      <c r="F699" s="664" t="s">
        <v>6902</v>
      </c>
      <c r="G699" s="663" t="s">
        <v>5039</v>
      </c>
      <c r="H699" s="663" t="s">
        <v>5040</v>
      </c>
      <c r="I699" s="665">
        <v>1029.45</v>
      </c>
      <c r="J699" s="665">
        <v>1</v>
      </c>
      <c r="K699" s="666">
        <v>1029.45</v>
      </c>
    </row>
    <row r="700" spans="1:11" ht="14.4" customHeight="1" x14ac:dyDescent="0.3">
      <c r="A700" s="661" t="s">
        <v>575</v>
      </c>
      <c r="B700" s="662" t="s">
        <v>576</v>
      </c>
      <c r="C700" s="663" t="s">
        <v>4019</v>
      </c>
      <c r="D700" s="664" t="s">
        <v>6900</v>
      </c>
      <c r="E700" s="663" t="s">
        <v>6901</v>
      </c>
      <c r="F700" s="664" t="s">
        <v>6902</v>
      </c>
      <c r="G700" s="663" t="s">
        <v>5041</v>
      </c>
      <c r="H700" s="663" t="s">
        <v>5042</v>
      </c>
      <c r="I700" s="665">
        <v>1029.425</v>
      </c>
      <c r="J700" s="665">
        <v>12</v>
      </c>
      <c r="K700" s="666">
        <v>12353.15</v>
      </c>
    </row>
    <row r="701" spans="1:11" ht="14.4" customHeight="1" x14ac:dyDescent="0.3">
      <c r="A701" s="661" t="s">
        <v>575</v>
      </c>
      <c r="B701" s="662" t="s">
        <v>576</v>
      </c>
      <c r="C701" s="663" t="s">
        <v>4019</v>
      </c>
      <c r="D701" s="664" t="s">
        <v>6900</v>
      </c>
      <c r="E701" s="663" t="s">
        <v>6901</v>
      </c>
      <c r="F701" s="664" t="s">
        <v>6902</v>
      </c>
      <c r="G701" s="663" t="s">
        <v>5043</v>
      </c>
      <c r="H701" s="663" t="s">
        <v>5044</v>
      </c>
      <c r="I701" s="665">
        <v>1098.9540000000002</v>
      </c>
      <c r="J701" s="665">
        <v>15</v>
      </c>
      <c r="K701" s="666">
        <v>16484.349999999999</v>
      </c>
    </row>
    <row r="702" spans="1:11" ht="14.4" customHeight="1" x14ac:dyDescent="0.3">
      <c r="A702" s="661" t="s">
        <v>575</v>
      </c>
      <c r="B702" s="662" t="s">
        <v>576</v>
      </c>
      <c r="C702" s="663" t="s">
        <v>4019</v>
      </c>
      <c r="D702" s="664" t="s">
        <v>6900</v>
      </c>
      <c r="E702" s="663" t="s">
        <v>6901</v>
      </c>
      <c r="F702" s="664" t="s">
        <v>6902</v>
      </c>
      <c r="G702" s="663" t="s">
        <v>5045</v>
      </c>
      <c r="H702" s="663" t="s">
        <v>5046</v>
      </c>
      <c r="I702" s="665">
        <v>1435.2814285714285</v>
      </c>
      <c r="J702" s="665">
        <v>15</v>
      </c>
      <c r="K702" s="666">
        <v>21529.199999999997</v>
      </c>
    </row>
    <row r="703" spans="1:11" ht="14.4" customHeight="1" x14ac:dyDescent="0.3">
      <c r="A703" s="661" t="s">
        <v>575</v>
      </c>
      <c r="B703" s="662" t="s">
        <v>576</v>
      </c>
      <c r="C703" s="663" t="s">
        <v>4019</v>
      </c>
      <c r="D703" s="664" t="s">
        <v>6900</v>
      </c>
      <c r="E703" s="663" t="s">
        <v>6901</v>
      </c>
      <c r="F703" s="664" t="s">
        <v>6902</v>
      </c>
      <c r="G703" s="663" t="s">
        <v>5045</v>
      </c>
      <c r="H703" s="663" t="s">
        <v>5047</v>
      </c>
      <c r="I703" s="665">
        <v>1435.2546153846156</v>
      </c>
      <c r="J703" s="665">
        <v>13</v>
      </c>
      <c r="K703" s="666">
        <v>18658.310000000001</v>
      </c>
    </row>
    <row r="704" spans="1:11" ht="14.4" customHeight="1" x14ac:dyDescent="0.3">
      <c r="A704" s="661" t="s">
        <v>575</v>
      </c>
      <c r="B704" s="662" t="s">
        <v>576</v>
      </c>
      <c r="C704" s="663" t="s">
        <v>4019</v>
      </c>
      <c r="D704" s="664" t="s">
        <v>6900</v>
      </c>
      <c r="E704" s="663" t="s">
        <v>6901</v>
      </c>
      <c r="F704" s="664" t="s">
        <v>6902</v>
      </c>
      <c r="G704" s="663" t="s">
        <v>5048</v>
      </c>
      <c r="H704" s="663" t="s">
        <v>5049</v>
      </c>
      <c r="I704" s="665">
        <v>2129.65</v>
      </c>
      <c r="J704" s="665">
        <v>1</v>
      </c>
      <c r="K704" s="666">
        <v>2129.65</v>
      </c>
    </row>
    <row r="705" spans="1:11" ht="14.4" customHeight="1" x14ac:dyDescent="0.3">
      <c r="A705" s="661" t="s">
        <v>575</v>
      </c>
      <c r="B705" s="662" t="s">
        <v>576</v>
      </c>
      <c r="C705" s="663" t="s">
        <v>4019</v>
      </c>
      <c r="D705" s="664" t="s">
        <v>6900</v>
      </c>
      <c r="E705" s="663" t="s">
        <v>6901</v>
      </c>
      <c r="F705" s="664" t="s">
        <v>6902</v>
      </c>
      <c r="G705" s="663" t="s">
        <v>5050</v>
      </c>
      <c r="H705" s="663" t="s">
        <v>5051</v>
      </c>
      <c r="I705" s="665">
        <v>6967.68</v>
      </c>
      <c r="J705" s="665">
        <v>1</v>
      </c>
      <c r="K705" s="666">
        <v>6967.68</v>
      </c>
    </row>
    <row r="706" spans="1:11" ht="14.4" customHeight="1" x14ac:dyDescent="0.3">
      <c r="A706" s="661" t="s">
        <v>575</v>
      </c>
      <c r="B706" s="662" t="s">
        <v>576</v>
      </c>
      <c r="C706" s="663" t="s">
        <v>4019</v>
      </c>
      <c r="D706" s="664" t="s">
        <v>6900</v>
      </c>
      <c r="E706" s="663" t="s">
        <v>6901</v>
      </c>
      <c r="F706" s="664" t="s">
        <v>6902</v>
      </c>
      <c r="G706" s="663" t="s">
        <v>5050</v>
      </c>
      <c r="H706" s="663" t="s">
        <v>5052</v>
      </c>
      <c r="I706" s="665">
        <v>6967.64</v>
      </c>
      <c r="J706" s="665">
        <v>1</v>
      </c>
      <c r="K706" s="666">
        <v>6967.64</v>
      </c>
    </row>
    <row r="707" spans="1:11" ht="14.4" customHeight="1" x14ac:dyDescent="0.3">
      <c r="A707" s="661" t="s">
        <v>575</v>
      </c>
      <c r="B707" s="662" t="s">
        <v>576</v>
      </c>
      <c r="C707" s="663" t="s">
        <v>4019</v>
      </c>
      <c r="D707" s="664" t="s">
        <v>6900</v>
      </c>
      <c r="E707" s="663" t="s">
        <v>6901</v>
      </c>
      <c r="F707" s="664" t="s">
        <v>6902</v>
      </c>
      <c r="G707" s="663" t="s">
        <v>5053</v>
      </c>
      <c r="H707" s="663" t="s">
        <v>5054</v>
      </c>
      <c r="I707" s="665">
        <v>1121.76</v>
      </c>
      <c r="J707" s="665">
        <v>7</v>
      </c>
      <c r="K707" s="666">
        <v>7852.3099999999995</v>
      </c>
    </row>
    <row r="708" spans="1:11" ht="14.4" customHeight="1" x14ac:dyDescent="0.3">
      <c r="A708" s="661" t="s">
        <v>575</v>
      </c>
      <c r="B708" s="662" t="s">
        <v>576</v>
      </c>
      <c r="C708" s="663" t="s">
        <v>4019</v>
      </c>
      <c r="D708" s="664" t="s">
        <v>6900</v>
      </c>
      <c r="E708" s="663" t="s">
        <v>6901</v>
      </c>
      <c r="F708" s="664" t="s">
        <v>6902</v>
      </c>
      <c r="G708" s="663" t="s">
        <v>5055</v>
      </c>
      <c r="H708" s="663" t="s">
        <v>5056</v>
      </c>
      <c r="I708" s="665">
        <v>1121.76</v>
      </c>
      <c r="J708" s="665">
        <v>6</v>
      </c>
      <c r="K708" s="666">
        <v>6730.54</v>
      </c>
    </row>
    <row r="709" spans="1:11" ht="14.4" customHeight="1" x14ac:dyDescent="0.3">
      <c r="A709" s="661" t="s">
        <v>575</v>
      </c>
      <c r="B709" s="662" t="s">
        <v>576</v>
      </c>
      <c r="C709" s="663" t="s">
        <v>4019</v>
      </c>
      <c r="D709" s="664" t="s">
        <v>6900</v>
      </c>
      <c r="E709" s="663" t="s">
        <v>6901</v>
      </c>
      <c r="F709" s="664" t="s">
        <v>6902</v>
      </c>
      <c r="G709" s="663" t="s">
        <v>5057</v>
      </c>
      <c r="H709" s="663" t="s">
        <v>5058</v>
      </c>
      <c r="I709" s="665">
        <v>1169.6369999999999</v>
      </c>
      <c r="J709" s="665">
        <v>15</v>
      </c>
      <c r="K709" s="666">
        <v>17544.57</v>
      </c>
    </row>
    <row r="710" spans="1:11" ht="14.4" customHeight="1" x14ac:dyDescent="0.3">
      <c r="A710" s="661" t="s">
        <v>575</v>
      </c>
      <c r="B710" s="662" t="s">
        <v>576</v>
      </c>
      <c r="C710" s="663" t="s">
        <v>4019</v>
      </c>
      <c r="D710" s="664" t="s">
        <v>6900</v>
      </c>
      <c r="E710" s="663" t="s">
        <v>6901</v>
      </c>
      <c r="F710" s="664" t="s">
        <v>6902</v>
      </c>
      <c r="G710" s="663" t="s">
        <v>5059</v>
      </c>
      <c r="H710" s="663" t="s">
        <v>5060</v>
      </c>
      <c r="I710" s="665">
        <v>1169.6394444444441</v>
      </c>
      <c r="J710" s="665">
        <v>43</v>
      </c>
      <c r="K710" s="666">
        <v>50294.529999999992</v>
      </c>
    </row>
    <row r="711" spans="1:11" ht="14.4" customHeight="1" x14ac:dyDescent="0.3">
      <c r="A711" s="661" t="s">
        <v>575</v>
      </c>
      <c r="B711" s="662" t="s">
        <v>576</v>
      </c>
      <c r="C711" s="663" t="s">
        <v>4019</v>
      </c>
      <c r="D711" s="664" t="s">
        <v>6900</v>
      </c>
      <c r="E711" s="663" t="s">
        <v>6901</v>
      </c>
      <c r="F711" s="664" t="s">
        <v>6902</v>
      </c>
      <c r="G711" s="663" t="s">
        <v>5061</v>
      </c>
      <c r="H711" s="663" t="s">
        <v>5062</v>
      </c>
      <c r="I711" s="665">
        <v>580.49</v>
      </c>
      <c r="J711" s="665">
        <v>1</v>
      </c>
      <c r="K711" s="666">
        <v>580.49</v>
      </c>
    </row>
    <row r="712" spans="1:11" ht="14.4" customHeight="1" x14ac:dyDescent="0.3">
      <c r="A712" s="661" t="s">
        <v>575</v>
      </c>
      <c r="B712" s="662" t="s">
        <v>576</v>
      </c>
      <c r="C712" s="663" t="s">
        <v>4019</v>
      </c>
      <c r="D712" s="664" t="s">
        <v>6900</v>
      </c>
      <c r="E712" s="663" t="s">
        <v>6901</v>
      </c>
      <c r="F712" s="664" t="s">
        <v>6902</v>
      </c>
      <c r="G712" s="663" t="s">
        <v>5061</v>
      </c>
      <c r="H712" s="663" t="s">
        <v>5063</v>
      </c>
      <c r="I712" s="665">
        <v>580.4899999999999</v>
      </c>
      <c r="J712" s="665">
        <v>9</v>
      </c>
      <c r="K712" s="666">
        <v>5224.41</v>
      </c>
    </row>
    <row r="713" spans="1:11" ht="14.4" customHeight="1" x14ac:dyDescent="0.3">
      <c r="A713" s="661" t="s">
        <v>575</v>
      </c>
      <c r="B713" s="662" t="s">
        <v>576</v>
      </c>
      <c r="C713" s="663" t="s">
        <v>4019</v>
      </c>
      <c r="D713" s="664" t="s">
        <v>6900</v>
      </c>
      <c r="E713" s="663" t="s">
        <v>6901</v>
      </c>
      <c r="F713" s="664" t="s">
        <v>6902</v>
      </c>
      <c r="G713" s="663" t="s">
        <v>5064</v>
      </c>
      <c r="H713" s="663" t="s">
        <v>5065</v>
      </c>
      <c r="I713" s="665">
        <v>1169.6400000000001</v>
      </c>
      <c r="J713" s="665">
        <v>5</v>
      </c>
      <c r="K713" s="666">
        <v>5848.21</v>
      </c>
    </row>
    <row r="714" spans="1:11" ht="14.4" customHeight="1" x14ac:dyDescent="0.3">
      <c r="A714" s="661" t="s">
        <v>575</v>
      </c>
      <c r="B714" s="662" t="s">
        <v>576</v>
      </c>
      <c r="C714" s="663" t="s">
        <v>4019</v>
      </c>
      <c r="D714" s="664" t="s">
        <v>6900</v>
      </c>
      <c r="E714" s="663" t="s">
        <v>6901</v>
      </c>
      <c r="F714" s="664" t="s">
        <v>6902</v>
      </c>
      <c r="G714" s="663" t="s">
        <v>5064</v>
      </c>
      <c r="H714" s="663" t="s">
        <v>5066</v>
      </c>
      <c r="I714" s="665">
        <v>1169.6399999999999</v>
      </c>
      <c r="J714" s="665">
        <v>29</v>
      </c>
      <c r="K714" s="666">
        <v>33919.56</v>
      </c>
    </row>
    <row r="715" spans="1:11" ht="14.4" customHeight="1" x14ac:dyDescent="0.3">
      <c r="A715" s="661" t="s">
        <v>575</v>
      </c>
      <c r="B715" s="662" t="s">
        <v>576</v>
      </c>
      <c r="C715" s="663" t="s">
        <v>4019</v>
      </c>
      <c r="D715" s="664" t="s">
        <v>6900</v>
      </c>
      <c r="E715" s="663" t="s">
        <v>6901</v>
      </c>
      <c r="F715" s="664" t="s">
        <v>6902</v>
      </c>
      <c r="G715" s="663" t="s">
        <v>5067</v>
      </c>
      <c r="H715" s="663" t="s">
        <v>5068</v>
      </c>
      <c r="I715" s="665">
        <v>506</v>
      </c>
      <c r="J715" s="665">
        <v>2</v>
      </c>
      <c r="K715" s="666">
        <v>1012</v>
      </c>
    </row>
    <row r="716" spans="1:11" ht="14.4" customHeight="1" x14ac:dyDescent="0.3">
      <c r="A716" s="661" t="s">
        <v>575</v>
      </c>
      <c r="B716" s="662" t="s">
        <v>576</v>
      </c>
      <c r="C716" s="663" t="s">
        <v>4019</v>
      </c>
      <c r="D716" s="664" t="s">
        <v>6900</v>
      </c>
      <c r="E716" s="663" t="s">
        <v>6901</v>
      </c>
      <c r="F716" s="664" t="s">
        <v>6902</v>
      </c>
      <c r="G716" s="663" t="s">
        <v>5069</v>
      </c>
      <c r="H716" s="663" t="s">
        <v>5070</v>
      </c>
      <c r="I716" s="665">
        <v>2341.5</v>
      </c>
      <c r="J716" s="665">
        <v>1</v>
      </c>
      <c r="K716" s="666">
        <v>2341.5</v>
      </c>
    </row>
    <row r="717" spans="1:11" ht="14.4" customHeight="1" x14ac:dyDescent="0.3">
      <c r="A717" s="661" t="s">
        <v>575</v>
      </c>
      <c r="B717" s="662" t="s">
        <v>576</v>
      </c>
      <c r="C717" s="663" t="s">
        <v>4019</v>
      </c>
      <c r="D717" s="664" t="s">
        <v>6900</v>
      </c>
      <c r="E717" s="663" t="s">
        <v>6901</v>
      </c>
      <c r="F717" s="664" t="s">
        <v>6902</v>
      </c>
      <c r="G717" s="663" t="s">
        <v>5071</v>
      </c>
      <c r="H717" s="663" t="s">
        <v>5072</v>
      </c>
      <c r="I717" s="665">
        <v>1199.2800000000002</v>
      </c>
      <c r="J717" s="665">
        <v>22</v>
      </c>
      <c r="K717" s="666">
        <v>26384.15</v>
      </c>
    </row>
    <row r="718" spans="1:11" ht="14.4" customHeight="1" x14ac:dyDescent="0.3">
      <c r="A718" s="661" t="s">
        <v>575</v>
      </c>
      <c r="B718" s="662" t="s">
        <v>576</v>
      </c>
      <c r="C718" s="663" t="s">
        <v>4019</v>
      </c>
      <c r="D718" s="664" t="s">
        <v>6900</v>
      </c>
      <c r="E718" s="663" t="s">
        <v>6901</v>
      </c>
      <c r="F718" s="664" t="s">
        <v>6902</v>
      </c>
      <c r="G718" s="663" t="s">
        <v>5073</v>
      </c>
      <c r="H718" s="663" t="s">
        <v>5074</v>
      </c>
      <c r="I718" s="665">
        <v>851.57666666666671</v>
      </c>
      <c r="J718" s="665">
        <v>4</v>
      </c>
      <c r="K718" s="666">
        <v>3406.3</v>
      </c>
    </row>
    <row r="719" spans="1:11" ht="14.4" customHeight="1" x14ac:dyDescent="0.3">
      <c r="A719" s="661" t="s">
        <v>575</v>
      </c>
      <c r="B719" s="662" t="s">
        <v>576</v>
      </c>
      <c r="C719" s="663" t="s">
        <v>4019</v>
      </c>
      <c r="D719" s="664" t="s">
        <v>6900</v>
      </c>
      <c r="E719" s="663" t="s">
        <v>6901</v>
      </c>
      <c r="F719" s="664" t="s">
        <v>6902</v>
      </c>
      <c r="G719" s="663" t="s">
        <v>5075</v>
      </c>
      <c r="H719" s="663" t="s">
        <v>5076</v>
      </c>
      <c r="I719" s="665">
        <v>12451.07</v>
      </c>
      <c r="J719" s="665">
        <v>1</v>
      </c>
      <c r="K719" s="666">
        <v>12451.07</v>
      </c>
    </row>
    <row r="720" spans="1:11" ht="14.4" customHeight="1" x14ac:dyDescent="0.3">
      <c r="A720" s="661" t="s">
        <v>575</v>
      </c>
      <c r="B720" s="662" t="s">
        <v>576</v>
      </c>
      <c r="C720" s="663" t="s">
        <v>4019</v>
      </c>
      <c r="D720" s="664" t="s">
        <v>6900</v>
      </c>
      <c r="E720" s="663" t="s">
        <v>6901</v>
      </c>
      <c r="F720" s="664" t="s">
        <v>6902</v>
      </c>
      <c r="G720" s="663" t="s">
        <v>5077</v>
      </c>
      <c r="H720" s="663" t="s">
        <v>5078</v>
      </c>
      <c r="I720" s="665">
        <v>8892.9483333333337</v>
      </c>
      <c r="J720" s="665">
        <v>6</v>
      </c>
      <c r="K720" s="666">
        <v>53357.69</v>
      </c>
    </row>
    <row r="721" spans="1:11" ht="14.4" customHeight="1" x14ac:dyDescent="0.3">
      <c r="A721" s="661" t="s">
        <v>575</v>
      </c>
      <c r="B721" s="662" t="s">
        <v>576</v>
      </c>
      <c r="C721" s="663" t="s">
        <v>4019</v>
      </c>
      <c r="D721" s="664" t="s">
        <v>6900</v>
      </c>
      <c r="E721" s="663" t="s">
        <v>6901</v>
      </c>
      <c r="F721" s="664" t="s">
        <v>6902</v>
      </c>
      <c r="G721" s="663" t="s">
        <v>5079</v>
      </c>
      <c r="H721" s="663" t="s">
        <v>5080</v>
      </c>
      <c r="I721" s="665">
        <v>1029.4175</v>
      </c>
      <c r="J721" s="665">
        <v>4</v>
      </c>
      <c r="K721" s="666">
        <v>4117.67</v>
      </c>
    </row>
    <row r="722" spans="1:11" ht="14.4" customHeight="1" x14ac:dyDescent="0.3">
      <c r="A722" s="661" t="s">
        <v>575</v>
      </c>
      <c r="B722" s="662" t="s">
        <v>576</v>
      </c>
      <c r="C722" s="663" t="s">
        <v>4019</v>
      </c>
      <c r="D722" s="664" t="s">
        <v>6900</v>
      </c>
      <c r="E722" s="663" t="s">
        <v>6901</v>
      </c>
      <c r="F722" s="664" t="s">
        <v>6902</v>
      </c>
      <c r="G722" s="663" t="s">
        <v>5081</v>
      </c>
      <c r="H722" s="663" t="s">
        <v>5082</v>
      </c>
      <c r="I722" s="665">
        <v>1386.288</v>
      </c>
      <c r="J722" s="665">
        <v>5</v>
      </c>
      <c r="K722" s="666">
        <v>6931.4400000000005</v>
      </c>
    </row>
    <row r="723" spans="1:11" ht="14.4" customHeight="1" x14ac:dyDescent="0.3">
      <c r="A723" s="661" t="s">
        <v>575</v>
      </c>
      <c r="B723" s="662" t="s">
        <v>576</v>
      </c>
      <c r="C723" s="663" t="s">
        <v>4019</v>
      </c>
      <c r="D723" s="664" t="s">
        <v>6900</v>
      </c>
      <c r="E723" s="663" t="s">
        <v>6901</v>
      </c>
      <c r="F723" s="664" t="s">
        <v>6902</v>
      </c>
      <c r="G723" s="663" t="s">
        <v>5081</v>
      </c>
      <c r="H723" s="663" t="s">
        <v>5083</v>
      </c>
      <c r="I723" s="665">
        <v>1386.298</v>
      </c>
      <c r="J723" s="665">
        <v>5</v>
      </c>
      <c r="K723" s="666">
        <v>6931.49</v>
      </c>
    </row>
    <row r="724" spans="1:11" ht="14.4" customHeight="1" x14ac:dyDescent="0.3">
      <c r="A724" s="661" t="s">
        <v>575</v>
      </c>
      <c r="B724" s="662" t="s">
        <v>576</v>
      </c>
      <c r="C724" s="663" t="s">
        <v>4019</v>
      </c>
      <c r="D724" s="664" t="s">
        <v>6900</v>
      </c>
      <c r="E724" s="663" t="s">
        <v>6901</v>
      </c>
      <c r="F724" s="664" t="s">
        <v>6902</v>
      </c>
      <c r="G724" s="663" t="s">
        <v>5084</v>
      </c>
      <c r="H724" s="663" t="s">
        <v>5085</v>
      </c>
      <c r="I724" s="665">
        <v>5146.25</v>
      </c>
      <c r="J724" s="665">
        <v>2</v>
      </c>
      <c r="K724" s="666">
        <v>10292.5</v>
      </c>
    </row>
    <row r="725" spans="1:11" ht="14.4" customHeight="1" x14ac:dyDescent="0.3">
      <c r="A725" s="661" t="s">
        <v>575</v>
      </c>
      <c r="B725" s="662" t="s">
        <v>576</v>
      </c>
      <c r="C725" s="663" t="s">
        <v>4019</v>
      </c>
      <c r="D725" s="664" t="s">
        <v>6900</v>
      </c>
      <c r="E725" s="663" t="s">
        <v>6901</v>
      </c>
      <c r="F725" s="664" t="s">
        <v>6902</v>
      </c>
      <c r="G725" s="663" t="s">
        <v>5086</v>
      </c>
      <c r="H725" s="663" t="s">
        <v>5087</v>
      </c>
      <c r="I725" s="665">
        <v>1386.2266666666667</v>
      </c>
      <c r="J725" s="665">
        <v>3</v>
      </c>
      <c r="K725" s="666">
        <v>4158.68</v>
      </c>
    </row>
    <row r="726" spans="1:11" ht="14.4" customHeight="1" x14ac:dyDescent="0.3">
      <c r="A726" s="661" t="s">
        <v>575</v>
      </c>
      <c r="B726" s="662" t="s">
        <v>576</v>
      </c>
      <c r="C726" s="663" t="s">
        <v>4019</v>
      </c>
      <c r="D726" s="664" t="s">
        <v>6900</v>
      </c>
      <c r="E726" s="663" t="s">
        <v>6901</v>
      </c>
      <c r="F726" s="664" t="s">
        <v>6902</v>
      </c>
      <c r="G726" s="663" t="s">
        <v>5086</v>
      </c>
      <c r="H726" s="663" t="s">
        <v>5088</v>
      </c>
      <c r="I726" s="665">
        <v>1386.24</v>
      </c>
      <c r="J726" s="665">
        <v>1</v>
      </c>
      <c r="K726" s="666">
        <v>1386.24</v>
      </c>
    </row>
    <row r="727" spans="1:11" ht="14.4" customHeight="1" x14ac:dyDescent="0.3">
      <c r="A727" s="661" t="s">
        <v>575</v>
      </c>
      <c r="B727" s="662" t="s">
        <v>576</v>
      </c>
      <c r="C727" s="663" t="s">
        <v>4019</v>
      </c>
      <c r="D727" s="664" t="s">
        <v>6900</v>
      </c>
      <c r="E727" s="663" t="s">
        <v>6901</v>
      </c>
      <c r="F727" s="664" t="s">
        <v>6902</v>
      </c>
      <c r="G727" s="663" t="s">
        <v>5089</v>
      </c>
      <c r="H727" s="663" t="s">
        <v>5090</v>
      </c>
      <c r="I727" s="665">
        <v>9139.3849999999984</v>
      </c>
      <c r="J727" s="665">
        <v>2</v>
      </c>
      <c r="K727" s="666">
        <v>18278.769999999997</v>
      </c>
    </row>
    <row r="728" spans="1:11" ht="14.4" customHeight="1" x14ac:dyDescent="0.3">
      <c r="A728" s="661" t="s">
        <v>575</v>
      </c>
      <c r="B728" s="662" t="s">
        <v>576</v>
      </c>
      <c r="C728" s="663" t="s">
        <v>4019</v>
      </c>
      <c r="D728" s="664" t="s">
        <v>6900</v>
      </c>
      <c r="E728" s="663" t="s">
        <v>6901</v>
      </c>
      <c r="F728" s="664" t="s">
        <v>6902</v>
      </c>
      <c r="G728" s="663" t="s">
        <v>5091</v>
      </c>
      <c r="H728" s="663" t="s">
        <v>5092</v>
      </c>
      <c r="I728" s="665">
        <v>878.72200000000009</v>
      </c>
      <c r="J728" s="665">
        <v>6</v>
      </c>
      <c r="K728" s="666">
        <v>5272.3200000000006</v>
      </c>
    </row>
    <row r="729" spans="1:11" ht="14.4" customHeight="1" x14ac:dyDescent="0.3">
      <c r="A729" s="661" t="s">
        <v>575</v>
      </c>
      <c r="B729" s="662" t="s">
        <v>576</v>
      </c>
      <c r="C729" s="663" t="s">
        <v>4019</v>
      </c>
      <c r="D729" s="664" t="s">
        <v>6900</v>
      </c>
      <c r="E729" s="663" t="s">
        <v>6901</v>
      </c>
      <c r="F729" s="664" t="s">
        <v>6902</v>
      </c>
      <c r="G729" s="663" t="s">
        <v>5093</v>
      </c>
      <c r="H729" s="663" t="s">
        <v>5094</v>
      </c>
      <c r="I729" s="665">
        <v>878.72500000000014</v>
      </c>
      <c r="J729" s="665">
        <v>11</v>
      </c>
      <c r="K729" s="666">
        <v>9665.9600000000009</v>
      </c>
    </row>
    <row r="730" spans="1:11" ht="14.4" customHeight="1" x14ac:dyDescent="0.3">
      <c r="A730" s="661" t="s">
        <v>575</v>
      </c>
      <c r="B730" s="662" t="s">
        <v>576</v>
      </c>
      <c r="C730" s="663" t="s">
        <v>4019</v>
      </c>
      <c r="D730" s="664" t="s">
        <v>6900</v>
      </c>
      <c r="E730" s="663" t="s">
        <v>6901</v>
      </c>
      <c r="F730" s="664" t="s">
        <v>6902</v>
      </c>
      <c r="G730" s="663" t="s">
        <v>5095</v>
      </c>
      <c r="H730" s="663" t="s">
        <v>5096</v>
      </c>
      <c r="I730" s="665">
        <v>878.7266666666668</v>
      </c>
      <c r="J730" s="665">
        <v>18</v>
      </c>
      <c r="K730" s="666">
        <v>15817.13</v>
      </c>
    </row>
    <row r="731" spans="1:11" ht="14.4" customHeight="1" x14ac:dyDescent="0.3">
      <c r="A731" s="661" t="s">
        <v>575</v>
      </c>
      <c r="B731" s="662" t="s">
        <v>576</v>
      </c>
      <c r="C731" s="663" t="s">
        <v>4019</v>
      </c>
      <c r="D731" s="664" t="s">
        <v>6900</v>
      </c>
      <c r="E731" s="663" t="s">
        <v>6901</v>
      </c>
      <c r="F731" s="664" t="s">
        <v>6902</v>
      </c>
      <c r="G731" s="663" t="s">
        <v>5097</v>
      </c>
      <c r="H731" s="663" t="s">
        <v>5098</v>
      </c>
      <c r="I731" s="665">
        <v>9028.7999999999993</v>
      </c>
      <c r="J731" s="665">
        <v>1</v>
      </c>
      <c r="K731" s="666">
        <v>9028.7999999999993</v>
      </c>
    </row>
    <row r="732" spans="1:11" ht="14.4" customHeight="1" x14ac:dyDescent="0.3">
      <c r="A732" s="661" t="s">
        <v>575</v>
      </c>
      <c r="B732" s="662" t="s">
        <v>576</v>
      </c>
      <c r="C732" s="663" t="s">
        <v>4019</v>
      </c>
      <c r="D732" s="664" t="s">
        <v>6900</v>
      </c>
      <c r="E732" s="663" t="s">
        <v>6901</v>
      </c>
      <c r="F732" s="664" t="s">
        <v>6902</v>
      </c>
      <c r="G732" s="663" t="s">
        <v>5099</v>
      </c>
      <c r="H732" s="663" t="s">
        <v>5100</v>
      </c>
      <c r="I732" s="665">
        <v>5175</v>
      </c>
      <c r="J732" s="665">
        <v>1</v>
      </c>
      <c r="K732" s="666">
        <v>5175</v>
      </c>
    </row>
    <row r="733" spans="1:11" ht="14.4" customHeight="1" x14ac:dyDescent="0.3">
      <c r="A733" s="661" t="s">
        <v>575</v>
      </c>
      <c r="B733" s="662" t="s">
        <v>576</v>
      </c>
      <c r="C733" s="663" t="s">
        <v>4019</v>
      </c>
      <c r="D733" s="664" t="s">
        <v>6900</v>
      </c>
      <c r="E733" s="663" t="s">
        <v>6901</v>
      </c>
      <c r="F733" s="664" t="s">
        <v>6902</v>
      </c>
      <c r="G733" s="663" t="s">
        <v>5101</v>
      </c>
      <c r="H733" s="663" t="s">
        <v>5102</v>
      </c>
      <c r="I733" s="665">
        <v>1386.2300000000002</v>
      </c>
      <c r="J733" s="665">
        <v>3</v>
      </c>
      <c r="K733" s="666">
        <v>4158.6900000000005</v>
      </c>
    </row>
    <row r="734" spans="1:11" ht="14.4" customHeight="1" x14ac:dyDescent="0.3">
      <c r="A734" s="661" t="s">
        <v>575</v>
      </c>
      <c r="B734" s="662" t="s">
        <v>576</v>
      </c>
      <c r="C734" s="663" t="s">
        <v>4019</v>
      </c>
      <c r="D734" s="664" t="s">
        <v>6900</v>
      </c>
      <c r="E734" s="663" t="s">
        <v>6901</v>
      </c>
      <c r="F734" s="664" t="s">
        <v>6902</v>
      </c>
      <c r="G734" s="663" t="s">
        <v>5101</v>
      </c>
      <c r="H734" s="663" t="s">
        <v>5103</v>
      </c>
      <c r="I734" s="665">
        <v>1386.24</v>
      </c>
      <c r="J734" s="665">
        <v>5</v>
      </c>
      <c r="K734" s="666">
        <v>6931.2</v>
      </c>
    </row>
    <row r="735" spans="1:11" ht="14.4" customHeight="1" x14ac:dyDescent="0.3">
      <c r="A735" s="661" t="s">
        <v>575</v>
      </c>
      <c r="B735" s="662" t="s">
        <v>576</v>
      </c>
      <c r="C735" s="663" t="s">
        <v>4019</v>
      </c>
      <c r="D735" s="664" t="s">
        <v>6900</v>
      </c>
      <c r="E735" s="663" t="s">
        <v>6901</v>
      </c>
      <c r="F735" s="664" t="s">
        <v>6902</v>
      </c>
      <c r="G735" s="663" t="s">
        <v>5104</v>
      </c>
      <c r="H735" s="663" t="s">
        <v>5105</v>
      </c>
      <c r="I735" s="665">
        <v>3859.2</v>
      </c>
      <c r="J735" s="665">
        <v>1</v>
      </c>
      <c r="K735" s="666">
        <v>3859.2</v>
      </c>
    </row>
    <row r="736" spans="1:11" ht="14.4" customHeight="1" x14ac:dyDescent="0.3">
      <c r="A736" s="661" t="s">
        <v>575</v>
      </c>
      <c r="B736" s="662" t="s">
        <v>576</v>
      </c>
      <c r="C736" s="663" t="s">
        <v>4019</v>
      </c>
      <c r="D736" s="664" t="s">
        <v>6900</v>
      </c>
      <c r="E736" s="663" t="s">
        <v>6901</v>
      </c>
      <c r="F736" s="664" t="s">
        <v>6902</v>
      </c>
      <c r="G736" s="663" t="s">
        <v>5106</v>
      </c>
      <c r="H736" s="663" t="s">
        <v>5107</v>
      </c>
      <c r="I736" s="665">
        <v>2111.3799999999997</v>
      </c>
      <c r="J736" s="665">
        <v>3</v>
      </c>
      <c r="K736" s="666">
        <v>6334.1399999999994</v>
      </c>
    </row>
    <row r="737" spans="1:11" ht="14.4" customHeight="1" x14ac:dyDescent="0.3">
      <c r="A737" s="661" t="s">
        <v>575</v>
      </c>
      <c r="B737" s="662" t="s">
        <v>576</v>
      </c>
      <c r="C737" s="663" t="s">
        <v>4019</v>
      </c>
      <c r="D737" s="664" t="s">
        <v>6900</v>
      </c>
      <c r="E737" s="663" t="s">
        <v>6901</v>
      </c>
      <c r="F737" s="664" t="s">
        <v>6902</v>
      </c>
      <c r="G737" s="663" t="s">
        <v>5108</v>
      </c>
      <c r="H737" s="663" t="s">
        <v>5109</v>
      </c>
      <c r="I737" s="665">
        <v>329.46</v>
      </c>
      <c r="J737" s="665">
        <v>3</v>
      </c>
      <c r="K737" s="666">
        <v>988.37999999999988</v>
      </c>
    </row>
    <row r="738" spans="1:11" ht="14.4" customHeight="1" x14ac:dyDescent="0.3">
      <c r="A738" s="661" t="s">
        <v>575</v>
      </c>
      <c r="B738" s="662" t="s">
        <v>576</v>
      </c>
      <c r="C738" s="663" t="s">
        <v>4019</v>
      </c>
      <c r="D738" s="664" t="s">
        <v>6900</v>
      </c>
      <c r="E738" s="663" t="s">
        <v>6901</v>
      </c>
      <c r="F738" s="664" t="s">
        <v>6902</v>
      </c>
      <c r="G738" s="663" t="s">
        <v>5108</v>
      </c>
      <c r="H738" s="663" t="s">
        <v>5110</v>
      </c>
      <c r="I738" s="665">
        <v>329.45499999999998</v>
      </c>
      <c r="J738" s="665">
        <v>4</v>
      </c>
      <c r="K738" s="666">
        <v>1317.82</v>
      </c>
    </row>
    <row r="739" spans="1:11" ht="14.4" customHeight="1" x14ac:dyDescent="0.3">
      <c r="A739" s="661" t="s">
        <v>575</v>
      </c>
      <c r="B739" s="662" t="s">
        <v>576</v>
      </c>
      <c r="C739" s="663" t="s">
        <v>4019</v>
      </c>
      <c r="D739" s="664" t="s">
        <v>6900</v>
      </c>
      <c r="E739" s="663" t="s">
        <v>6901</v>
      </c>
      <c r="F739" s="664" t="s">
        <v>6902</v>
      </c>
      <c r="G739" s="663" t="s">
        <v>5111</v>
      </c>
      <c r="H739" s="663" t="s">
        <v>5112</v>
      </c>
      <c r="I739" s="665">
        <v>7791.91</v>
      </c>
      <c r="J739" s="665">
        <v>1</v>
      </c>
      <c r="K739" s="666">
        <v>7791.91</v>
      </c>
    </row>
    <row r="740" spans="1:11" ht="14.4" customHeight="1" x14ac:dyDescent="0.3">
      <c r="A740" s="661" t="s">
        <v>575</v>
      </c>
      <c r="B740" s="662" t="s">
        <v>576</v>
      </c>
      <c r="C740" s="663" t="s">
        <v>4019</v>
      </c>
      <c r="D740" s="664" t="s">
        <v>6900</v>
      </c>
      <c r="E740" s="663" t="s">
        <v>6901</v>
      </c>
      <c r="F740" s="664" t="s">
        <v>6902</v>
      </c>
      <c r="G740" s="663" t="s">
        <v>5113</v>
      </c>
      <c r="H740" s="663" t="s">
        <v>5114</v>
      </c>
      <c r="I740" s="665">
        <v>8683.4</v>
      </c>
      <c r="J740" s="665">
        <v>1</v>
      </c>
      <c r="K740" s="666">
        <v>8683.4</v>
      </c>
    </row>
    <row r="741" spans="1:11" ht="14.4" customHeight="1" x14ac:dyDescent="0.3">
      <c r="A741" s="661" t="s">
        <v>575</v>
      </c>
      <c r="B741" s="662" t="s">
        <v>576</v>
      </c>
      <c r="C741" s="663" t="s">
        <v>4019</v>
      </c>
      <c r="D741" s="664" t="s">
        <v>6900</v>
      </c>
      <c r="E741" s="663" t="s">
        <v>6901</v>
      </c>
      <c r="F741" s="664" t="s">
        <v>6902</v>
      </c>
      <c r="G741" s="663" t="s">
        <v>5115</v>
      </c>
      <c r="H741" s="663" t="s">
        <v>5116</v>
      </c>
      <c r="I741" s="665">
        <v>229.14500000000001</v>
      </c>
      <c r="J741" s="665">
        <v>8</v>
      </c>
      <c r="K741" s="666">
        <v>1833.16</v>
      </c>
    </row>
    <row r="742" spans="1:11" ht="14.4" customHeight="1" x14ac:dyDescent="0.3">
      <c r="A742" s="661" t="s">
        <v>575</v>
      </c>
      <c r="B742" s="662" t="s">
        <v>576</v>
      </c>
      <c r="C742" s="663" t="s">
        <v>4019</v>
      </c>
      <c r="D742" s="664" t="s">
        <v>6900</v>
      </c>
      <c r="E742" s="663" t="s">
        <v>6901</v>
      </c>
      <c r="F742" s="664" t="s">
        <v>6902</v>
      </c>
      <c r="G742" s="663" t="s">
        <v>5117</v>
      </c>
      <c r="H742" s="663" t="s">
        <v>5118</v>
      </c>
      <c r="I742" s="665">
        <v>638.09999999999991</v>
      </c>
      <c r="J742" s="665">
        <v>2</v>
      </c>
      <c r="K742" s="666">
        <v>1276.1999999999998</v>
      </c>
    </row>
    <row r="743" spans="1:11" ht="14.4" customHeight="1" x14ac:dyDescent="0.3">
      <c r="A743" s="661" t="s">
        <v>575</v>
      </c>
      <c r="B743" s="662" t="s">
        <v>576</v>
      </c>
      <c r="C743" s="663" t="s">
        <v>4019</v>
      </c>
      <c r="D743" s="664" t="s">
        <v>6900</v>
      </c>
      <c r="E743" s="663" t="s">
        <v>6901</v>
      </c>
      <c r="F743" s="664" t="s">
        <v>6902</v>
      </c>
      <c r="G743" s="663" t="s">
        <v>5119</v>
      </c>
      <c r="H743" s="663" t="s">
        <v>5120</v>
      </c>
      <c r="I743" s="665">
        <v>3859.1949999999997</v>
      </c>
      <c r="J743" s="665">
        <v>2</v>
      </c>
      <c r="K743" s="666">
        <v>7718.3899999999994</v>
      </c>
    </row>
    <row r="744" spans="1:11" ht="14.4" customHeight="1" x14ac:dyDescent="0.3">
      <c r="A744" s="661" t="s">
        <v>575</v>
      </c>
      <c r="B744" s="662" t="s">
        <v>576</v>
      </c>
      <c r="C744" s="663" t="s">
        <v>4019</v>
      </c>
      <c r="D744" s="664" t="s">
        <v>6900</v>
      </c>
      <c r="E744" s="663" t="s">
        <v>6901</v>
      </c>
      <c r="F744" s="664" t="s">
        <v>6902</v>
      </c>
      <c r="G744" s="663" t="s">
        <v>5119</v>
      </c>
      <c r="H744" s="663" t="s">
        <v>5121</v>
      </c>
      <c r="I744" s="665">
        <v>3859.1849999999999</v>
      </c>
      <c r="J744" s="665">
        <v>2</v>
      </c>
      <c r="K744" s="666">
        <v>7718.37</v>
      </c>
    </row>
    <row r="745" spans="1:11" ht="14.4" customHeight="1" x14ac:dyDescent="0.3">
      <c r="A745" s="661" t="s">
        <v>575</v>
      </c>
      <c r="B745" s="662" t="s">
        <v>576</v>
      </c>
      <c r="C745" s="663" t="s">
        <v>4019</v>
      </c>
      <c r="D745" s="664" t="s">
        <v>6900</v>
      </c>
      <c r="E745" s="663" t="s">
        <v>6901</v>
      </c>
      <c r="F745" s="664" t="s">
        <v>6902</v>
      </c>
      <c r="G745" s="663" t="s">
        <v>5122</v>
      </c>
      <c r="H745" s="663" t="s">
        <v>5123</v>
      </c>
      <c r="I745" s="665">
        <v>344.27749999999997</v>
      </c>
      <c r="J745" s="665">
        <v>5</v>
      </c>
      <c r="K745" s="666">
        <v>1721.3899999999999</v>
      </c>
    </row>
    <row r="746" spans="1:11" ht="14.4" customHeight="1" x14ac:dyDescent="0.3">
      <c r="A746" s="661" t="s">
        <v>575</v>
      </c>
      <c r="B746" s="662" t="s">
        <v>576</v>
      </c>
      <c r="C746" s="663" t="s">
        <v>4019</v>
      </c>
      <c r="D746" s="664" t="s">
        <v>6900</v>
      </c>
      <c r="E746" s="663" t="s">
        <v>6901</v>
      </c>
      <c r="F746" s="664" t="s">
        <v>6902</v>
      </c>
      <c r="G746" s="663" t="s">
        <v>5124</v>
      </c>
      <c r="H746" s="663" t="s">
        <v>5125</v>
      </c>
      <c r="I746" s="665">
        <v>5442.95</v>
      </c>
      <c r="J746" s="665">
        <v>6</v>
      </c>
      <c r="K746" s="666">
        <v>32657.7</v>
      </c>
    </row>
    <row r="747" spans="1:11" ht="14.4" customHeight="1" x14ac:dyDescent="0.3">
      <c r="A747" s="661" t="s">
        <v>575</v>
      </c>
      <c r="B747" s="662" t="s">
        <v>576</v>
      </c>
      <c r="C747" s="663" t="s">
        <v>4019</v>
      </c>
      <c r="D747" s="664" t="s">
        <v>6900</v>
      </c>
      <c r="E747" s="663" t="s">
        <v>6901</v>
      </c>
      <c r="F747" s="664" t="s">
        <v>6902</v>
      </c>
      <c r="G747" s="663" t="s">
        <v>5126</v>
      </c>
      <c r="H747" s="663" t="s">
        <v>5127</v>
      </c>
      <c r="I747" s="665">
        <v>8683.39</v>
      </c>
      <c r="J747" s="665">
        <v>1</v>
      </c>
      <c r="K747" s="666">
        <v>8683.39</v>
      </c>
    </row>
    <row r="748" spans="1:11" ht="14.4" customHeight="1" x14ac:dyDescent="0.3">
      <c r="A748" s="661" t="s">
        <v>575</v>
      </c>
      <c r="B748" s="662" t="s">
        <v>576</v>
      </c>
      <c r="C748" s="663" t="s">
        <v>4019</v>
      </c>
      <c r="D748" s="664" t="s">
        <v>6900</v>
      </c>
      <c r="E748" s="663" t="s">
        <v>6901</v>
      </c>
      <c r="F748" s="664" t="s">
        <v>6902</v>
      </c>
      <c r="G748" s="663" t="s">
        <v>5128</v>
      </c>
      <c r="H748" s="663" t="s">
        <v>5129</v>
      </c>
      <c r="I748" s="665">
        <v>1094.4000000000001</v>
      </c>
      <c r="J748" s="665">
        <v>1</v>
      </c>
      <c r="K748" s="666">
        <v>1094.4000000000001</v>
      </c>
    </row>
    <row r="749" spans="1:11" ht="14.4" customHeight="1" x14ac:dyDescent="0.3">
      <c r="A749" s="661" t="s">
        <v>575</v>
      </c>
      <c r="B749" s="662" t="s">
        <v>576</v>
      </c>
      <c r="C749" s="663" t="s">
        <v>4019</v>
      </c>
      <c r="D749" s="664" t="s">
        <v>6900</v>
      </c>
      <c r="E749" s="663" t="s">
        <v>6901</v>
      </c>
      <c r="F749" s="664" t="s">
        <v>6902</v>
      </c>
      <c r="G749" s="663" t="s">
        <v>5130</v>
      </c>
      <c r="H749" s="663" t="s">
        <v>5131</v>
      </c>
      <c r="I749" s="665">
        <v>4772.5</v>
      </c>
      <c r="J749" s="665">
        <v>3</v>
      </c>
      <c r="K749" s="666">
        <v>14317.5</v>
      </c>
    </row>
    <row r="750" spans="1:11" ht="14.4" customHeight="1" x14ac:dyDescent="0.3">
      <c r="A750" s="661" t="s">
        <v>575</v>
      </c>
      <c r="B750" s="662" t="s">
        <v>576</v>
      </c>
      <c r="C750" s="663" t="s">
        <v>4019</v>
      </c>
      <c r="D750" s="664" t="s">
        <v>6900</v>
      </c>
      <c r="E750" s="663" t="s">
        <v>6901</v>
      </c>
      <c r="F750" s="664" t="s">
        <v>6902</v>
      </c>
      <c r="G750" s="663" t="s">
        <v>5132</v>
      </c>
      <c r="H750" s="663" t="s">
        <v>5133</v>
      </c>
      <c r="I750" s="665">
        <v>722.77200000000016</v>
      </c>
      <c r="J750" s="665">
        <v>7</v>
      </c>
      <c r="K750" s="666">
        <v>5059.3900000000003</v>
      </c>
    </row>
    <row r="751" spans="1:11" ht="14.4" customHeight="1" x14ac:dyDescent="0.3">
      <c r="A751" s="661" t="s">
        <v>575</v>
      </c>
      <c r="B751" s="662" t="s">
        <v>576</v>
      </c>
      <c r="C751" s="663" t="s">
        <v>4019</v>
      </c>
      <c r="D751" s="664" t="s">
        <v>6900</v>
      </c>
      <c r="E751" s="663" t="s">
        <v>6901</v>
      </c>
      <c r="F751" s="664" t="s">
        <v>6902</v>
      </c>
      <c r="G751" s="663" t="s">
        <v>5134</v>
      </c>
      <c r="H751" s="663" t="s">
        <v>5135</v>
      </c>
      <c r="I751" s="665">
        <v>499.30399999999997</v>
      </c>
      <c r="J751" s="665">
        <v>5</v>
      </c>
      <c r="K751" s="666">
        <v>2496.52</v>
      </c>
    </row>
    <row r="752" spans="1:11" ht="14.4" customHeight="1" x14ac:dyDescent="0.3">
      <c r="A752" s="661" t="s">
        <v>575</v>
      </c>
      <c r="B752" s="662" t="s">
        <v>576</v>
      </c>
      <c r="C752" s="663" t="s">
        <v>4019</v>
      </c>
      <c r="D752" s="664" t="s">
        <v>6900</v>
      </c>
      <c r="E752" s="663" t="s">
        <v>6901</v>
      </c>
      <c r="F752" s="664" t="s">
        <v>6902</v>
      </c>
      <c r="G752" s="663" t="s">
        <v>5136</v>
      </c>
      <c r="H752" s="663" t="s">
        <v>5137</v>
      </c>
      <c r="I752" s="665">
        <v>680.68799999999999</v>
      </c>
      <c r="J752" s="665">
        <v>10</v>
      </c>
      <c r="K752" s="666">
        <v>6806.89</v>
      </c>
    </row>
    <row r="753" spans="1:11" ht="14.4" customHeight="1" x14ac:dyDescent="0.3">
      <c r="A753" s="661" t="s">
        <v>575</v>
      </c>
      <c r="B753" s="662" t="s">
        <v>576</v>
      </c>
      <c r="C753" s="663" t="s">
        <v>4019</v>
      </c>
      <c r="D753" s="664" t="s">
        <v>6900</v>
      </c>
      <c r="E753" s="663" t="s">
        <v>6901</v>
      </c>
      <c r="F753" s="664" t="s">
        <v>6902</v>
      </c>
      <c r="G753" s="663" t="s">
        <v>5138</v>
      </c>
      <c r="H753" s="663" t="s">
        <v>5139</v>
      </c>
      <c r="I753" s="665">
        <v>901.73666666666668</v>
      </c>
      <c r="J753" s="665">
        <v>4</v>
      </c>
      <c r="K753" s="666">
        <v>3606.9500000000003</v>
      </c>
    </row>
    <row r="754" spans="1:11" ht="14.4" customHeight="1" x14ac:dyDescent="0.3">
      <c r="A754" s="661" t="s">
        <v>575</v>
      </c>
      <c r="B754" s="662" t="s">
        <v>576</v>
      </c>
      <c r="C754" s="663" t="s">
        <v>4019</v>
      </c>
      <c r="D754" s="664" t="s">
        <v>6900</v>
      </c>
      <c r="E754" s="663" t="s">
        <v>6901</v>
      </c>
      <c r="F754" s="664" t="s">
        <v>6902</v>
      </c>
      <c r="G754" s="663" t="s">
        <v>5140</v>
      </c>
      <c r="H754" s="663" t="s">
        <v>5141</v>
      </c>
      <c r="I754" s="665">
        <v>878.72</v>
      </c>
      <c r="J754" s="665">
        <v>2</v>
      </c>
      <c r="K754" s="666">
        <v>1757.43</v>
      </c>
    </row>
    <row r="755" spans="1:11" ht="14.4" customHeight="1" x14ac:dyDescent="0.3">
      <c r="A755" s="661" t="s">
        <v>575</v>
      </c>
      <c r="B755" s="662" t="s">
        <v>576</v>
      </c>
      <c r="C755" s="663" t="s">
        <v>4019</v>
      </c>
      <c r="D755" s="664" t="s">
        <v>6900</v>
      </c>
      <c r="E755" s="663" t="s">
        <v>6901</v>
      </c>
      <c r="F755" s="664" t="s">
        <v>6902</v>
      </c>
      <c r="G755" s="663" t="s">
        <v>5142</v>
      </c>
      <c r="H755" s="663" t="s">
        <v>5143</v>
      </c>
      <c r="I755" s="665">
        <v>466.26</v>
      </c>
      <c r="J755" s="665">
        <v>1</v>
      </c>
      <c r="K755" s="666">
        <v>466.26</v>
      </c>
    </row>
    <row r="756" spans="1:11" ht="14.4" customHeight="1" x14ac:dyDescent="0.3">
      <c r="A756" s="661" t="s">
        <v>575</v>
      </c>
      <c r="B756" s="662" t="s">
        <v>576</v>
      </c>
      <c r="C756" s="663" t="s">
        <v>4019</v>
      </c>
      <c r="D756" s="664" t="s">
        <v>6900</v>
      </c>
      <c r="E756" s="663" t="s">
        <v>6901</v>
      </c>
      <c r="F756" s="664" t="s">
        <v>6902</v>
      </c>
      <c r="G756" s="663" t="s">
        <v>5142</v>
      </c>
      <c r="H756" s="663" t="s">
        <v>5144</v>
      </c>
      <c r="I756" s="665">
        <v>466.25</v>
      </c>
      <c r="J756" s="665">
        <v>4</v>
      </c>
      <c r="K756" s="666">
        <v>1865.02</v>
      </c>
    </row>
    <row r="757" spans="1:11" ht="14.4" customHeight="1" x14ac:dyDescent="0.3">
      <c r="A757" s="661" t="s">
        <v>575</v>
      </c>
      <c r="B757" s="662" t="s">
        <v>576</v>
      </c>
      <c r="C757" s="663" t="s">
        <v>4019</v>
      </c>
      <c r="D757" s="664" t="s">
        <v>6900</v>
      </c>
      <c r="E757" s="663" t="s">
        <v>6901</v>
      </c>
      <c r="F757" s="664" t="s">
        <v>6902</v>
      </c>
      <c r="G757" s="663" t="s">
        <v>5145</v>
      </c>
      <c r="H757" s="663" t="s">
        <v>5146</v>
      </c>
      <c r="I757" s="665">
        <v>466.26</v>
      </c>
      <c r="J757" s="665">
        <v>3</v>
      </c>
      <c r="K757" s="666">
        <v>1398.77</v>
      </c>
    </row>
    <row r="758" spans="1:11" ht="14.4" customHeight="1" x14ac:dyDescent="0.3">
      <c r="A758" s="661" t="s">
        <v>575</v>
      </c>
      <c r="B758" s="662" t="s">
        <v>576</v>
      </c>
      <c r="C758" s="663" t="s">
        <v>4019</v>
      </c>
      <c r="D758" s="664" t="s">
        <v>6900</v>
      </c>
      <c r="E758" s="663" t="s">
        <v>6901</v>
      </c>
      <c r="F758" s="664" t="s">
        <v>6902</v>
      </c>
      <c r="G758" s="663" t="s">
        <v>5145</v>
      </c>
      <c r="H758" s="663" t="s">
        <v>5147</v>
      </c>
      <c r="I758" s="665">
        <v>466.25</v>
      </c>
      <c r="J758" s="665">
        <v>1</v>
      </c>
      <c r="K758" s="666">
        <v>466.25</v>
      </c>
    </row>
    <row r="759" spans="1:11" ht="14.4" customHeight="1" x14ac:dyDescent="0.3">
      <c r="A759" s="661" t="s">
        <v>575</v>
      </c>
      <c r="B759" s="662" t="s">
        <v>576</v>
      </c>
      <c r="C759" s="663" t="s">
        <v>4019</v>
      </c>
      <c r="D759" s="664" t="s">
        <v>6900</v>
      </c>
      <c r="E759" s="663" t="s">
        <v>6901</v>
      </c>
      <c r="F759" s="664" t="s">
        <v>6902</v>
      </c>
      <c r="G759" s="663" t="s">
        <v>5148</v>
      </c>
      <c r="H759" s="663" t="s">
        <v>5149</v>
      </c>
      <c r="I759" s="665">
        <v>466.25</v>
      </c>
      <c r="J759" s="665">
        <v>1</v>
      </c>
      <c r="K759" s="666">
        <v>466.25</v>
      </c>
    </row>
    <row r="760" spans="1:11" ht="14.4" customHeight="1" x14ac:dyDescent="0.3">
      <c r="A760" s="661" t="s">
        <v>575</v>
      </c>
      <c r="B760" s="662" t="s">
        <v>576</v>
      </c>
      <c r="C760" s="663" t="s">
        <v>4019</v>
      </c>
      <c r="D760" s="664" t="s">
        <v>6900</v>
      </c>
      <c r="E760" s="663" t="s">
        <v>6901</v>
      </c>
      <c r="F760" s="664" t="s">
        <v>6902</v>
      </c>
      <c r="G760" s="663" t="s">
        <v>5148</v>
      </c>
      <c r="H760" s="663" t="s">
        <v>5150</v>
      </c>
      <c r="I760" s="665">
        <v>466.26</v>
      </c>
      <c r="J760" s="665">
        <v>1</v>
      </c>
      <c r="K760" s="666">
        <v>466.26</v>
      </c>
    </row>
    <row r="761" spans="1:11" ht="14.4" customHeight="1" x14ac:dyDescent="0.3">
      <c r="A761" s="661" t="s">
        <v>575</v>
      </c>
      <c r="B761" s="662" t="s">
        <v>576</v>
      </c>
      <c r="C761" s="663" t="s">
        <v>4019</v>
      </c>
      <c r="D761" s="664" t="s">
        <v>6900</v>
      </c>
      <c r="E761" s="663" t="s">
        <v>6901</v>
      </c>
      <c r="F761" s="664" t="s">
        <v>6902</v>
      </c>
      <c r="G761" s="663" t="s">
        <v>5151</v>
      </c>
      <c r="H761" s="663" t="s">
        <v>5152</v>
      </c>
      <c r="I761" s="665">
        <v>712.50500000000011</v>
      </c>
      <c r="J761" s="665">
        <v>6</v>
      </c>
      <c r="K761" s="666">
        <v>4275.0300000000007</v>
      </c>
    </row>
    <row r="762" spans="1:11" ht="14.4" customHeight="1" x14ac:dyDescent="0.3">
      <c r="A762" s="661" t="s">
        <v>575</v>
      </c>
      <c r="B762" s="662" t="s">
        <v>576</v>
      </c>
      <c r="C762" s="663" t="s">
        <v>4019</v>
      </c>
      <c r="D762" s="664" t="s">
        <v>6900</v>
      </c>
      <c r="E762" s="663" t="s">
        <v>6901</v>
      </c>
      <c r="F762" s="664" t="s">
        <v>6902</v>
      </c>
      <c r="G762" s="663" t="s">
        <v>5151</v>
      </c>
      <c r="H762" s="663" t="s">
        <v>5153</v>
      </c>
      <c r="I762" s="665">
        <v>712.50400000000013</v>
      </c>
      <c r="J762" s="665">
        <v>5</v>
      </c>
      <c r="K762" s="666">
        <v>3562.5200000000004</v>
      </c>
    </row>
    <row r="763" spans="1:11" ht="14.4" customHeight="1" x14ac:dyDescent="0.3">
      <c r="A763" s="661" t="s">
        <v>575</v>
      </c>
      <c r="B763" s="662" t="s">
        <v>576</v>
      </c>
      <c r="C763" s="663" t="s">
        <v>4019</v>
      </c>
      <c r="D763" s="664" t="s">
        <v>6900</v>
      </c>
      <c r="E763" s="663" t="s">
        <v>6901</v>
      </c>
      <c r="F763" s="664" t="s">
        <v>6902</v>
      </c>
      <c r="G763" s="663" t="s">
        <v>5154</v>
      </c>
      <c r="H763" s="663" t="s">
        <v>5155</v>
      </c>
      <c r="I763" s="665">
        <v>4208.22</v>
      </c>
      <c r="J763" s="665">
        <v>1</v>
      </c>
      <c r="K763" s="666">
        <v>4208.22</v>
      </c>
    </row>
    <row r="764" spans="1:11" ht="14.4" customHeight="1" x14ac:dyDescent="0.3">
      <c r="A764" s="661" t="s">
        <v>575</v>
      </c>
      <c r="B764" s="662" t="s">
        <v>576</v>
      </c>
      <c r="C764" s="663" t="s">
        <v>4019</v>
      </c>
      <c r="D764" s="664" t="s">
        <v>6900</v>
      </c>
      <c r="E764" s="663" t="s">
        <v>6901</v>
      </c>
      <c r="F764" s="664" t="s">
        <v>6902</v>
      </c>
      <c r="G764" s="663" t="s">
        <v>5154</v>
      </c>
      <c r="H764" s="663" t="s">
        <v>5156</v>
      </c>
      <c r="I764" s="665">
        <v>4208.2</v>
      </c>
      <c r="J764" s="665">
        <v>1</v>
      </c>
      <c r="K764" s="666">
        <v>4208.2</v>
      </c>
    </row>
    <row r="765" spans="1:11" ht="14.4" customHeight="1" x14ac:dyDescent="0.3">
      <c r="A765" s="661" t="s">
        <v>575</v>
      </c>
      <c r="B765" s="662" t="s">
        <v>576</v>
      </c>
      <c r="C765" s="663" t="s">
        <v>4019</v>
      </c>
      <c r="D765" s="664" t="s">
        <v>6900</v>
      </c>
      <c r="E765" s="663" t="s">
        <v>6901</v>
      </c>
      <c r="F765" s="664" t="s">
        <v>6902</v>
      </c>
      <c r="G765" s="663" t="s">
        <v>5157</v>
      </c>
      <c r="H765" s="663" t="s">
        <v>5158</v>
      </c>
      <c r="I765" s="665">
        <v>10549.56</v>
      </c>
      <c r="J765" s="665">
        <v>1</v>
      </c>
      <c r="K765" s="666">
        <v>10549.56</v>
      </c>
    </row>
    <row r="766" spans="1:11" ht="14.4" customHeight="1" x14ac:dyDescent="0.3">
      <c r="A766" s="661" t="s">
        <v>575</v>
      </c>
      <c r="B766" s="662" t="s">
        <v>576</v>
      </c>
      <c r="C766" s="663" t="s">
        <v>4019</v>
      </c>
      <c r="D766" s="664" t="s">
        <v>6900</v>
      </c>
      <c r="E766" s="663" t="s">
        <v>6901</v>
      </c>
      <c r="F766" s="664" t="s">
        <v>6902</v>
      </c>
      <c r="G766" s="663" t="s">
        <v>5159</v>
      </c>
      <c r="H766" s="663" t="s">
        <v>5160</v>
      </c>
      <c r="I766" s="665">
        <v>344.27230769230755</v>
      </c>
      <c r="J766" s="665">
        <v>15</v>
      </c>
      <c r="K766" s="666">
        <v>5164.0999999999985</v>
      </c>
    </row>
    <row r="767" spans="1:11" ht="14.4" customHeight="1" x14ac:dyDescent="0.3">
      <c r="A767" s="661" t="s">
        <v>575</v>
      </c>
      <c r="B767" s="662" t="s">
        <v>576</v>
      </c>
      <c r="C767" s="663" t="s">
        <v>4019</v>
      </c>
      <c r="D767" s="664" t="s">
        <v>6900</v>
      </c>
      <c r="E767" s="663" t="s">
        <v>6901</v>
      </c>
      <c r="F767" s="664" t="s">
        <v>6902</v>
      </c>
      <c r="G767" s="663" t="s">
        <v>5161</v>
      </c>
      <c r="H767" s="663" t="s">
        <v>5162</v>
      </c>
      <c r="I767" s="665">
        <v>1419.2999999999995</v>
      </c>
      <c r="J767" s="665">
        <v>24</v>
      </c>
      <c r="K767" s="666">
        <v>34063.129999999997</v>
      </c>
    </row>
    <row r="768" spans="1:11" ht="14.4" customHeight="1" x14ac:dyDescent="0.3">
      <c r="A768" s="661" t="s">
        <v>575</v>
      </c>
      <c r="B768" s="662" t="s">
        <v>576</v>
      </c>
      <c r="C768" s="663" t="s">
        <v>4019</v>
      </c>
      <c r="D768" s="664" t="s">
        <v>6900</v>
      </c>
      <c r="E768" s="663" t="s">
        <v>6901</v>
      </c>
      <c r="F768" s="664" t="s">
        <v>6902</v>
      </c>
      <c r="G768" s="663" t="s">
        <v>5163</v>
      </c>
      <c r="H768" s="663" t="s">
        <v>5164</v>
      </c>
      <c r="I768" s="665">
        <v>1419.2999999999997</v>
      </c>
      <c r="J768" s="665">
        <v>8</v>
      </c>
      <c r="K768" s="666">
        <v>11354.399999999998</v>
      </c>
    </row>
    <row r="769" spans="1:11" ht="14.4" customHeight="1" x14ac:dyDescent="0.3">
      <c r="A769" s="661" t="s">
        <v>575</v>
      </c>
      <c r="B769" s="662" t="s">
        <v>576</v>
      </c>
      <c r="C769" s="663" t="s">
        <v>4019</v>
      </c>
      <c r="D769" s="664" t="s">
        <v>6900</v>
      </c>
      <c r="E769" s="663" t="s">
        <v>6901</v>
      </c>
      <c r="F769" s="664" t="s">
        <v>6902</v>
      </c>
      <c r="G769" s="663" t="s">
        <v>5165</v>
      </c>
      <c r="H769" s="663" t="s">
        <v>5166</v>
      </c>
      <c r="I769" s="665">
        <v>9504.18</v>
      </c>
      <c r="J769" s="665">
        <v>1</v>
      </c>
      <c r="K769" s="666">
        <v>9504.18</v>
      </c>
    </row>
    <row r="770" spans="1:11" ht="14.4" customHeight="1" x14ac:dyDescent="0.3">
      <c r="A770" s="661" t="s">
        <v>575</v>
      </c>
      <c r="B770" s="662" t="s">
        <v>576</v>
      </c>
      <c r="C770" s="663" t="s">
        <v>4019</v>
      </c>
      <c r="D770" s="664" t="s">
        <v>6900</v>
      </c>
      <c r="E770" s="663" t="s">
        <v>6901</v>
      </c>
      <c r="F770" s="664" t="s">
        <v>6902</v>
      </c>
      <c r="G770" s="663" t="s">
        <v>5167</v>
      </c>
      <c r="H770" s="663" t="s">
        <v>5168</v>
      </c>
      <c r="I770" s="665">
        <v>1098.9575</v>
      </c>
      <c r="J770" s="665">
        <v>16</v>
      </c>
      <c r="K770" s="666">
        <v>17583.349999999999</v>
      </c>
    </row>
    <row r="771" spans="1:11" ht="14.4" customHeight="1" x14ac:dyDescent="0.3">
      <c r="A771" s="661" t="s">
        <v>575</v>
      </c>
      <c r="B771" s="662" t="s">
        <v>576</v>
      </c>
      <c r="C771" s="663" t="s">
        <v>4019</v>
      </c>
      <c r="D771" s="664" t="s">
        <v>6900</v>
      </c>
      <c r="E771" s="663" t="s">
        <v>6901</v>
      </c>
      <c r="F771" s="664" t="s">
        <v>6902</v>
      </c>
      <c r="G771" s="663" t="s">
        <v>5167</v>
      </c>
      <c r="H771" s="663" t="s">
        <v>5169</v>
      </c>
      <c r="I771" s="665">
        <v>1098.9666666666667</v>
      </c>
      <c r="J771" s="665">
        <v>12</v>
      </c>
      <c r="K771" s="666">
        <v>13187.66</v>
      </c>
    </row>
    <row r="772" spans="1:11" ht="14.4" customHeight="1" x14ac:dyDescent="0.3">
      <c r="A772" s="661" t="s">
        <v>575</v>
      </c>
      <c r="B772" s="662" t="s">
        <v>576</v>
      </c>
      <c r="C772" s="663" t="s">
        <v>4019</v>
      </c>
      <c r="D772" s="664" t="s">
        <v>6900</v>
      </c>
      <c r="E772" s="663" t="s">
        <v>6901</v>
      </c>
      <c r="F772" s="664" t="s">
        <v>6902</v>
      </c>
      <c r="G772" s="663" t="s">
        <v>5170</v>
      </c>
      <c r="H772" s="663" t="s">
        <v>5171</v>
      </c>
      <c r="I772" s="665">
        <v>2073.6666666666665</v>
      </c>
      <c r="J772" s="665">
        <v>5</v>
      </c>
      <c r="K772" s="666">
        <v>10368.299999999999</v>
      </c>
    </row>
    <row r="773" spans="1:11" ht="14.4" customHeight="1" x14ac:dyDescent="0.3">
      <c r="A773" s="661" t="s">
        <v>575</v>
      </c>
      <c r="B773" s="662" t="s">
        <v>576</v>
      </c>
      <c r="C773" s="663" t="s">
        <v>4019</v>
      </c>
      <c r="D773" s="664" t="s">
        <v>6900</v>
      </c>
      <c r="E773" s="663" t="s">
        <v>6901</v>
      </c>
      <c r="F773" s="664" t="s">
        <v>6902</v>
      </c>
      <c r="G773" s="663" t="s">
        <v>5172</v>
      </c>
      <c r="H773" s="663" t="s">
        <v>5173</v>
      </c>
      <c r="I773" s="665">
        <v>1274.5200000000002</v>
      </c>
      <c r="J773" s="665">
        <v>9</v>
      </c>
      <c r="K773" s="666">
        <v>11470.690000000002</v>
      </c>
    </row>
    <row r="774" spans="1:11" ht="14.4" customHeight="1" x14ac:dyDescent="0.3">
      <c r="A774" s="661" t="s">
        <v>575</v>
      </c>
      <c r="B774" s="662" t="s">
        <v>576</v>
      </c>
      <c r="C774" s="663" t="s">
        <v>4019</v>
      </c>
      <c r="D774" s="664" t="s">
        <v>6900</v>
      </c>
      <c r="E774" s="663" t="s">
        <v>6901</v>
      </c>
      <c r="F774" s="664" t="s">
        <v>6902</v>
      </c>
      <c r="G774" s="663" t="s">
        <v>5174</v>
      </c>
      <c r="H774" s="663" t="s">
        <v>5175</v>
      </c>
      <c r="I774" s="665">
        <v>1135.4400000000003</v>
      </c>
      <c r="J774" s="665">
        <v>11</v>
      </c>
      <c r="K774" s="666">
        <v>12489.840000000002</v>
      </c>
    </row>
    <row r="775" spans="1:11" ht="14.4" customHeight="1" x14ac:dyDescent="0.3">
      <c r="A775" s="661" t="s">
        <v>575</v>
      </c>
      <c r="B775" s="662" t="s">
        <v>576</v>
      </c>
      <c r="C775" s="663" t="s">
        <v>4019</v>
      </c>
      <c r="D775" s="664" t="s">
        <v>6900</v>
      </c>
      <c r="E775" s="663" t="s">
        <v>6901</v>
      </c>
      <c r="F775" s="664" t="s">
        <v>6902</v>
      </c>
      <c r="G775" s="663" t="s">
        <v>5176</v>
      </c>
      <c r="H775" s="663" t="s">
        <v>5177</v>
      </c>
      <c r="I775" s="665">
        <v>1764.0999999999997</v>
      </c>
      <c r="J775" s="665">
        <v>6</v>
      </c>
      <c r="K775" s="666">
        <v>10584.599999999999</v>
      </c>
    </row>
    <row r="776" spans="1:11" ht="14.4" customHeight="1" x14ac:dyDescent="0.3">
      <c r="A776" s="661" t="s">
        <v>575</v>
      </c>
      <c r="B776" s="662" t="s">
        <v>576</v>
      </c>
      <c r="C776" s="663" t="s">
        <v>4019</v>
      </c>
      <c r="D776" s="664" t="s">
        <v>6900</v>
      </c>
      <c r="E776" s="663" t="s">
        <v>6901</v>
      </c>
      <c r="F776" s="664" t="s">
        <v>6902</v>
      </c>
      <c r="G776" s="663" t="s">
        <v>5178</v>
      </c>
      <c r="H776" s="663" t="s">
        <v>5179</v>
      </c>
      <c r="I776" s="665">
        <v>229.138125</v>
      </c>
      <c r="J776" s="665">
        <v>39</v>
      </c>
      <c r="K776" s="666">
        <v>8936.3800000000047</v>
      </c>
    </row>
    <row r="777" spans="1:11" ht="14.4" customHeight="1" x14ac:dyDescent="0.3">
      <c r="A777" s="661" t="s">
        <v>575</v>
      </c>
      <c r="B777" s="662" t="s">
        <v>576</v>
      </c>
      <c r="C777" s="663" t="s">
        <v>4019</v>
      </c>
      <c r="D777" s="664" t="s">
        <v>6900</v>
      </c>
      <c r="E777" s="663" t="s">
        <v>6901</v>
      </c>
      <c r="F777" s="664" t="s">
        <v>6902</v>
      </c>
      <c r="G777" s="663" t="s">
        <v>5180</v>
      </c>
      <c r="H777" s="663" t="s">
        <v>5181</v>
      </c>
      <c r="I777" s="665">
        <v>527.85</v>
      </c>
      <c r="J777" s="665">
        <v>11</v>
      </c>
      <c r="K777" s="666">
        <v>5806.3500000000013</v>
      </c>
    </row>
    <row r="778" spans="1:11" ht="14.4" customHeight="1" x14ac:dyDescent="0.3">
      <c r="A778" s="661" t="s">
        <v>575</v>
      </c>
      <c r="B778" s="662" t="s">
        <v>576</v>
      </c>
      <c r="C778" s="663" t="s">
        <v>4019</v>
      </c>
      <c r="D778" s="664" t="s">
        <v>6900</v>
      </c>
      <c r="E778" s="663" t="s">
        <v>6901</v>
      </c>
      <c r="F778" s="664" t="s">
        <v>6902</v>
      </c>
      <c r="G778" s="663" t="s">
        <v>5182</v>
      </c>
      <c r="H778" s="663" t="s">
        <v>5183</v>
      </c>
      <c r="I778" s="665">
        <v>943</v>
      </c>
      <c r="J778" s="665">
        <v>8</v>
      </c>
      <c r="K778" s="666">
        <v>7544</v>
      </c>
    </row>
    <row r="779" spans="1:11" ht="14.4" customHeight="1" x14ac:dyDescent="0.3">
      <c r="A779" s="661" t="s">
        <v>575</v>
      </c>
      <c r="B779" s="662" t="s">
        <v>576</v>
      </c>
      <c r="C779" s="663" t="s">
        <v>4019</v>
      </c>
      <c r="D779" s="664" t="s">
        <v>6900</v>
      </c>
      <c r="E779" s="663" t="s">
        <v>6901</v>
      </c>
      <c r="F779" s="664" t="s">
        <v>6902</v>
      </c>
      <c r="G779" s="663" t="s">
        <v>5184</v>
      </c>
      <c r="H779" s="663" t="s">
        <v>5185</v>
      </c>
      <c r="I779" s="665">
        <v>943</v>
      </c>
      <c r="J779" s="665">
        <v>21</v>
      </c>
      <c r="K779" s="666">
        <v>19803</v>
      </c>
    </row>
    <row r="780" spans="1:11" ht="14.4" customHeight="1" x14ac:dyDescent="0.3">
      <c r="A780" s="661" t="s">
        <v>575</v>
      </c>
      <c r="B780" s="662" t="s">
        <v>576</v>
      </c>
      <c r="C780" s="663" t="s">
        <v>4019</v>
      </c>
      <c r="D780" s="664" t="s">
        <v>6900</v>
      </c>
      <c r="E780" s="663" t="s">
        <v>6901</v>
      </c>
      <c r="F780" s="664" t="s">
        <v>6902</v>
      </c>
      <c r="G780" s="663" t="s">
        <v>5186</v>
      </c>
      <c r="H780" s="663" t="s">
        <v>5187</v>
      </c>
      <c r="I780" s="665">
        <v>8221.6825000000008</v>
      </c>
      <c r="J780" s="665">
        <v>4</v>
      </c>
      <c r="K780" s="666">
        <v>32886.730000000003</v>
      </c>
    </row>
    <row r="781" spans="1:11" ht="14.4" customHeight="1" x14ac:dyDescent="0.3">
      <c r="A781" s="661" t="s">
        <v>575</v>
      </c>
      <c r="B781" s="662" t="s">
        <v>576</v>
      </c>
      <c r="C781" s="663" t="s">
        <v>4019</v>
      </c>
      <c r="D781" s="664" t="s">
        <v>6900</v>
      </c>
      <c r="E781" s="663" t="s">
        <v>6901</v>
      </c>
      <c r="F781" s="664" t="s">
        <v>6902</v>
      </c>
      <c r="G781" s="663" t="s">
        <v>5186</v>
      </c>
      <c r="H781" s="663" t="s">
        <v>5188</v>
      </c>
      <c r="I781" s="665">
        <v>8221.6933333333345</v>
      </c>
      <c r="J781" s="665">
        <v>3</v>
      </c>
      <c r="K781" s="666">
        <v>24665.08</v>
      </c>
    </row>
    <row r="782" spans="1:11" ht="14.4" customHeight="1" x14ac:dyDescent="0.3">
      <c r="A782" s="661" t="s">
        <v>575</v>
      </c>
      <c r="B782" s="662" t="s">
        <v>576</v>
      </c>
      <c r="C782" s="663" t="s">
        <v>4019</v>
      </c>
      <c r="D782" s="664" t="s">
        <v>6900</v>
      </c>
      <c r="E782" s="663" t="s">
        <v>6901</v>
      </c>
      <c r="F782" s="664" t="s">
        <v>6902</v>
      </c>
      <c r="G782" s="663" t="s">
        <v>5189</v>
      </c>
      <c r="H782" s="663" t="s">
        <v>5190</v>
      </c>
      <c r="I782" s="665">
        <v>9154</v>
      </c>
      <c r="J782" s="665">
        <v>3</v>
      </c>
      <c r="K782" s="666">
        <v>27462</v>
      </c>
    </row>
    <row r="783" spans="1:11" ht="14.4" customHeight="1" x14ac:dyDescent="0.3">
      <c r="A783" s="661" t="s">
        <v>575</v>
      </c>
      <c r="B783" s="662" t="s">
        <v>576</v>
      </c>
      <c r="C783" s="663" t="s">
        <v>4019</v>
      </c>
      <c r="D783" s="664" t="s">
        <v>6900</v>
      </c>
      <c r="E783" s="663" t="s">
        <v>6901</v>
      </c>
      <c r="F783" s="664" t="s">
        <v>6902</v>
      </c>
      <c r="G783" s="663" t="s">
        <v>5191</v>
      </c>
      <c r="H783" s="663" t="s">
        <v>5192</v>
      </c>
      <c r="I783" s="665">
        <v>990.14999999999975</v>
      </c>
      <c r="J783" s="665">
        <v>13</v>
      </c>
      <c r="K783" s="666">
        <v>12871.949999999997</v>
      </c>
    </row>
    <row r="784" spans="1:11" ht="14.4" customHeight="1" x14ac:dyDescent="0.3">
      <c r="A784" s="661" t="s">
        <v>575</v>
      </c>
      <c r="B784" s="662" t="s">
        <v>576</v>
      </c>
      <c r="C784" s="663" t="s">
        <v>4019</v>
      </c>
      <c r="D784" s="664" t="s">
        <v>6900</v>
      </c>
      <c r="E784" s="663" t="s">
        <v>6901</v>
      </c>
      <c r="F784" s="664" t="s">
        <v>6902</v>
      </c>
      <c r="G784" s="663" t="s">
        <v>5193</v>
      </c>
      <c r="H784" s="663" t="s">
        <v>5194</v>
      </c>
      <c r="I784" s="665">
        <v>527.85000000000014</v>
      </c>
      <c r="J784" s="665">
        <v>42</v>
      </c>
      <c r="K784" s="666">
        <v>22169.699999999997</v>
      </c>
    </row>
    <row r="785" spans="1:11" ht="14.4" customHeight="1" x14ac:dyDescent="0.3">
      <c r="A785" s="661" t="s">
        <v>575</v>
      </c>
      <c r="B785" s="662" t="s">
        <v>576</v>
      </c>
      <c r="C785" s="663" t="s">
        <v>4019</v>
      </c>
      <c r="D785" s="664" t="s">
        <v>6900</v>
      </c>
      <c r="E785" s="663" t="s">
        <v>6901</v>
      </c>
      <c r="F785" s="664" t="s">
        <v>6902</v>
      </c>
      <c r="G785" s="663" t="s">
        <v>5195</v>
      </c>
      <c r="H785" s="663" t="s">
        <v>5196</v>
      </c>
      <c r="I785" s="665">
        <v>527.85</v>
      </c>
      <c r="J785" s="665">
        <v>2</v>
      </c>
      <c r="K785" s="666">
        <v>1055.7</v>
      </c>
    </row>
    <row r="786" spans="1:11" ht="14.4" customHeight="1" x14ac:dyDescent="0.3">
      <c r="A786" s="661" t="s">
        <v>575</v>
      </c>
      <c r="B786" s="662" t="s">
        <v>576</v>
      </c>
      <c r="C786" s="663" t="s">
        <v>4019</v>
      </c>
      <c r="D786" s="664" t="s">
        <v>6900</v>
      </c>
      <c r="E786" s="663" t="s">
        <v>6901</v>
      </c>
      <c r="F786" s="664" t="s">
        <v>6902</v>
      </c>
      <c r="G786" s="663" t="s">
        <v>5197</v>
      </c>
      <c r="H786" s="663" t="s">
        <v>5198</v>
      </c>
      <c r="I786" s="665">
        <v>1247.1600000000001</v>
      </c>
      <c r="J786" s="665">
        <v>7</v>
      </c>
      <c r="K786" s="666">
        <v>8730.14</v>
      </c>
    </row>
    <row r="787" spans="1:11" ht="14.4" customHeight="1" x14ac:dyDescent="0.3">
      <c r="A787" s="661" t="s">
        <v>575</v>
      </c>
      <c r="B787" s="662" t="s">
        <v>576</v>
      </c>
      <c r="C787" s="663" t="s">
        <v>4019</v>
      </c>
      <c r="D787" s="664" t="s">
        <v>6900</v>
      </c>
      <c r="E787" s="663" t="s">
        <v>6901</v>
      </c>
      <c r="F787" s="664" t="s">
        <v>6902</v>
      </c>
      <c r="G787" s="663" t="s">
        <v>5197</v>
      </c>
      <c r="H787" s="663" t="s">
        <v>5199</v>
      </c>
      <c r="I787" s="665">
        <v>1247.1833333333334</v>
      </c>
      <c r="J787" s="665">
        <v>7</v>
      </c>
      <c r="K787" s="666">
        <v>8730.2900000000009</v>
      </c>
    </row>
    <row r="788" spans="1:11" ht="14.4" customHeight="1" x14ac:dyDescent="0.3">
      <c r="A788" s="661" t="s">
        <v>575</v>
      </c>
      <c r="B788" s="662" t="s">
        <v>576</v>
      </c>
      <c r="C788" s="663" t="s">
        <v>4019</v>
      </c>
      <c r="D788" s="664" t="s">
        <v>6900</v>
      </c>
      <c r="E788" s="663" t="s">
        <v>6901</v>
      </c>
      <c r="F788" s="664" t="s">
        <v>6902</v>
      </c>
      <c r="G788" s="663" t="s">
        <v>5200</v>
      </c>
      <c r="H788" s="663" t="s">
        <v>5201</v>
      </c>
      <c r="I788" s="665">
        <v>1856.11</v>
      </c>
      <c r="J788" s="665">
        <v>2</v>
      </c>
      <c r="K788" s="666">
        <v>3712.22</v>
      </c>
    </row>
    <row r="789" spans="1:11" ht="14.4" customHeight="1" x14ac:dyDescent="0.3">
      <c r="A789" s="661" t="s">
        <v>575</v>
      </c>
      <c r="B789" s="662" t="s">
        <v>576</v>
      </c>
      <c r="C789" s="663" t="s">
        <v>4019</v>
      </c>
      <c r="D789" s="664" t="s">
        <v>6900</v>
      </c>
      <c r="E789" s="663" t="s">
        <v>6901</v>
      </c>
      <c r="F789" s="664" t="s">
        <v>6902</v>
      </c>
      <c r="G789" s="663" t="s">
        <v>5200</v>
      </c>
      <c r="H789" s="663" t="s">
        <v>5202</v>
      </c>
      <c r="I789" s="665">
        <v>1856.1</v>
      </c>
      <c r="J789" s="665">
        <v>3</v>
      </c>
      <c r="K789" s="666">
        <v>5568.2999999999993</v>
      </c>
    </row>
    <row r="790" spans="1:11" ht="14.4" customHeight="1" x14ac:dyDescent="0.3">
      <c r="A790" s="661" t="s">
        <v>575</v>
      </c>
      <c r="B790" s="662" t="s">
        <v>576</v>
      </c>
      <c r="C790" s="663" t="s">
        <v>4019</v>
      </c>
      <c r="D790" s="664" t="s">
        <v>6900</v>
      </c>
      <c r="E790" s="663" t="s">
        <v>6901</v>
      </c>
      <c r="F790" s="664" t="s">
        <v>6902</v>
      </c>
      <c r="G790" s="663" t="s">
        <v>5203</v>
      </c>
      <c r="H790" s="663" t="s">
        <v>5204</v>
      </c>
      <c r="I790" s="665">
        <v>901.73666666666668</v>
      </c>
      <c r="J790" s="665">
        <v>3</v>
      </c>
      <c r="K790" s="666">
        <v>2705.21</v>
      </c>
    </row>
    <row r="791" spans="1:11" ht="14.4" customHeight="1" x14ac:dyDescent="0.3">
      <c r="A791" s="661" t="s">
        <v>575</v>
      </c>
      <c r="B791" s="662" t="s">
        <v>576</v>
      </c>
      <c r="C791" s="663" t="s">
        <v>4019</v>
      </c>
      <c r="D791" s="664" t="s">
        <v>6900</v>
      </c>
      <c r="E791" s="663" t="s">
        <v>6901</v>
      </c>
      <c r="F791" s="664" t="s">
        <v>6902</v>
      </c>
      <c r="G791" s="663" t="s">
        <v>5205</v>
      </c>
      <c r="H791" s="663" t="s">
        <v>5206</v>
      </c>
      <c r="I791" s="665">
        <v>499.31461538461548</v>
      </c>
      <c r="J791" s="665">
        <v>16</v>
      </c>
      <c r="K791" s="666">
        <v>7989.05</v>
      </c>
    </row>
    <row r="792" spans="1:11" ht="14.4" customHeight="1" x14ac:dyDescent="0.3">
      <c r="A792" s="661" t="s">
        <v>575</v>
      </c>
      <c r="B792" s="662" t="s">
        <v>576</v>
      </c>
      <c r="C792" s="663" t="s">
        <v>4019</v>
      </c>
      <c r="D792" s="664" t="s">
        <v>6900</v>
      </c>
      <c r="E792" s="663" t="s">
        <v>6901</v>
      </c>
      <c r="F792" s="664" t="s">
        <v>6902</v>
      </c>
      <c r="G792" s="663" t="s">
        <v>5207</v>
      </c>
      <c r="H792" s="663" t="s">
        <v>5208</v>
      </c>
      <c r="I792" s="665">
        <v>499.30666666666667</v>
      </c>
      <c r="J792" s="665">
        <v>6</v>
      </c>
      <c r="K792" s="666">
        <v>2995.84</v>
      </c>
    </row>
    <row r="793" spans="1:11" ht="14.4" customHeight="1" x14ac:dyDescent="0.3">
      <c r="A793" s="661" t="s">
        <v>575</v>
      </c>
      <c r="B793" s="662" t="s">
        <v>576</v>
      </c>
      <c r="C793" s="663" t="s">
        <v>4019</v>
      </c>
      <c r="D793" s="664" t="s">
        <v>6900</v>
      </c>
      <c r="E793" s="663" t="s">
        <v>6901</v>
      </c>
      <c r="F793" s="664" t="s">
        <v>6902</v>
      </c>
      <c r="G793" s="663" t="s">
        <v>5209</v>
      </c>
      <c r="H793" s="663" t="s">
        <v>5210</v>
      </c>
      <c r="I793" s="665">
        <v>344.28000000000003</v>
      </c>
      <c r="J793" s="665">
        <v>8</v>
      </c>
      <c r="K793" s="666">
        <v>2754.24</v>
      </c>
    </row>
    <row r="794" spans="1:11" ht="14.4" customHeight="1" x14ac:dyDescent="0.3">
      <c r="A794" s="661" t="s">
        <v>575</v>
      </c>
      <c r="B794" s="662" t="s">
        <v>576</v>
      </c>
      <c r="C794" s="663" t="s">
        <v>4019</v>
      </c>
      <c r="D794" s="664" t="s">
        <v>6900</v>
      </c>
      <c r="E794" s="663" t="s">
        <v>6901</v>
      </c>
      <c r="F794" s="664" t="s">
        <v>6902</v>
      </c>
      <c r="G794" s="663" t="s">
        <v>5211</v>
      </c>
      <c r="H794" s="663" t="s">
        <v>5212</v>
      </c>
      <c r="I794" s="665">
        <v>6270.3999999999987</v>
      </c>
      <c r="J794" s="665">
        <v>3</v>
      </c>
      <c r="K794" s="666">
        <v>18811.199999999997</v>
      </c>
    </row>
    <row r="795" spans="1:11" ht="14.4" customHeight="1" x14ac:dyDescent="0.3">
      <c r="A795" s="661" t="s">
        <v>575</v>
      </c>
      <c r="B795" s="662" t="s">
        <v>576</v>
      </c>
      <c r="C795" s="663" t="s">
        <v>4019</v>
      </c>
      <c r="D795" s="664" t="s">
        <v>6900</v>
      </c>
      <c r="E795" s="663" t="s">
        <v>6901</v>
      </c>
      <c r="F795" s="664" t="s">
        <v>6902</v>
      </c>
      <c r="G795" s="663" t="s">
        <v>5213</v>
      </c>
      <c r="H795" s="663" t="s">
        <v>5214</v>
      </c>
      <c r="I795" s="665">
        <v>1546.9799999999998</v>
      </c>
      <c r="J795" s="665">
        <v>14</v>
      </c>
      <c r="K795" s="666">
        <v>21657.719999999998</v>
      </c>
    </row>
    <row r="796" spans="1:11" ht="14.4" customHeight="1" x14ac:dyDescent="0.3">
      <c r="A796" s="661" t="s">
        <v>575</v>
      </c>
      <c r="B796" s="662" t="s">
        <v>576</v>
      </c>
      <c r="C796" s="663" t="s">
        <v>4019</v>
      </c>
      <c r="D796" s="664" t="s">
        <v>6900</v>
      </c>
      <c r="E796" s="663" t="s">
        <v>6901</v>
      </c>
      <c r="F796" s="664" t="s">
        <v>6902</v>
      </c>
      <c r="G796" s="663" t="s">
        <v>5215</v>
      </c>
      <c r="H796" s="663" t="s">
        <v>5216</v>
      </c>
      <c r="I796" s="665">
        <v>9660</v>
      </c>
      <c r="J796" s="665">
        <v>1</v>
      </c>
      <c r="K796" s="666">
        <v>9660</v>
      </c>
    </row>
    <row r="797" spans="1:11" ht="14.4" customHeight="1" x14ac:dyDescent="0.3">
      <c r="A797" s="661" t="s">
        <v>575</v>
      </c>
      <c r="B797" s="662" t="s">
        <v>576</v>
      </c>
      <c r="C797" s="663" t="s">
        <v>4019</v>
      </c>
      <c r="D797" s="664" t="s">
        <v>6900</v>
      </c>
      <c r="E797" s="663" t="s">
        <v>6901</v>
      </c>
      <c r="F797" s="664" t="s">
        <v>6902</v>
      </c>
      <c r="G797" s="663" t="s">
        <v>5217</v>
      </c>
      <c r="H797" s="663" t="s">
        <v>5218</v>
      </c>
      <c r="I797" s="665">
        <v>1274.52</v>
      </c>
      <c r="J797" s="665">
        <v>7</v>
      </c>
      <c r="K797" s="666">
        <v>8921.6500000000015</v>
      </c>
    </row>
    <row r="798" spans="1:11" ht="14.4" customHeight="1" x14ac:dyDescent="0.3">
      <c r="A798" s="661" t="s">
        <v>575</v>
      </c>
      <c r="B798" s="662" t="s">
        <v>576</v>
      </c>
      <c r="C798" s="663" t="s">
        <v>4019</v>
      </c>
      <c r="D798" s="664" t="s">
        <v>6900</v>
      </c>
      <c r="E798" s="663" t="s">
        <v>6901</v>
      </c>
      <c r="F798" s="664" t="s">
        <v>6902</v>
      </c>
      <c r="G798" s="663" t="s">
        <v>5219</v>
      </c>
      <c r="H798" s="663" t="s">
        <v>5220</v>
      </c>
      <c r="I798" s="665">
        <v>1435.2720000000002</v>
      </c>
      <c r="J798" s="665">
        <v>6</v>
      </c>
      <c r="K798" s="666">
        <v>8611.619999999999</v>
      </c>
    </row>
    <row r="799" spans="1:11" ht="14.4" customHeight="1" x14ac:dyDescent="0.3">
      <c r="A799" s="661" t="s">
        <v>575</v>
      </c>
      <c r="B799" s="662" t="s">
        <v>576</v>
      </c>
      <c r="C799" s="663" t="s">
        <v>4019</v>
      </c>
      <c r="D799" s="664" t="s">
        <v>6900</v>
      </c>
      <c r="E799" s="663" t="s">
        <v>6901</v>
      </c>
      <c r="F799" s="664" t="s">
        <v>6902</v>
      </c>
      <c r="G799" s="663" t="s">
        <v>5219</v>
      </c>
      <c r="H799" s="663" t="s">
        <v>5221</v>
      </c>
      <c r="I799" s="665">
        <v>1435.257058823529</v>
      </c>
      <c r="J799" s="665">
        <v>23</v>
      </c>
      <c r="K799" s="666">
        <v>33010.909999999996</v>
      </c>
    </row>
    <row r="800" spans="1:11" ht="14.4" customHeight="1" x14ac:dyDescent="0.3">
      <c r="A800" s="661" t="s">
        <v>575</v>
      </c>
      <c r="B800" s="662" t="s">
        <v>576</v>
      </c>
      <c r="C800" s="663" t="s">
        <v>4019</v>
      </c>
      <c r="D800" s="664" t="s">
        <v>6900</v>
      </c>
      <c r="E800" s="663" t="s">
        <v>6901</v>
      </c>
      <c r="F800" s="664" t="s">
        <v>6902</v>
      </c>
      <c r="G800" s="663" t="s">
        <v>5222</v>
      </c>
      <c r="H800" s="663" t="s">
        <v>5223</v>
      </c>
      <c r="I800" s="665">
        <v>7512.9499999999989</v>
      </c>
      <c r="J800" s="665">
        <v>19</v>
      </c>
      <c r="K800" s="666">
        <v>142746.04999999999</v>
      </c>
    </row>
    <row r="801" spans="1:11" ht="14.4" customHeight="1" x14ac:dyDescent="0.3">
      <c r="A801" s="661" t="s">
        <v>575</v>
      </c>
      <c r="B801" s="662" t="s">
        <v>576</v>
      </c>
      <c r="C801" s="663" t="s">
        <v>4019</v>
      </c>
      <c r="D801" s="664" t="s">
        <v>6900</v>
      </c>
      <c r="E801" s="663" t="s">
        <v>6901</v>
      </c>
      <c r="F801" s="664" t="s">
        <v>6902</v>
      </c>
      <c r="G801" s="663" t="s">
        <v>5224</v>
      </c>
      <c r="H801" s="663" t="s">
        <v>5225</v>
      </c>
      <c r="I801" s="665">
        <v>5146.25</v>
      </c>
      <c r="J801" s="665">
        <v>2</v>
      </c>
      <c r="K801" s="666">
        <v>10292.5</v>
      </c>
    </row>
    <row r="802" spans="1:11" ht="14.4" customHeight="1" x14ac:dyDescent="0.3">
      <c r="A802" s="661" t="s">
        <v>575</v>
      </c>
      <c r="B802" s="662" t="s">
        <v>576</v>
      </c>
      <c r="C802" s="663" t="s">
        <v>4019</v>
      </c>
      <c r="D802" s="664" t="s">
        <v>6900</v>
      </c>
      <c r="E802" s="663" t="s">
        <v>6901</v>
      </c>
      <c r="F802" s="664" t="s">
        <v>6902</v>
      </c>
      <c r="G802" s="663" t="s">
        <v>5226</v>
      </c>
      <c r="H802" s="663" t="s">
        <v>5227</v>
      </c>
      <c r="I802" s="665">
        <v>5330.25</v>
      </c>
      <c r="J802" s="665">
        <v>6</v>
      </c>
      <c r="K802" s="666">
        <v>31981.5</v>
      </c>
    </row>
    <row r="803" spans="1:11" ht="14.4" customHeight="1" x14ac:dyDescent="0.3">
      <c r="A803" s="661" t="s">
        <v>575</v>
      </c>
      <c r="B803" s="662" t="s">
        <v>576</v>
      </c>
      <c r="C803" s="663" t="s">
        <v>4019</v>
      </c>
      <c r="D803" s="664" t="s">
        <v>6900</v>
      </c>
      <c r="E803" s="663" t="s">
        <v>6901</v>
      </c>
      <c r="F803" s="664" t="s">
        <v>6902</v>
      </c>
      <c r="G803" s="663" t="s">
        <v>5228</v>
      </c>
      <c r="H803" s="663" t="s">
        <v>5229</v>
      </c>
      <c r="I803" s="665">
        <v>527.85000000000025</v>
      </c>
      <c r="J803" s="665">
        <v>54</v>
      </c>
      <c r="K803" s="666">
        <v>28503.900000000005</v>
      </c>
    </row>
    <row r="804" spans="1:11" ht="14.4" customHeight="1" x14ac:dyDescent="0.3">
      <c r="A804" s="661" t="s">
        <v>575</v>
      </c>
      <c r="B804" s="662" t="s">
        <v>576</v>
      </c>
      <c r="C804" s="663" t="s">
        <v>4019</v>
      </c>
      <c r="D804" s="664" t="s">
        <v>6900</v>
      </c>
      <c r="E804" s="663" t="s">
        <v>6901</v>
      </c>
      <c r="F804" s="664" t="s">
        <v>6902</v>
      </c>
      <c r="G804" s="663" t="s">
        <v>5230</v>
      </c>
      <c r="H804" s="663" t="s">
        <v>5231</v>
      </c>
      <c r="I804" s="665">
        <v>3795</v>
      </c>
      <c r="J804" s="665">
        <v>5</v>
      </c>
      <c r="K804" s="666">
        <v>18975</v>
      </c>
    </row>
    <row r="805" spans="1:11" ht="14.4" customHeight="1" x14ac:dyDescent="0.3">
      <c r="A805" s="661" t="s">
        <v>575</v>
      </c>
      <c r="B805" s="662" t="s">
        <v>576</v>
      </c>
      <c r="C805" s="663" t="s">
        <v>4019</v>
      </c>
      <c r="D805" s="664" t="s">
        <v>6900</v>
      </c>
      <c r="E805" s="663" t="s">
        <v>6901</v>
      </c>
      <c r="F805" s="664" t="s">
        <v>6902</v>
      </c>
      <c r="G805" s="663" t="s">
        <v>5230</v>
      </c>
      <c r="H805" s="663" t="s">
        <v>5232</v>
      </c>
      <c r="I805" s="665">
        <v>3795</v>
      </c>
      <c r="J805" s="665">
        <v>5</v>
      </c>
      <c r="K805" s="666">
        <v>18975</v>
      </c>
    </row>
    <row r="806" spans="1:11" ht="14.4" customHeight="1" x14ac:dyDescent="0.3">
      <c r="A806" s="661" t="s">
        <v>575</v>
      </c>
      <c r="B806" s="662" t="s">
        <v>576</v>
      </c>
      <c r="C806" s="663" t="s">
        <v>4019</v>
      </c>
      <c r="D806" s="664" t="s">
        <v>6900</v>
      </c>
      <c r="E806" s="663" t="s">
        <v>6901</v>
      </c>
      <c r="F806" s="664" t="s">
        <v>6902</v>
      </c>
      <c r="G806" s="663" t="s">
        <v>5233</v>
      </c>
      <c r="H806" s="663" t="s">
        <v>5234</v>
      </c>
      <c r="I806" s="665">
        <v>329.46272727272731</v>
      </c>
      <c r="J806" s="665">
        <v>17</v>
      </c>
      <c r="K806" s="666">
        <v>5600.89</v>
      </c>
    </row>
    <row r="807" spans="1:11" ht="14.4" customHeight="1" x14ac:dyDescent="0.3">
      <c r="A807" s="661" t="s">
        <v>575</v>
      </c>
      <c r="B807" s="662" t="s">
        <v>576</v>
      </c>
      <c r="C807" s="663" t="s">
        <v>4019</v>
      </c>
      <c r="D807" s="664" t="s">
        <v>6900</v>
      </c>
      <c r="E807" s="663" t="s">
        <v>6901</v>
      </c>
      <c r="F807" s="664" t="s">
        <v>6902</v>
      </c>
      <c r="G807" s="663" t="s">
        <v>5233</v>
      </c>
      <c r="H807" s="663" t="s">
        <v>5235</v>
      </c>
      <c r="I807" s="665">
        <v>329.45899999999995</v>
      </c>
      <c r="J807" s="665">
        <v>11</v>
      </c>
      <c r="K807" s="666">
        <v>3624.0399999999995</v>
      </c>
    </row>
    <row r="808" spans="1:11" ht="14.4" customHeight="1" x14ac:dyDescent="0.3">
      <c r="A808" s="661" t="s">
        <v>575</v>
      </c>
      <c r="B808" s="662" t="s">
        <v>576</v>
      </c>
      <c r="C808" s="663" t="s">
        <v>4019</v>
      </c>
      <c r="D808" s="664" t="s">
        <v>6900</v>
      </c>
      <c r="E808" s="663" t="s">
        <v>6901</v>
      </c>
      <c r="F808" s="664" t="s">
        <v>6902</v>
      </c>
      <c r="G808" s="663" t="s">
        <v>5236</v>
      </c>
      <c r="H808" s="663" t="s">
        <v>5237</v>
      </c>
      <c r="I808" s="665">
        <v>1232.3499999999999</v>
      </c>
      <c r="J808" s="665">
        <v>2</v>
      </c>
      <c r="K808" s="666">
        <v>2464.6999999999998</v>
      </c>
    </row>
    <row r="809" spans="1:11" ht="14.4" customHeight="1" x14ac:dyDescent="0.3">
      <c r="A809" s="661" t="s">
        <v>575</v>
      </c>
      <c r="B809" s="662" t="s">
        <v>576</v>
      </c>
      <c r="C809" s="663" t="s">
        <v>4019</v>
      </c>
      <c r="D809" s="664" t="s">
        <v>6900</v>
      </c>
      <c r="E809" s="663" t="s">
        <v>6901</v>
      </c>
      <c r="F809" s="664" t="s">
        <v>6902</v>
      </c>
      <c r="G809" s="663" t="s">
        <v>5238</v>
      </c>
      <c r="H809" s="663" t="s">
        <v>5239</v>
      </c>
      <c r="I809" s="665">
        <v>1094.395</v>
      </c>
      <c r="J809" s="665">
        <v>2</v>
      </c>
      <c r="K809" s="666">
        <v>2188.79</v>
      </c>
    </row>
    <row r="810" spans="1:11" ht="14.4" customHeight="1" x14ac:dyDescent="0.3">
      <c r="A810" s="661" t="s">
        <v>575</v>
      </c>
      <c r="B810" s="662" t="s">
        <v>576</v>
      </c>
      <c r="C810" s="663" t="s">
        <v>4019</v>
      </c>
      <c r="D810" s="664" t="s">
        <v>6900</v>
      </c>
      <c r="E810" s="663" t="s">
        <v>6901</v>
      </c>
      <c r="F810" s="664" t="s">
        <v>6902</v>
      </c>
      <c r="G810" s="663" t="s">
        <v>5240</v>
      </c>
      <c r="H810" s="663" t="s">
        <v>5241</v>
      </c>
      <c r="I810" s="665">
        <v>1247.17</v>
      </c>
      <c r="J810" s="665">
        <v>11</v>
      </c>
      <c r="K810" s="666">
        <v>13718.89</v>
      </c>
    </row>
    <row r="811" spans="1:11" ht="14.4" customHeight="1" x14ac:dyDescent="0.3">
      <c r="A811" s="661" t="s">
        <v>575</v>
      </c>
      <c r="B811" s="662" t="s">
        <v>576</v>
      </c>
      <c r="C811" s="663" t="s">
        <v>4019</v>
      </c>
      <c r="D811" s="664" t="s">
        <v>6900</v>
      </c>
      <c r="E811" s="663" t="s">
        <v>6901</v>
      </c>
      <c r="F811" s="664" t="s">
        <v>6902</v>
      </c>
      <c r="G811" s="663" t="s">
        <v>5240</v>
      </c>
      <c r="H811" s="663" t="s">
        <v>5242</v>
      </c>
      <c r="I811" s="665">
        <v>1247.1616666666666</v>
      </c>
      <c r="J811" s="665">
        <v>7</v>
      </c>
      <c r="K811" s="666">
        <v>8730.14</v>
      </c>
    </row>
    <row r="812" spans="1:11" ht="14.4" customHeight="1" x14ac:dyDescent="0.3">
      <c r="A812" s="661" t="s">
        <v>575</v>
      </c>
      <c r="B812" s="662" t="s">
        <v>576</v>
      </c>
      <c r="C812" s="663" t="s">
        <v>4019</v>
      </c>
      <c r="D812" s="664" t="s">
        <v>6900</v>
      </c>
      <c r="E812" s="663" t="s">
        <v>6901</v>
      </c>
      <c r="F812" s="664" t="s">
        <v>6902</v>
      </c>
      <c r="G812" s="663" t="s">
        <v>5243</v>
      </c>
      <c r="H812" s="663" t="s">
        <v>5244</v>
      </c>
      <c r="I812" s="665">
        <v>1121.76</v>
      </c>
      <c r="J812" s="665">
        <v>4</v>
      </c>
      <c r="K812" s="666">
        <v>4487.03</v>
      </c>
    </row>
    <row r="813" spans="1:11" ht="14.4" customHeight="1" x14ac:dyDescent="0.3">
      <c r="A813" s="661" t="s">
        <v>575</v>
      </c>
      <c r="B813" s="662" t="s">
        <v>576</v>
      </c>
      <c r="C813" s="663" t="s">
        <v>4019</v>
      </c>
      <c r="D813" s="664" t="s">
        <v>6900</v>
      </c>
      <c r="E813" s="663" t="s">
        <v>6901</v>
      </c>
      <c r="F813" s="664" t="s">
        <v>6902</v>
      </c>
      <c r="G813" s="663" t="s">
        <v>5245</v>
      </c>
      <c r="H813" s="663" t="s">
        <v>5246</v>
      </c>
      <c r="I813" s="665">
        <v>9158.77</v>
      </c>
      <c r="J813" s="665">
        <v>1</v>
      </c>
      <c r="K813" s="666">
        <v>9158.77</v>
      </c>
    </row>
    <row r="814" spans="1:11" ht="14.4" customHeight="1" x14ac:dyDescent="0.3">
      <c r="A814" s="661" t="s">
        <v>575</v>
      </c>
      <c r="B814" s="662" t="s">
        <v>576</v>
      </c>
      <c r="C814" s="663" t="s">
        <v>4019</v>
      </c>
      <c r="D814" s="664" t="s">
        <v>6900</v>
      </c>
      <c r="E814" s="663" t="s">
        <v>6901</v>
      </c>
      <c r="F814" s="664" t="s">
        <v>6902</v>
      </c>
      <c r="G814" s="663" t="s">
        <v>5247</v>
      </c>
      <c r="H814" s="663" t="s">
        <v>5248</v>
      </c>
      <c r="I814" s="665">
        <v>585.15</v>
      </c>
      <c r="J814" s="665">
        <v>2</v>
      </c>
      <c r="K814" s="666">
        <v>1170.3</v>
      </c>
    </row>
    <row r="815" spans="1:11" ht="14.4" customHeight="1" x14ac:dyDescent="0.3">
      <c r="A815" s="661" t="s">
        <v>575</v>
      </c>
      <c r="B815" s="662" t="s">
        <v>576</v>
      </c>
      <c r="C815" s="663" t="s">
        <v>4019</v>
      </c>
      <c r="D815" s="664" t="s">
        <v>6900</v>
      </c>
      <c r="E815" s="663" t="s">
        <v>6901</v>
      </c>
      <c r="F815" s="664" t="s">
        <v>6902</v>
      </c>
      <c r="G815" s="663" t="s">
        <v>5249</v>
      </c>
      <c r="H815" s="663" t="s">
        <v>5250</v>
      </c>
      <c r="I815" s="665">
        <v>216.61</v>
      </c>
      <c r="J815" s="665">
        <v>3</v>
      </c>
      <c r="K815" s="666">
        <v>649.83000000000004</v>
      </c>
    </row>
    <row r="816" spans="1:11" ht="14.4" customHeight="1" x14ac:dyDescent="0.3">
      <c r="A816" s="661" t="s">
        <v>575</v>
      </c>
      <c r="B816" s="662" t="s">
        <v>576</v>
      </c>
      <c r="C816" s="663" t="s">
        <v>4019</v>
      </c>
      <c r="D816" s="664" t="s">
        <v>6900</v>
      </c>
      <c r="E816" s="663" t="s">
        <v>6901</v>
      </c>
      <c r="F816" s="664" t="s">
        <v>6902</v>
      </c>
      <c r="G816" s="663" t="s">
        <v>5251</v>
      </c>
      <c r="H816" s="663" t="s">
        <v>5252</v>
      </c>
      <c r="I816" s="665">
        <v>466.26499999999999</v>
      </c>
      <c r="J816" s="665">
        <v>3</v>
      </c>
      <c r="K816" s="666">
        <v>1398.79</v>
      </c>
    </row>
    <row r="817" spans="1:11" ht="14.4" customHeight="1" x14ac:dyDescent="0.3">
      <c r="A817" s="661" t="s">
        <v>575</v>
      </c>
      <c r="B817" s="662" t="s">
        <v>576</v>
      </c>
      <c r="C817" s="663" t="s">
        <v>4019</v>
      </c>
      <c r="D817" s="664" t="s">
        <v>6900</v>
      </c>
      <c r="E817" s="663" t="s">
        <v>6901</v>
      </c>
      <c r="F817" s="664" t="s">
        <v>6902</v>
      </c>
      <c r="G817" s="663" t="s">
        <v>5253</v>
      </c>
      <c r="H817" s="663" t="s">
        <v>5254</v>
      </c>
      <c r="I817" s="665">
        <v>248.40000000000006</v>
      </c>
      <c r="J817" s="665">
        <v>18</v>
      </c>
      <c r="K817" s="666">
        <v>4471.2000000000007</v>
      </c>
    </row>
    <row r="818" spans="1:11" ht="14.4" customHeight="1" x14ac:dyDescent="0.3">
      <c r="A818" s="661" t="s">
        <v>575</v>
      </c>
      <c r="B818" s="662" t="s">
        <v>576</v>
      </c>
      <c r="C818" s="663" t="s">
        <v>4019</v>
      </c>
      <c r="D818" s="664" t="s">
        <v>6900</v>
      </c>
      <c r="E818" s="663" t="s">
        <v>6901</v>
      </c>
      <c r="F818" s="664" t="s">
        <v>6902</v>
      </c>
      <c r="G818" s="663" t="s">
        <v>5255</v>
      </c>
      <c r="H818" s="663" t="s">
        <v>5256</v>
      </c>
      <c r="I818" s="665">
        <v>722.76</v>
      </c>
      <c r="J818" s="665">
        <v>2</v>
      </c>
      <c r="K818" s="666">
        <v>1445.52</v>
      </c>
    </row>
    <row r="819" spans="1:11" ht="14.4" customHeight="1" x14ac:dyDescent="0.3">
      <c r="A819" s="661" t="s">
        <v>575</v>
      </c>
      <c r="B819" s="662" t="s">
        <v>576</v>
      </c>
      <c r="C819" s="663" t="s">
        <v>4019</v>
      </c>
      <c r="D819" s="664" t="s">
        <v>6900</v>
      </c>
      <c r="E819" s="663" t="s">
        <v>6901</v>
      </c>
      <c r="F819" s="664" t="s">
        <v>6902</v>
      </c>
      <c r="G819" s="663" t="s">
        <v>5257</v>
      </c>
      <c r="H819" s="663" t="s">
        <v>5258</v>
      </c>
      <c r="I819" s="665">
        <v>1247.1566666666668</v>
      </c>
      <c r="J819" s="665">
        <v>3</v>
      </c>
      <c r="K819" s="666">
        <v>3741.4700000000003</v>
      </c>
    </row>
    <row r="820" spans="1:11" ht="14.4" customHeight="1" x14ac:dyDescent="0.3">
      <c r="A820" s="661" t="s">
        <v>575</v>
      </c>
      <c r="B820" s="662" t="s">
        <v>576</v>
      </c>
      <c r="C820" s="663" t="s">
        <v>4019</v>
      </c>
      <c r="D820" s="664" t="s">
        <v>6900</v>
      </c>
      <c r="E820" s="663" t="s">
        <v>6901</v>
      </c>
      <c r="F820" s="664" t="s">
        <v>6902</v>
      </c>
      <c r="G820" s="663" t="s">
        <v>5259</v>
      </c>
      <c r="H820" s="663" t="s">
        <v>5260</v>
      </c>
      <c r="I820" s="665">
        <v>1421.5759999999998</v>
      </c>
      <c r="J820" s="665">
        <v>5</v>
      </c>
      <c r="K820" s="666">
        <v>7107.8799999999992</v>
      </c>
    </row>
    <row r="821" spans="1:11" ht="14.4" customHeight="1" x14ac:dyDescent="0.3">
      <c r="A821" s="661" t="s">
        <v>575</v>
      </c>
      <c r="B821" s="662" t="s">
        <v>576</v>
      </c>
      <c r="C821" s="663" t="s">
        <v>4019</v>
      </c>
      <c r="D821" s="664" t="s">
        <v>6900</v>
      </c>
      <c r="E821" s="663" t="s">
        <v>6901</v>
      </c>
      <c r="F821" s="664" t="s">
        <v>6902</v>
      </c>
      <c r="G821" s="663" t="s">
        <v>5261</v>
      </c>
      <c r="H821" s="663" t="s">
        <v>5262</v>
      </c>
      <c r="I821" s="665">
        <v>433.21437500000008</v>
      </c>
      <c r="J821" s="665">
        <v>17</v>
      </c>
      <c r="K821" s="666">
        <v>7364.6600000000008</v>
      </c>
    </row>
    <row r="822" spans="1:11" ht="14.4" customHeight="1" x14ac:dyDescent="0.3">
      <c r="A822" s="661" t="s">
        <v>575</v>
      </c>
      <c r="B822" s="662" t="s">
        <v>576</v>
      </c>
      <c r="C822" s="663" t="s">
        <v>4019</v>
      </c>
      <c r="D822" s="664" t="s">
        <v>6900</v>
      </c>
      <c r="E822" s="663" t="s">
        <v>6901</v>
      </c>
      <c r="F822" s="664" t="s">
        <v>6902</v>
      </c>
      <c r="G822" s="663" t="s">
        <v>5261</v>
      </c>
      <c r="H822" s="663" t="s">
        <v>5263</v>
      </c>
      <c r="I822" s="665">
        <v>433.20476190476188</v>
      </c>
      <c r="J822" s="665">
        <v>30</v>
      </c>
      <c r="K822" s="666">
        <v>12996.200000000004</v>
      </c>
    </row>
    <row r="823" spans="1:11" ht="14.4" customHeight="1" x14ac:dyDescent="0.3">
      <c r="A823" s="661" t="s">
        <v>575</v>
      </c>
      <c r="B823" s="662" t="s">
        <v>576</v>
      </c>
      <c r="C823" s="663" t="s">
        <v>4019</v>
      </c>
      <c r="D823" s="664" t="s">
        <v>6900</v>
      </c>
      <c r="E823" s="663" t="s">
        <v>6901</v>
      </c>
      <c r="F823" s="664" t="s">
        <v>6902</v>
      </c>
      <c r="G823" s="663" t="s">
        <v>5264</v>
      </c>
      <c r="H823" s="663" t="s">
        <v>5265</v>
      </c>
      <c r="I823" s="665">
        <v>1856.1</v>
      </c>
      <c r="J823" s="665">
        <v>8</v>
      </c>
      <c r="K823" s="666">
        <v>14848.8</v>
      </c>
    </row>
    <row r="824" spans="1:11" ht="14.4" customHeight="1" x14ac:dyDescent="0.3">
      <c r="A824" s="661" t="s">
        <v>575</v>
      </c>
      <c r="B824" s="662" t="s">
        <v>576</v>
      </c>
      <c r="C824" s="663" t="s">
        <v>4019</v>
      </c>
      <c r="D824" s="664" t="s">
        <v>6900</v>
      </c>
      <c r="E824" s="663" t="s">
        <v>6901</v>
      </c>
      <c r="F824" s="664" t="s">
        <v>6902</v>
      </c>
      <c r="G824" s="663" t="s">
        <v>5264</v>
      </c>
      <c r="H824" s="663" t="s">
        <v>5266</v>
      </c>
      <c r="I824" s="665">
        <v>1856.1</v>
      </c>
      <c r="J824" s="665">
        <v>8</v>
      </c>
      <c r="K824" s="666">
        <v>14848.8</v>
      </c>
    </row>
    <row r="825" spans="1:11" ht="14.4" customHeight="1" x14ac:dyDescent="0.3">
      <c r="A825" s="661" t="s">
        <v>575</v>
      </c>
      <c r="B825" s="662" t="s">
        <v>576</v>
      </c>
      <c r="C825" s="663" t="s">
        <v>4019</v>
      </c>
      <c r="D825" s="664" t="s">
        <v>6900</v>
      </c>
      <c r="E825" s="663" t="s">
        <v>6901</v>
      </c>
      <c r="F825" s="664" t="s">
        <v>6902</v>
      </c>
      <c r="G825" s="663" t="s">
        <v>5267</v>
      </c>
      <c r="H825" s="663" t="s">
        <v>5268</v>
      </c>
      <c r="I825" s="665">
        <v>3510.28</v>
      </c>
      <c r="J825" s="665">
        <v>6</v>
      </c>
      <c r="K825" s="666">
        <v>21061.68</v>
      </c>
    </row>
    <row r="826" spans="1:11" ht="14.4" customHeight="1" x14ac:dyDescent="0.3">
      <c r="A826" s="661" t="s">
        <v>575</v>
      </c>
      <c r="B826" s="662" t="s">
        <v>576</v>
      </c>
      <c r="C826" s="663" t="s">
        <v>4019</v>
      </c>
      <c r="D826" s="664" t="s">
        <v>6900</v>
      </c>
      <c r="E826" s="663" t="s">
        <v>6901</v>
      </c>
      <c r="F826" s="664" t="s">
        <v>6902</v>
      </c>
      <c r="G826" s="663" t="s">
        <v>5269</v>
      </c>
      <c r="H826" s="663" t="s">
        <v>5270</v>
      </c>
      <c r="I826" s="665">
        <v>1655.28</v>
      </c>
      <c r="J826" s="665">
        <v>8</v>
      </c>
      <c r="K826" s="666">
        <v>13242.220000000003</v>
      </c>
    </row>
    <row r="827" spans="1:11" ht="14.4" customHeight="1" x14ac:dyDescent="0.3">
      <c r="A827" s="661" t="s">
        <v>575</v>
      </c>
      <c r="B827" s="662" t="s">
        <v>576</v>
      </c>
      <c r="C827" s="663" t="s">
        <v>4019</v>
      </c>
      <c r="D827" s="664" t="s">
        <v>6900</v>
      </c>
      <c r="E827" s="663" t="s">
        <v>6901</v>
      </c>
      <c r="F827" s="664" t="s">
        <v>6902</v>
      </c>
      <c r="G827" s="663" t="s">
        <v>5271</v>
      </c>
      <c r="H827" s="663" t="s">
        <v>5272</v>
      </c>
      <c r="I827" s="665">
        <v>10624.8</v>
      </c>
      <c r="J827" s="665">
        <v>2</v>
      </c>
      <c r="K827" s="666">
        <v>21249.599999999999</v>
      </c>
    </row>
    <row r="828" spans="1:11" ht="14.4" customHeight="1" x14ac:dyDescent="0.3">
      <c r="A828" s="661" t="s">
        <v>575</v>
      </c>
      <c r="B828" s="662" t="s">
        <v>576</v>
      </c>
      <c r="C828" s="663" t="s">
        <v>4019</v>
      </c>
      <c r="D828" s="664" t="s">
        <v>6900</v>
      </c>
      <c r="E828" s="663" t="s">
        <v>6901</v>
      </c>
      <c r="F828" s="664" t="s">
        <v>6902</v>
      </c>
      <c r="G828" s="663" t="s">
        <v>5271</v>
      </c>
      <c r="H828" s="663" t="s">
        <v>5273</v>
      </c>
      <c r="I828" s="665">
        <v>10624.8</v>
      </c>
      <c r="J828" s="665">
        <v>2</v>
      </c>
      <c r="K828" s="666">
        <v>21249.599999999999</v>
      </c>
    </row>
    <row r="829" spans="1:11" ht="14.4" customHeight="1" x14ac:dyDescent="0.3">
      <c r="A829" s="661" t="s">
        <v>575</v>
      </c>
      <c r="B829" s="662" t="s">
        <v>576</v>
      </c>
      <c r="C829" s="663" t="s">
        <v>4019</v>
      </c>
      <c r="D829" s="664" t="s">
        <v>6900</v>
      </c>
      <c r="E829" s="663" t="s">
        <v>6901</v>
      </c>
      <c r="F829" s="664" t="s">
        <v>6902</v>
      </c>
      <c r="G829" s="663" t="s">
        <v>5274</v>
      </c>
      <c r="H829" s="663" t="s">
        <v>5275</v>
      </c>
      <c r="I829" s="665">
        <v>1098.9677777777777</v>
      </c>
      <c r="J829" s="665">
        <v>27</v>
      </c>
      <c r="K829" s="666">
        <v>29672.05</v>
      </c>
    </row>
    <row r="830" spans="1:11" ht="14.4" customHeight="1" x14ac:dyDescent="0.3">
      <c r="A830" s="661" t="s">
        <v>575</v>
      </c>
      <c r="B830" s="662" t="s">
        <v>576</v>
      </c>
      <c r="C830" s="663" t="s">
        <v>4019</v>
      </c>
      <c r="D830" s="664" t="s">
        <v>6900</v>
      </c>
      <c r="E830" s="663" t="s">
        <v>6901</v>
      </c>
      <c r="F830" s="664" t="s">
        <v>6902</v>
      </c>
      <c r="G830" s="663" t="s">
        <v>5274</v>
      </c>
      <c r="H830" s="663" t="s">
        <v>5276</v>
      </c>
      <c r="I830" s="665">
        <v>1098.96</v>
      </c>
      <c r="J830" s="665">
        <v>10</v>
      </c>
      <c r="K830" s="666">
        <v>10989.63</v>
      </c>
    </row>
    <row r="831" spans="1:11" ht="14.4" customHeight="1" x14ac:dyDescent="0.3">
      <c r="A831" s="661" t="s">
        <v>575</v>
      </c>
      <c r="B831" s="662" t="s">
        <v>576</v>
      </c>
      <c r="C831" s="663" t="s">
        <v>4019</v>
      </c>
      <c r="D831" s="664" t="s">
        <v>6900</v>
      </c>
      <c r="E831" s="663" t="s">
        <v>6901</v>
      </c>
      <c r="F831" s="664" t="s">
        <v>6902</v>
      </c>
      <c r="G831" s="663" t="s">
        <v>5277</v>
      </c>
      <c r="H831" s="663" t="s">
        <v>5278</v>
      </c>
      <c r="I831" s="665">
        <v>11408</v>
      </c>
      <c r="J831" s="665">
        <v>8</v>
      </c>
      <c r="K831" s="666">
        <v>91264</v>
      </c>
    </row>
    <row r="832" spans="1:11" ht="14.4" customHeight="1" x14ac:dyDescent="0.3">
      <c r="A832" s="661" t="s">
        <v>575</v>
      </c>
      <c r="B832" s="662" t="s">
        <v>576</v>
      </c>
      <c r="C832" s="663" t="s">
        <v>4019</v>
      </c>
      <c r="D832" s="664" t="s">
        <v>6900</v>
      </c>
      <c r="E832" s="663" t="s">
        <v>6901</v>
      </c>
      <c r="F832" s="664" t="s">
        <v>6902</v>
      </c>
      <c r="G832" s="663" t="s">
        <v>5279</v>
      </c>
      <c r="H832" s="663" t="s">
        <v>5280</v>
      </c>
      <c r="I832" s="665">
        <v>1856.1000000000001</v>
      </c>
      <c r="J832" s="665">
        <v>6</v>
      </c>
      <c r="K832" s="666">
        <v>11136.6</v>
      </c>
    </row>
    <row r="833" spans="1:11" ht="14.4" customHeight="1" x14ac:dyDescent="0.3">
      <c r="A833" s="661" t="s">
        <v>575</v>
      </c>
      <c r="B833" s="662" t="s">
        <v>576</v>
      </c>
      <c r="C833" s="663" t="s">
        <v>4019</v>
      </c>
      <c r="D833" s="664" t="s">
        <v>6900</v>
      </c>
      <c r="E833" s="663" t="s">
        <v>6901</v>
      </c>
      <c r="F833" s="664" t="s">
        <v>6902</v>
      </c>
      <c r="G833" s="663" t="s">
        <v>5279</v>
      </c>
      <c r="H833" s="663" t="s">
        <v>5281</v>
      </c>
      <c r="I833" s="665">
        <v>1856.1</v>
      </c>
      <c r="J833" s="665">
        <v>2</v>
      </c>
      <c r="K833" s="666">
        <v>3712.2</v>
      </c>
    </row>
    <row r="834" spans="1:11" ht="14.4" customHeight="1" x14ac:dyDescent="0.3">
      <c r="A834" s="661" t="s">
        <v>575</v>
      </c>
      <c r="B834" s="662" t="s">
        <v>576</v>
      </c>
      <c r="C834" s="663" t="s">
        <v>4019</v>
      </c>
      <c r="D834" s="664" t="s">
        <v>6900</v>
      </c>
      <c r="E834" s="663" t="s">
        <v>6901</v>
      </c>
      <c r="F834" s="664" t="s">
        <v>6902</v>
      </c>
      <c r="G834" s="663" t="s">
        <v>5282</v>
      </c>
      <c r="H834" s="663" t="s">
        <v>5283</v>
      </c>
      <c r="I834" s="665">
        <v>1385.75</v>
      </c>
      <c r="J834" s="665">
        <v>1</v>
      </c>
      <c r="K834" s="666">
        <v>1385.75</v>
      </c>
    </row>
    <row r="835" spans="1:11" ht="14.4" customHeight="1" x14ac:dyDescent="0.3">
      <c r="A835" s="661" t="s">
        <v>575</v>
      </c>
      <c r="B835" s="662" t="s">
        <v>576</v>
      </c>
      <c r="C835" s="663" t="s">
        <v>4019</v>
      </c>
      <c r="D835" s="664" t="s">
        <v>6900</v>
      </c>
      <c r="E835" s="663" t="s">
        <v>6901</v>
      </c>
      <c r="F835" s="664" t="s">
        <v>6902</v>
      </c>
      <c r="G835" s="663" t="s">
        <v>5284</v>
      </c>
      <c r="H835" s="663" t="s">
        <v>5285</v>
      </c>
      <c r="I835" s="665">
        <v>1839.09</v>
      </c>
      <c r="J835" s="665">
        <v>3</v>
      </c>
      <c r="K835" s="666">
        <v>5517.26</v>
      </c>
    </row>
    <row r="836" spans="1:11" ht="14.4" customHeight="1" x14ac:dyDescent="0.3">
      <c r="A836" s="661" t="s">
        <v>575</v>
      </c>
      <c r="B836" s="662" t="s">
        <v>576</v>
      </c>
      <c r="C836" s="663" t="s">
        <v>4019</v>
      </c>
      <c r="D836" s="664" t="s">
        <v>6900</v>
      </c>
      <c r="E836" s="663" t="s">
        <v>6901</v>
      </c>
      <c r="F836" s="664" t="s">
        <v>6902</v>
      </c>
      <c r="G836" s="663" t="s">
        <v>5284</v>
      </c>
      <c r="H836" s="663" t="s">
        <v>5286</v>
      </c>
      <c r="I836" s="665">
        <v>1839.105</v>
      </c>
      <c r="J836" s="665">
        <v>3</v>
      </c>
      <c r="K836" s="666">
        <v>5517.3099999999995</v>
      </c>
    </row>
    <row r="837" spans="1:11" ht="14.4" customHeight="1" x14ac:dyDescent="0.3">
      <c r="A837" s="661" t="s">
        <v>575</v>
      </c>
      <c r="B837" s="662" t="s">
        <v>576</v>
      </c>
      <c r="C837" s="663" t="s">
        <v>4019</v>
      </c>
      <c r="D837" s="664" t="s">
        <v>6900</v>
      </c>
      <c r="E837" s="663" t="s">
        <v>6901</v>
      </c>
      <c r="F837" s="664" t="s">
        <v>6902</v>
      </c>
      <c r="G837" s="663" t="s">
        <v>5287</v>
      </c>
      <c r="H837" s="663" t="s">
        <v>5288</v>
      </c>
      <c r="I837" s="665">
        <v>499.32</v>
      </c>
      <c r="J837" s="665">
        <v>4</v>
      </c>
      <c r="K837" s="666">
        <v>1997.28</v>
      </c>
    </row>
    <row r="838" spans="1:11" ht="14.4" customHeight="1" x14ac:dyDescent="0.3">
      <c r="A838" s="661" t="s">
        <v>575</v>
      </c>
      <c r="B838" s="662" t="s">
        <v>576</v>
      </c>
      <c r="C838" s="663" t="s">
        <v>4019</v>
      </c>
      <c r="D838" s="664" t="s">
        <v>6900</v>
      </c>
      <c r="E838" s="663" t="s">
        <v>6901</v>
      </c>
      <c r="F838" s="664" t="s">
        <v>6902</v>
      </c>
      <c r="G838" s="663" t="s">
        <v>5289</v>
      </c>
      <c r="H838" s="663" t="s">
        <v>5290</v>
      </c>
      <c r="I838" s="665">
        <v>454.16666666666669</v>
      </c>
      <c r="J838" s="665">
        <v>20</v>
      </c>
      <c r="K838" s="666">
        <v>9083.34</v>
      </c>
    </row>
    <row r="839" spans="1:11" ht="14.4" customHeight="1" x14ac:dyDescent="0.3">
      <c r="A839" s="661" t="s">
        <v>575</v>
      </c>
      <c r="B839" s="662" t="s">
        <v>576</v>
      </c>
      <c r="C839" s="663" t="s">
        <v>4019</v>
      </c>
      <c r="D839" s="664" t="s">
        <v>6900</v>
      </c>
      <c r="E839" s="663" t="s">
        <v>6901</v>
      </c>
      <c r="F839" s="664" t="s">
        <v>6902</v>
      </c>
      <c r="G839" s="663" t="s">
        <v>5291</v>
      </c>
      <c r="H839" s="663" t="s">
        <v>5292</v>
      </c>
      <c r="I839" s="665">
        <v>730.76666666666677</v>
      </c>
      <c r="J839" s="665">
        <v>6</v>
      </c>
      <c r="K839" s="666">
        <v>4384.6000000000004</v>
      </c>
    </row>
    <row r="840" spans="1:11" ht="14.4" customHeight="1" x14ac:dyDescent="0.3">
      <c r="A840" s="661" t="s">
        <v>575</v>
      </c>
      <c r="B840" s="662" t="s">
        <v>576</v>
      </c>
      <c r="C840" s="663" t="s">
        <v>4019</v>
      </c>
      <c r="D840" s="664" t="s">
        <v>6900</v>
      </c>
      <c r="E840" s="663" t="s">
        <v>6901</v>
      </c>
      <c r="F840" s="664" t="s">
        <v>6902</v>
      </c>
      <c r="G840" s="663" t="s">
        <v>5293</v>
      </c>
      <c r="H840" s="663" t="s">
        <v>5294</v>
      </c>
      <c r="I840" s="665">
        <v>1247.1579999999999</v>
      </c>
      <c r="J840" s="665">
        <v>15</v>
      </c>
      <c r="K840" s="666">
        <v>18707.41</v>
      </c>
    </row>
    <row r="841" spans="1:11" ht="14.4" customHeight="1" x14ac:dyDescent="0.3">
      <c r="A841" s="661" t="s">
        <v>575</v>
      </c>
      <c r="B841" s="662" t="s">
        <v>576</v>
      </c>
      <c r="C841" s="663" t="s">
        <v>4019</v>
      </c>
      <c r="D841" s="664" t="s">
        <v>6900</v>
      </c>
      <c r="E841" s="663" t="s">
        <v>6901</v>
      </c>
      <c r="F841" s="664" t="s">
        <v>6902</v>
      </c>
      <c r="G841" s="663" t="s">
        <v>5295</v>
      </c>
      <c r="H841" s="663" t="s">
        <v>5296</v>
      </c>
      <c r="I841" s="665">
        <v>527.85</v>
      </c>
      <c r="J841" s="665">
        <v>15</v>
      </c>
      <c r="K841" s="666">
        <v>7917.7500000000009</v>
      </c>
    </row>
    <row r="842" spans="1:11" ht="14.4" customHeight="1" x14ac:dyDescent="0.3">
      <c r="A842" s="661" t="s">
        <v>575</v>
      </c>
      <c r="B842" s="662" t="s">
        <v>576</v>
      </c>
      <c r="C842" s="663" t="s">
        <v>4019</v>
      </c>
      <c r="D842" s="664" t="s">
        <v>6900</v>
      </c>
      <c r="E842" s="663" t="s">
        <v>6901</v>
      </c>
      <c r="F842" s="664" t="s">
        <v>6902</v>
      </c>
      <c r="G842" s="663" t="s">
        <v>5297</v>
      </c>
      <c r="H842" s="663" t="s">
        <v>5298</v>
      </c>
      <c r="I842" s="665">
        <v>2162</v>
      </c>
      <c r="J842" s="665">
        <v>4</v>
      </c>
      <c r="K842" s="666">
        <v>8648</v>
      </c>
    </row>
    <row r="843" spans="1:11" ht="14.4" customHeight="1" x14ac:dyDescent="0.3">
      <c r="A843" s="661" t="s">
        <v>575</v>
      </c>
      <c r="B843" s="662" t="s">
        <v>576</v>
      </c>
      <c r="C843" s="663" t="s">
        <v>4019</v>
      </c>
      <c r="D843" s="664" t="s">
        <v>6900</v>
      </c>
      <c r="E843" s="663" t="s">
        <v>6901</v>
      </c>
      <c r="F843" s="664" t="s">
        <v>6902</v>
      </c>
      <c r="G843" s="663" t="s">
        <v>5299</v>
      </c>
      <c r="H843" s="663" t="s">
        <v>5300</v>
      </c>
      <c r="I843" s="665">
        <v>1029.42</v>
      </c>
      <c r="J843" s="665">
        <v>3</v>
      </c>
      <c r="K843" s="666">
        <v>3088.26</v>
      </c>
    </row>
    <row r="844" spans="1:11" ht="14.4" customHeight="1" x14ac:dyDescent="0.3">
      <c r="A844" s="661" t="s">
        <v>575</v>
      </c>
      <c r="B844" s="662" t="s">
        <v>576</v>
      </c>
      <c r="C844" s="663" t="s">
        <v>4019</v>
      </c>
      <c r="D844" s="664" t="s">
        <v>6900</v>
      </c>
      <c r="E844" s="663" t="s">
        <v>6901</v>
      </c>
      <c r="F844" s="664" t="s">
        <v>6902</v>
      </c>
      <c r="G844" s="663" t="s">
        <v>5301</v>
      </c>
      <c r="H844" s="663" t="s">
        <v>5302</v>
      </c>
      <c r="I844" s="665">
        <v>621.29999999999995</v>
      </c>
      <c r="J844" s="665">
        <v>8</v>
      </c>
      <c r="K844" s="666">
        <v>4970.4000000000005</v>
      </c>
    </row>
    <row r="845" spans="1:11" ht="14.4" customHeight="1" x14ac:dyDescent="0.3">
      <c r="A845" s="661" t="s">
        <v>575</v>
      </c>
      <c r="B845" s="662" t="s">
        <v>576</v>
      </c>
      <c r="C845" s="663" t="s">
        <v>4019</v>
      </c>
      <c r="D845" s="664" t="s">
        <v>6900</v>
      </c>
      <c r="E845" s="663" t="s">
        <v>6901</v>
      </c>
      <c r="F845" s="664" t="s">
        <v>6902</v>
      </c>
      <c r="G845" s="663" t="s">
        <v>5303</v>
      </c>
      <c r="H845" s="663" t="s">
        <v>5304</v>
      </c>
      <c r="I845" s="665">
        <v>1000.5</v>
      </c>
      <c r="J845" s="665">
        <v>6</v>
      </c>
      <c r="K845" s="666">
        <v>6003</v>
      </c>
    </row>
    <row r="846" spans="1:11" ht="14.4" customHeight="1" x14ac:dyDescent="0.3">
      <c r="A846" s="661" t="s">
        <v>575</v>
      </c>
      <c r="B846" s="662" t="s">
        <v>576</v>
      </c>
      <c r="C846" s="663" t="s">
        <v>4019</v>
      </c>
      <c r="D846" s="664" t="s">
        <v>6900</v>
      </c>
      <c r="E846" s="663" t="s">
        <v>6901</v>
      </c>
      <c r="F846" s="664" t="s">
        <v>6902</v>
      </c>
      <c r="G846" s="663" t="s">
        <v>5305</v>
      </c>
      <c r="H846" s="663" t="s">
        <v>5306</v>
      </c>
      <c r="I846" s="665">
        <v>943</v>
      </c>
      <c r="J846" s="665">
        <v>19</v>
      </c>
      <c r="K846" s="666">
        <v>17917</v>
      </c>
    </row>
    <row r="847" spans="1:11" ht="14.4" customHeight="1" x14ac:dyDescent="0.3">
      <c r="A847" s="661" t="s">
        <v>575</v>
      </c>
      <c r="B847" s="662" t="s">
        <v>576</v>
      </c>
      <c r="C847" s="663" t="s">
        <v>4019</v>
      </c>
      <c r="D847" s="664" t="s">
        <v>6900</v>
      </c>
      <c r="E847" s="663" t="s">
        <v>6901</v>
      </c>
      <c r="F847" s="664" t="s">
        <v>6902</v>
      </c>
      <c r="G847" s="663" t="s">
        <v>5307</v>
      </c>
      <c r="H847" s="663" t="s">
        <v>5308</v>
      </c>
      <c r="I847" s="665">
        <v>1552.5</v>
      </c>
      <c r="J847" s="665">
        <v>11</v>
      </c>
      <c r="K847" s="666">
        <v>17077.5</v>
      </c>
    </row>
    <row r="848" spans="1:11" ht="14.4" customHeight="1" x14ac:dyDescent="0.3">
      <c r="A848" s="661" t="s">
        <v>575</v>
      </c>
      <c r="B848" s="662" t="s">
        <v>576</v>
      </c>
      <c r="C848" s="663" t="s">
        <v>4019</v>
      </c>
      <c r="D848" s="664" t="s">
        <v>6900</v>
      </c>
      <c r="E848" s="663" t="s">
        <v>6901</v>
      </c>
      <c r="F848" s="664" t="s">
        <v>6902</v>
      </c>
      <c r="G848" s="663" t="s">
        <v>5309</v>
      </c>
      <c r="H848" s="663" t="s">
        <v>5310</v>
      </c>
      <c r="I848" s="665">
        <v>8683.4</v>
      </c>
      <c r="J848" s="665">
        <v>1</v>
      </c>
      <c r="K848" s="666">
        <v>8683.4</v>
      </c>
    </row>
    <row r="849" spans="1:11" ht="14.4" customHeight="1" x14ac:dyDescent="0.3">
      <c r="A849" s="661" t="s">
        <v>575</v>
      </c>
      <c r="B849" s="662" t="s">
        <v>576</v>
      </c>
      <c r="C849" s="663" t="s">
        <v>4019</v>
      </c>
      <c r="D849" s="664" t="s">
        <v>6900</v>
      </c>
      <c r="E849" s="663" t="s">
        <v>6901</v>
      </c>
      <c r="F849" s="664" t="s">
        <v>6902</v>
      </c>
      <c r="G849" s="663" t="s">
        <v>5309</v>
      </c>
      <c r="H849" s="663" t="s">
        <v>5311</v>
      </c>
      <c r="I849" s="665">
        <v>8683.4</v>
      </c>
      <c r="J849" s="665">
        <v>1</v>
      </c>
      <c r="K849" s="666">
        <v>8683.4</v>
      </c>
    </row>
    <row r="850" spans="1:11" ht="14.4" customHeight="1" x14ac:dyDescent="0.3">
      <c r="A850" s="661" t="s">
        <v>575</v>
      </c>
      <c r="B850" s="662" t="s">
        <v>576</v>
      </c>
      <c r="C850" s="663" t="s">
        <v>4019</v>
      </c>
      <c r="D850" s="664" t="s">
        <v>6900</v>
      </c>
      <c r="E850" s="663" t="s">
        <v>6901</v>
      </c>
      <c r="F850" s="664" t="s">
        <v>6902</v>
      </c>
      <c r="G850" s="663" t="s">
        <v>5312</v>
      </c>
      <c r="H850" s="663" t="s">
        <v>5313</v>
      </c>
      <c r="I850" s="665">
        <v>9656.92</v>
      </c>
      <c r="J850" s="665">
        <v>4</v>
      </c>
      <c r="K850" s="666">
        <v>38627.68</v>
      </c>
    </row>
    <row r="851" spans="1:11" ht="14.4" customHeight="1" x14ac:dyDescent="0.3">
      <c r="A851" s="661" t="s">
        <v>575</v>
      </c>
      <c r="B851" s="662" t="s">
        <v>576</v>
      </c>
      <c r="C851" s="663" t="s">
        <v>4019</v>
      </c>
      <c r="D851" s="664" t="s">
        <v>6900</v>
      </c>
      <c r="E851" s="663" t="s">
        <v>6901</v>
      </c>
      <c r="F851" s="664" t="s">
        <v>6902</v>
      </c>
      <c r="G851" s="663" t="s">
        <v>5314</v>
      </c>
      <c r="H851" s="663" t="s">
        <v>5315</v>
      </c>
      <c r="I851" s="665">
        <v>3795</v>
      </c>
      <c r="J851" s="665">
        <v>5</v>
      </c>
      <c r="K851" s="666">
        <v>18975</v>
      </c>
    </row>
    <row r="852" spans="1:11" ht="14.4" customHeight="1" x14ac:dyDescent="0.3">
      <c r="A852" s="661" t="s">
        <v>575</v>
      </c>
      <c r="B852" s="662" t="s">
        <v>576</v>
      </c>
      <c r="C852" s="663" t="s">
        <v>4019</v>
      </c>
      <c r="D852" s="664" t="s">
        <v>6900</v>
      </c>
      <c r="E852" s="663" t="s">
        <v>6901</v>
      </c>
      <c r="F852" s="664" t="s">
        <v>6902</v>
      </c>
      <c r="G852" s="663" t="s">
        <v>5314</v>
      </c>
      <c r="H852" s="663" t="s">
        <v>5316</v>
      </c>
      <c r="I852" s="665">
        <v>3795</v>
      </c>
      <c r="J852" s="665">
        <v>2</v>
      </c>
      <c r="K852" s="666">
        <v>7590</v>
      </c>
    </row>
    <row r="853" spans="1:11" ht="14.4" customHeight="1" x14ac:dyDescent="0.3">
      <c r="A853" s="661" t="s">
        <v>575</v>
      </c>
      <c r="B853" s="662" t="s">
        <v>576</v>
      </c>
      <c r="C853" s="663" t="s">
        <v>4019</v>
      </c>
      <c r="D853" s="664" t="s">
        <v>6900</v>
      </c>
      <c r="E853" s="663" t="s">
        <v>6901</v>
      </c>
      <c r="F853" s="664" t="s">
        <v>6902</v>
      </c>
      <c r="G853" s="663" t="s">
        <v>5317</v>
      </c>
      <c r="H853" s="663" t="s">
        <v>5318</v>
      </c>
      <c r="I853" s="665">
        <v>527.85000000000014</v>
      </c>
      <c r="J853" s="665">
        <v>31</v>
      </c>
      <c r="K853" s="666">
        <v>16363.350000000006</v>
      </c>
    </row>
    <row r="854" spans="1:11" ht="14.4" customHeight="1" x14ac:dyDescent="0.3">
      <c r="A854" s="661" t="s">
        <v>575</v>
      </c>
      <c r="B854" s="662" t="s">
        <v>576</v>
      </c>
      <c r="C854" s="663" t="s">
        <v>4019</v>
      </c>
      <c r="D854" s="664" t="s">
        <v>6900</v>
      </c>
      <c r="E854" s="663" t="s">
        <v>6901</v>
      </c>
      <c r="F854" s="664" t="s">
        <v>6902</v>
      </c>
      <c r="G854" s="663" t="s">
        <v>5319</v>
      </c>
      <c r="H854" s="663" t="s">
        <v>5320</v>
      </c>
      <c r="I854" s="665">
        <v>3816.7166666666667</v>
      </c>
      <c r="J854" s="665">
        <v>6</v>
      </c>
      <c r="K854" s="666">
        <v>22900.3</v>
      </c>
    </row>
    <row r="855" spans="1:11" ht="14.4" customHeight="1" x14ac:dyDescent="0.3">
      <c r="A855" s="661" t="s">
        <v>575</v>
      </c>
      <c r="B855" s="662" t="s">
        <v>576</v>
      </c>
      <c r="C855" s="663" t="s">
        <v>4019</v>
      </c>
      <c r="D855" s="664" t="s">
        <v>6900</v>
      </c>
      <c r="E855" s="663" t="s">
        <v>6901</v>
      </c>
      <c r="F855" s="664" t="s">
        <v>6902</v>
      </c>
      <c r="G855" s="663" t="s">
        <v>5321</v>
      </c>
      <c r="H855" s="663" t="s">
        <v>5322</v>
      </c>
      <c r="I855" s="665">
        <v>3795</v>
      </c>
      <c r="J855" s="665">
        <v>1</v>
      </c>
      <c r="K855" s="666">
        <v>3795</v>
      </c>
    </row>
    <row r="856" spans="1:11" ht="14.4" customHeight="1" x14ac:dyDescent="0.3">
      <c r="A856" s="661" t="s">
        <v>575</v>
      </c>
      <c r="B856" s="662" t="s">
        <v>576</v>
      </c>
      <c r="C856" s="663" t="s">
        <v>4019</v>
      </c>
      <c r="D856" s="664" t="s">
        <v>6900</v>
      </c>
      <c r="E856" s="663" t="s">
        <v>6901</v>
      </c>
      <c r="F856" s="664" t="s">
        <v>6902</v>
      </c>
      <c r="G856" s="663" t="s">
        <v>5321</v>
      </c>
      <c r="H856" s="663" t="s">
        <v>5323</v>
      </c>
      <c r="I856" s="665">
        <v>3795</v>
      </c>
      <c r="J856" s="665">
        <v>3</v>
      </c>
      <c r="K856" s="666">
        <v>11385</v>
      </c>
    </row>
    <row r="857" spans="1:11" ht="14.4" customHeight="1" x14ac:dyDescent="0.3">
      <c r="A857" s="661" t="s">
        <v>575</v>
      </c>
      <c r="B857" s="662" t="s">
        <v>576</v>
      </c>
      <c r="C857" s="663" t="s">
        <v>4019</v>
      </c>
      <c r="D857" s="664" t="s">
        <v>6900</v>
      </c>
      <c r="E857" s="663" t="s">
        <v>6901</v>
      </c>
      <c r="F857" s="664" t="s">
        <v>6902</v>
      </c>
      <c r="G857" s="663" t="s">
        <v>5324</v>
      </c>
      <c r="H857" s="663" t="s">
        <v>5325</v>
      </c>
      <c r="I857" s="665">
        <v>3859.1849999999999</v>
      </c>
      <c r="J857" s="665">
        <v>2</v>
      </c>
      <c r="K857" s="666">
        <v>7718.37</v>
      </c>
    </row>
    <row r="858" spans="1:11" ht="14.4" customHeight="1" x14ac:dyDescent="0.3">
      <c r="A858" s="661" t="s">
        <v>575</v>
      </c>
      <c r="B858" s="662" t="s">
        <v>576</v>
      </c>
      <c r="C858" s="663" t="s">
        <v>4019</v>
      </c>
      <c r="D858" s="664" t="s">
        <v>6900</v>
      </c>
      <c r="E858" s="663" t="s">
        <v>6901</v>
      </c>
      <c r="F858" s="664" t="s">
        <v>6902</v>
      </c>
      <c r="G858" s="663" t="s">
        <v>5326</v>
      </c>
      <c r="H858" s="663" t="s">
        <v>5327</v>
      </c>
      <c r="I858" s="665">
        <v>1546.98</v>
      </c>
      <c r="J858" s="665">
        <v>7</v>
      </c>
      <c r="K858" s="666">
        <v>10828.859999999999</v>
      </c>
    </row>
    <row r="859" spans="1:11" ht="14.4" customHeight="1" x14ac:dyDescent="0.3">
      <c r="A859" s="661" t="s">
        <v>575</v>
      </c>
      <c r="B859" s="662" t="s">
        <v>576</v>
      </c>
      <c r="C859" s="663" t="s">
        <v>4019</v>
      </c>
      <c r="D859" s="664" t="s">
        <v>6900</v>
      </c>
      <c r="E859" s="663" t="s">
        <v>6901</v>
      </c>
      <c r="F859" s="664" t="s">
        <v>6902</v>
      </c>
      <c r="G859" s="663" t="s">
        <v>5328</v>
      </c>
      <c r="H859" s="663" t="s">
        <v>5329</v>
      </c>
      <c r="I859" s="665">
        <v>344.26499999999999</v>
      </c>
      <c r="J859" s="665">
        <v>2</v>
      </c>
      <c r="K859" s="666">
        <v>688.53</v>
      </c>
    </row>
    <row r="860" spans="1:11" ht="14.4" customHeight="1" x14ac:dyDescent="0.3">
      <c r="A860" s="661" t="s">
        <v>575</v>
      </c>
      <c r="B860" s="662" t="s">
        <v>576</v>
      </c>
      <c r="C860" s="663" t="s">
        <v>4019</v>
      </c>
      <c r="D860" s="664" t="s">
        <v>6900</v>
      </c>
      <c r="E860" s="663" t="s">
        <v>6901</v>
      </c>
      <c r="F860" s="664" t="s">
        <v>6902</v>
      </c>
      <c r="G860" s="663" t="s">
        <v>5328</v>
      </c>
      <c r="H860" s="663" t="s">
        <v>5330</v>
      </c>
      <c r="I860" s="665">
        <v>344.27</v>
      </c>
      <c r="J860" s="665">
        <v>2</v>
      </c>
      <c r="K860" s="666">
        <v>688.54</v>
      </c>
    </row>
    <row r="861" spans="1:11" ht="14.4" customHeight="1" x14ac:dyDescent="0.3">
      <c r="A861" s="661" t="s">
        <v>575</v>
      </c>
      <c r="B861" s="662" t="s">
        <v>576</v>
      </c>
      <c r="C861" s="663" t="s">
        <v>4019</v>
      </c>
      <c r="D861" s="664" t="s">
        <v>6900</v>
      </c>
      <c r="E861" s="663" t="s">
        <v>6901</v>
      </c>
      <c r="F861" s="664" t="s">
        <v>6902</v>
      </c>
      <c r="G861" s="663" t="s">
        <v>5331</v>
      </c>
      <c r="H861" s="663" t="s">
        <v>5332</v>
      </c>
      <c r="I861" s="665">
        <v>11570.992</v>
      </c>
      <c r="J861" s="665">
        <v>5</v>
      </c>
      <c r="K861" s="666">
        <v>57854.96</v>
      </c>
    </row>
    <row r="862" spans="1:11" ht="14.4" customHeight="1" x14ac:dyDescent="0.3">
      <c r="A862" s="661" t="s">
        <v>575</v>
      </c>
      <c r="B862" s="662" t="s">
        <v>576</v>
      </c>
      <c r="C862" s="663" t="s">
        <v>4019</v>
      </c>
      <c r="D862" s="664" t="s">
        <v>6900</v>
      </c>
      <c r="E862" s="663" t="s">
        <v>6901</v>
      </c>
      <c r="F862" s="664" t="s">
        <v>6902</v>
      </c>
      <c r="G862" s="663" t="s">
        <v>5333</v>
      </c>
      <c r="H862" s="663" t="s">
        <v>5334</v>
      </c>
      <c r="I862" s="665">
        <v>3795</v>
      </c>
      <c r="J862" s="665">
        <v>4</v>
      </c>
      <c r="K862" s="666">
        <v>15180</v>
      </c>
    </row>
    <row r="863" spans="1:11" ht="14.4" customHeight="1" x14ac:dyDescent="0.3">
      <c r="A863" s="661" t="s">
        <v>575</v>
      </c>
      <c r="B863" s="662" t="s">
        <v>576</v>
      </c>
      <c r="C863" s="663" t="s">
        <v>4019</v>
      </c>
      <c r="D863" s="664" t="s">
        <v>6900</v>
      </c>
      <c r="E863" s="663" t="s">
        <v>6901</v>
      </c>
      <c r="F863" s="664" t="s">
        <v>6902</v>
      </c>
      <c r="G863" s="663" t="s">
        <v>5335</v>
      </c>
      <c r="H863" s="663" t="s">
        <v>5336</v>
      </c>
      <c r="I863" s="665">
        <v>549.33000000000004</v>
      </c>
      <c r="J863" s="665">
        <v>1</v>
      </c>
      <c r="K863" s="666">
        <v>549.33000000000004</v>
      </c>
    </row>
    <row r="864" spans="1:11" ht="14.4" customHeight="1" x14ac:dyDescent="0.3">
      <c r="A864" s="661" t="s">
        <v>575</v>
      </c>
      <c r="B864" s="662" t="s">
        <v>576</v>
      </c>
      <c r="C864" s="663" t="s">
        <v>4019</v>
      </c>
      <c r="D864" s="664" t="s">
        <v>6900</v>
      </c>
      <c r="E864" s="663" t="s">
        <v>6901</v>
      </c>
      <c r="F864" s="664" t="s">
        <v>6902</v>
      </c>
      <c r="G864" s="663" t="s">
        <v>5337</v>
      </c>
      <c r="H864" s="663" t="s">
        <v>5338</v>
      </c>
      <c r="I864" s="665">
        <v>1385.75</v>
      </c>
      <c r="J864" s="665">
        <v>5</v>
      </c>
      <c r="K864" s="666">
        <v>6928.75</v>
      </c>
    </row>
    <row r="865" spans="1:11" ht="14.4" customHeight="1" x14ac:dyDescent="0.3">
      <c r="A865" s="661" t="s">
        <v>575</v>
      </c>
      <c r="B865" s="662" t="s">
        <v>576</v>
      </c>
      <c r="C865" s="663" t="s">
        <v>4019</v>
      </c>
      <c r="D865" s="664" t="s">
        <v>6900</v>
      </c>
      <c r="E865" s="663" t="s">
        <v>6901</v>
      </c>
      <c r="F865" s="664" t="s">
        <v>6902</v>
      </c>
      <c r="G865" s="663" t="s">
        <v>5339</v>
      </c>
      <c r="H865" s="663" t="s">
        <v>5340</v>
      </c>
      <c r="I865" s="665">
        <v>1778.4</v>
      </c>
      <c r="J865" s="665">
        <v>2</v>
      </c>
      <c r="K865" s="666">
        <v>3556.8</v>
      </c>
    </row>
    <row r="866" spans="1:11" ht="14.4" customHeight="1" x14ac:dyDescent="0.3">
      <c r="A866" s="661" t="s">
        <v>575</v>
      </c>
      <c r="B866" s="662" t="s">
        <v>576</v>
      </c>
      <c r="C866" s="663" t="s">
        <v>4019</v>
      </c>
      <c r="D866" s="664" t="s">
        <v>6900</v>
      </c>
      <c r="E866" s="663" t="s">
        <v>6901</v>
      </c>
      <c r="F866" s="664" t="s">
        <v>6902</v>
      </c>
      <c r="G866" s="663" t="s">
        <v>5341</v>
      </c>
      <c r="H866" s="663" t="s">
        <v>5342</v>
      </c>
      <c r="I866" s="665">
        <v>11408</v>
      </c>
      <c r="J866" s="665">
        <v>6</v>
      </c>
      <c r="K866" s="666">
        <v>68448</v>
      </c>
    </row>
    <row r="867" spans="1:11" ht="14.4" customHeight="1" x14ac:dyDescent="0.3">
      <c r="A867" s="661" t="s">
        <v>575</v>
      </c>
      <c r="B867" s="662" t="s">
        <v>576</v>
      </c>
      <c r="C867" s="663" t="s">
        <v>4019</v>
      </c>
      <c r="D867" s="664" t="s">
        <v>6900</v>
      </c>
      <c r="E867" s="663" t="s">
        <v>6901</v>
      </c>
      <c r="F867" s="664" t="s">
        <v>6902</v>
      </c>
      <c r="G867" s="663" t="s">
        <v>5343</v>
      </c>
      <c r="H867" s="663" t="s">
        <v>5344</v>
      </c>
      <c r="I867" s="665">
        <v>1029.4166666666667</v>
      </c>
      <c r="J867" s="665">
        <v>3</v>
      </c>
      <c r="K867" s="666">
        <v>3088.25</v>
      </c>
    </row>
    <row r="868" spans="1:11" ht="14.4" customHeight="1" x14ac:dyDescent="0.3">
      <c r="A868" s="661" t="s">
        <v>575</v>
      </c>
      <c r="B868" s="662" t="s">
        <v>576</v>
      </c>
      <c r="C868" s="663" t="s">
        <v>4019</v>
      </c>
      <c r="D868" s="664" t="s">
        <v>6900</v>
      </c>
      <c r="E868" s="663" t="s">
        <v>6901</v>
      </c>
      <c r="F868" s="664" t="s">
        <v>6902</v>
      </c>
      <c r="G868" s="663" t="s">
        <v>5345</v>
      </c>
      <c r="H868" s="663" t="s">
        <v>5346</v>
      </c>
      <c r="I868" s="665">
        <v>1778.3933333333332</v>
      </c>
      <c r="J868" s="665">
        <v>13</v>
      </c>
      <c r="K868" s="666">
        <v>23119.13</v>
      </c>
    </row>
    <row r="869" spans="1:11" ht="14.4" customHeight="1" x14ac:dyDescent="0.3">
      <c r="A869" s="661" t="s">
        <v>575</v>
      </c>
      <c r="B869" s="662" t="s">
        <v>576</v>
      </c>
      <c r="C869" s="663" t="s">
        <v>4019</v>
      </c>
      <c r="D869" s="664" t="s">
        <v>6900</v>
      </c>
      <c r="E869" s="663" t="s">
        <v>6901</v>
      </c>
      <c r="F869" s="664" t="s">
        <v>6902</v>
      </c>
      <c r="G869" s="663" t="s">
        <v>5347</v>
      </c>
      <c r="H869" s="663" t="s">
        <v>5348</v>
      </c>
      <c r="I869" s="665">
        <v>1029.4240000000002</v>
      </c>
      <c r="J869" s="665">
        <v>5</v>
      </c>
      <c r="K869" s="666">
        <v>5147.1200000000008</v>
      </c>
    </row>
    <row r="870" spans="1:11" ht="14.4" customHeight="1" x14ac:dyDescent="0.3">
      <c r="A870" s="661" t="s">
        <v>575</v>
      </c>
      <c r="B870" s="662" t="s">
        <v>576</v>
      </c>
      <c r="C870" s="663" t="s">
        <v>4019</v>
      </c>
      <c r="D870" s="664" t="s">
        <v>6900</v>
      </c>
      <c r="E870" s="663" t="s">
        <v>6901</v>
      </c>
      <c r="F870" s="664" t="s">
        <v>6902</v>
      </c>
      <c r="G870" s="663" t="s">
        <v>5349</v>
      </c>
      <c r="H870" s="663" t="s">
        <v>5350</v>
      </c>
      <c r="I870" s="665">
        <v>1423.86</v>
      </c>
      <c r="J870" s="665">
        <v>3</v>
      </c>
      <c r="K870" s="666">
        <v>4271.58</v>
      </c>
    </row>
    <row r="871" spans="1:11" ht="14.4" customHeight="1" x14ac:dyDescent="0.3">
      <c r="A871" s="661" t="s">
        <v>575</v>
      </c>
      <c r="B871" s="662" t="s">
        <v>576</v>
      </c>
      <c r="C871" s="663" t="s">
        <v>4019</v>
      </c>
      <c r="D871" s="664" t="s">
        <v>6900</v>
      </c>
      <c r="E871" s="663" t="s">
        <v>6901</v>
      </c>
      <c r="F871" s="664" t="s">
        <v>6902</v>
      </c>
      <c r="G871" s="663" t="s">
        <v>5351</v>
      </c>
      <c r="H871" s="663" t="s">
        <v>5352</v>
      </c>
      <c r="I871" s="665">
        <v>1274.5150000000001</v>
      </c>
      <c r="J871" s="665">
        <v>9</v>
      </c>
      <c r="K871" s="666">
        <v>11470.62</v>
      </c>
    </row>
    <row r="872" spans="1:11" ht="14.4" customHeight="1" x14ac:dyDescent="0.3">
      <c r="A872" s="661" t="s">
        <v>575</v>
      </c>
      <c r="B872" s="662" t="s">
        <v>576</v>
      </c>
      <c r="C872" s="663" t="s">
        <v>4019</v>
      </c>
      <c r="D872" s="664" t="s">
        <v>6900</v>
      </c>
      <c r="E872" s="663" t="s">
        <v>6901</v>
      </c>
      <c r="F872" s="664" t="s">
        <v>6902</v>
      </c>
      <c r="G872" s="663" t="s">
        <v>5353</v>
      </c>
      <c r="H872" s="663" t="s">
        <v>5354</v>
      </c>
      <c r="I872" s="665">
        <v>229.14</v>
      </c>
      <c r="J872" s="665">
        <v>1</v>
      </c>
      <c r="K872" s="666">
        <v>229.14</v>
      </c>
    </row>
    <row r="873" spans="1:11" ht="14.4" customHeight="1" x14ac:dyDescent="0.3">
      <c r="A873" s="661" t="s">
        <v>575</v>
      </c>
      <c r="B873" s="662" t="s">
        <v>576</v>
      </c>
      <c r="C873" s="663" t="s">
        <v>4019</v>
      </c>
      <c r="D873" s="664" t="s">
        <v>6900</v>
      </c>
      <c r="E873" s="663" t="s">
        <v>6901</v>
      </c>
      <c r="F873" s="664" t="s">
        <v>6902</v>
      </c>
      <c r="G873" s="663" t="s">
        <v>5355</v>
      </c>
      <c r="H873" s="663" t="s">
        <v>5356</v>
      </c>
      <c r="I873" s="665">
        <v>439.69</v>
      </c>
      <c r="J873" s="665">
        <v>2</v>
      </c>
      <c r="K873" s="666">
        <v>879.38</v>
      </c>
    </row>
    <row r="874" spans="1:11" ht="14.4" customHeight="1" x14ac:dyDescent="0.3">
      <c r="A874" s="661" t="s">
        <v>575</v>
      </c>
      <c r="B874" s="662" t="s">
        <v>576</v>
      </c>
      <c r="C874" s="663" t="s">
        <v>4019</v>
      </c>
      <c r="D874" s="664" t="s">
        <v>6900</v>
      </c>
      <c r="E874" s="663" t="s">
        <v>6901</v>
      </c>
      <c r="F874" s="664" t="s">
        <v>6902</v>
      </c>
      <c r="G874" s="663" t="s">
        <v>5357</v>
      </c>
      <c r="H874" s="663" t="s">
        <v>5358</v>
      </c>
      <c r="I874" s="665">
        <v>1419.3</v>
      </c>
      <c r="J874" s="665">
        <v>1</v>
      </c>
      <c r="K874" s="666">
        <v>1419.3</v>
      </c>
    </row>
    <row r="875" spans="1:11" ht="14.4" customHeight="1" x14ac:dyDescent="0.3">
      <c r="A875" s="661" t="s">
        <v>575</v>
      </c>
      <c r="B875" s="662" t="s">
        <v>576</v>
      </c>
      <c r="C875" s="663" t="s">
        <v>4019</v>
      </c>
      <c r="D875" s="664" t="s">
        <v>6900</v>
      </c>
      <c r="E875" s="663" t="s">
        <v>6901</v>
      </c>
      <c r="F875" s="664" t="s">
        <v>6902</v>
      </c>
      <c r="G875" s="663" t="s">
        <v>5359</v>
      </c>
      <c r="H875" s="663" t="s">
        <v>5360</v>
      </c>
      <c r="I875" s="665">
        <v>621.29999999999995</v>
      </c>
      <c r="J875" s="665">
        <v>3</v>
      </c>
      <c r="K875" s="666">
        <v>1863.9</v>
      </c>
    </row>
    <row r="876" spans="1:11" ht="14.4" customHeight="1" x14ac:dyDescent="0.3">
      <c r="A876" s="661" t="s">
        <v>575</v>
      </c>
      <c r="B876" s="662" t="s">
        <v>576</v>
      </c>
      <c r="C876" s="663" t="s">
        <v>4019</v>
      </c>
      <c r="D876" s="664" t="s">
        <v>6900</v>
      </c>
      <c r="E876" s="663" t="s">
        <v>6901</v>
      </c>
      <c r="F876" s="664" t="s">
        <v>6902</v>
      </c>
      <c r="G876" s="663" t="s">
        <v>5361</v>
      </c>
      <c r="H876" s="663" t="s">
        <v>5362</v>
      </c>
      <c r="I876" s="665">
        <v>8572.7999999999993</v>
      </c>
      <c r="J876" s="665">
        <v>1</v>
      </c>
      <c r="K876" s="666">
        <v>8572.7999999999993</v>
      </c>
    </row>
    <row r="877" spans="1:11" ht="14.4" customHeight="1" x14ac:dyDescent="0.3">
      <c r="A877" s="661" t="s">
        <v>575</v>
      </c>
      <c r="B877" s="662" t="s">
        <v>576</v>
      </c>
      <c r="C877" s="663" t="s">
        <v>4019</v>
      </c>
      <c r="D877" s="664" t="s">
        <v>6900</v>
      </c>
      <c r="E877" s="663" t="s">
        <v>6901</v>
      </c>
      <c r="F877" s="664" t="s">
        <v>6902</v>
      </c>
      <c r="G877" s="663" t="s">
        <v>5361</v>
      </c>
      <c r="H877" s="663" t="s">
        <v>5363</v>
      </c>
      <c r="I877" s="665">
        <v>8572.81</v>
      </c>
      <c r="J877" s="665">
        <v>1</v>
      </c>
      <c r="K877" s="666">
        <v>8572.81</v>
      </c>
    </row>
    <row r="878" spans="1:11" ht="14.4" customHeight="1" x14ac:dyDescent="0.3">
      <c r="A878" s="661" t="s">
        <v>575</v>
      </c>
      <c r="B878" s="662" t="s">
        <v>576</v>
      </c>
      <c r="C878" s="663" t="s">
        <v>4019</v>
      </c>
      <c r="D878" s="664" t="s">
        <v>6900</v>
      </c>
      <c r="E878" s="663" t="s">
        <v>6901</v>
      </c>
      <c r="F878" s="664" t="s">
        <v>6902</v>
      </c>
      <c r="G878" s="663" t="s">
        <v>5364</v>
      </c>
      <c r="H878" s="663" t="s">
        <v>5365</v>
      </c>
      <c r="I878" s="665">
        <v>2830.625</v>
      </c>
      <c r="J878" s="665">
        <v>2</v>
      </c>
      <c r="K878" s="666">
        <v>5661.25</v>
      </c>
    </row>
    <row r="879" spans="1:11" ht="14.4" customHeight="1" x14ac:dyDescent="0.3">
      <c r="A879" s="661" t="s">
        <v>575</v>
      </c>
      <c r="B879" s="662" t="s">
        <v>576</v>
      </c>
      <c r="C879" s="663" t="s">
        <v>4019</v>
      </c>
      <c r="D879" s="664" t="s">
        <v>6900</v>
      </c>
      <c r="E879" s="663" t="s">
        <v>6901</v>
      </c>
      <c r="F879" s="664" t="s">
        <v>6902</v>
      </c>
      <c r="G879" s="663" t="s">
        <v>5366</v>
      </c>
      <c r="H879" s="663" t="s">
        <v>5367</v>
      </c>
      <c r="I879" s="665">
        <v>1421.54</v>
      </c>
      <c r="J879" s="665">
        <v>4</v>
      </c>
      <c r="K879" s="666">
        <v>5686.16</v>
      </c>
    </row>
    <row r="880" spans="1:11" ht="14.4" customHeight="1" x14ac:dyDescent="0.3">
      <c r="A880" s="661" t="s">
        <v>575</v>
      </c>
      <c r="B880" s="662" t="s">
        <v>576</v>
      </c>
      <c r="C880" s="663" t="s">
        <v>4019</v>
      </c>
      <c r="D880" s="664" t="s">
        <v>6900</v>
      </c>
      <c r="E880" s="663" t="s">
        <v>6901</v>
      </c>
      <c r="F880" s="664" t="s">
        <v>6902</v>
      </c>
      <c r="G880" s="663" t="s">
        <v>5368</v>
      </c>
      <c r="H880" s="663" t="s">
        <v>5369</v>
      </c>
      <c r="I880" s="665">
        <v>1029.3666666666668</v>
      </c>
      <c r="J880" s="665">
        <v>4</v>
      </c>
      <c r="K880" s="666">
        <v>4117.3500000000004</v>
      </c>
    </row>
    <row r="881" spans="1:11" ht="14.4" customHeight="1" x14ac:dyDescent="0.3">
      <c r="A881" s="661" t="s">
        <v>575</v>
      </c>
      <c r="B881" s="662" t="s">
        <v>576</v>
      </c>
      <c r="C881" s="663" t="s">
        <v>4019</v>
      </c>
      <c r="D881" s="664" t="s">
        <v>6900</v>
      </c>
      <c r="E881" s="663" t="s">
        <v>6901</v>
      </c>
      <c r="F881" s="664" t="s">
        <v>6902</v>
      </c>
      <c r="G881" s="663" t="s">
        <v>5370</v>
      </c>
      <c r="H881" s="663" t="s">
        <v>5371</v>
      </c>
      <c r="I881" s="665">
        <v>4600</v>
      </c>
      <c r="J881" s="665">
        <v>3</v>
      </c>
      <c r="K881" s="666">
        <v>13800</v>
      </c>
    </row>
    <row r="882" spans="1:11" ht="14.4" customHeight="1" x14ac:dyDescent="0.3">
      <c r="A882" s="661" t="s">
        <v>575</v>
      </c>
      <c r="B882" s="662" t="s">
        <v>576</v>
      </c>
      <c r="C882" s="663" t="s">
        <v>4019</v>
      </c>
      <c r="D882" s="664" t="s">
        <v>6900</v>
      </c>
      <c r="E882" s="663" t="s">
        <v>6901</v>
      </c>
      <c r="F882" s="664" t="s">
        <v>6902</v>
      </c>
      <c r="G882" s="663" t="s">
        <v>5372</v>
      </c>
      <c r="H882" s="663" t="s">
        <v>5373</v>
      </c>
      <c r="I882" s="665">
        <v>86.98</v>
      </c>
      <c r="J882" s="665">
        <v>100</v>
      </c>
      <c r="K882" s="666">
        <v>8698.26</v>
      </c>
    </row>
    <row r="883" spans="1:11" ht="14.4" customHeight="1" x14ac:dyDescent="0.3">
      <c r="A883" s="661" t="s">
        <v>575</v>
      </c>
      <c r="B883" s="662" t="s">
        <v>576</v>
      </c>
      <c r="C883" s="663" t="s">
        <v>4019</v>
      </c>
      <c r="D883" s="664" t="s">
        <v>6900</v>
      </c>
      <c r="E883" s="663" t="s">
        <v>6901</v>
      </c>
      <c r="F883" s="664" t="s">
        <v>6902</v>
      </c>
      <c r="G883" s="663" t="s">
        <v>5374</v>
      </c>
      <c r="H883" s="663" t="s">
        <v>5375</v>
      </c>
      <c r="I883" s="665">
        <v>5409.6</v>
      </c>
      <c r="J883" s="665">
        <v>5</v>
      </c>
      <c r="K883" s="666">
        <v>27048</v>
      </c>
    </row>
    <row r="884" spans="1:11" ht="14.4" customHeight="1" x14ac:dyDescent="0.3">
      <c r="A884" s="661" t="s">
        <v>575</v>
      </c>
      <c r="B884" s="662" t="s">
        <v>576</v>
      </c>
      <c r="C884" s="663" t="s">
        <v>4019</v>
      </c>
      <c r="D884" s="664" t="s">
        <v>6900</v>
      </c>
      <c r="E884" s="663" t="s">
        <v>6901</v>
      </c>
      <c r="F884" s="664" t="s">
        <v>6902</v>
      </c>
      <c r="G884" s="663" t="s">
        <v>5376</v>
      </c>
      <c r="H884" s="663" t="s">
        <v>5377</v>
      </c>
      <c r="I884" s="665">
        <v>1419.3</v>
      </c>
      <c r="J884" s="665">
        <v>3</v>
      </c>
      <c r="K884" s="666">
        <v>4257.8900000000003</v>
      </c>
    </row>
    <row r="885" spans="1:11" ht="14.4" customHeight="1" x14ac:dyDescent="0.3">
      <c r="A885" s="661" t="s">
        <v>575</v>
      </c>
      <c r="B885" s="662" t="s">
        <v>576</v>
      </c>
      <c r="C885" s="663" t="s">
        <v>4019</v>
      </c>
      <c r="D885" s="664" t="s">
        <v>6900</v>
      </c>
      <c r="E885" s="663" t="s">
        <v>6901</v>
      </c>
      <c r="F885" s="664" t="s">
        <v>6902</v>
      </c>
      <c r="G885" s="663" t="s">
        <v>5376</v>
      </c>
      <c r="H885" s="663" t="s">
        <v>5378</v>
      </c>
      <c r="I885" s="665">
        <v>1419.29</v>
      </c>
      <c r="J885" s="665">
        <v>1</v>
      </c>
      <c r="K885" s="666">
        <v>1419.29</v>
      </c>
    </row>
    <row r="886" spans="1:11" ht="14.4" customHeight="1" x14ac:dyDescent="0.3">
      <c r="A886" s="661" t="s">
        <v>575</v>
      </c>
      <c r="B886" s="662" t="s">
        <v>576</v>
      </c>
      <c r="C886" s="663" t="s">
        <v>4019</v>
      </c>
      <c r="D886" s="664" t="s">
        <v>6900</v>
      </c>
      <c r="E886" s="663" t="s">
        <v>6901</v>
      </c>
      <c r="F886" s="664" t="s">
        <v>6902</v>
      </c>
      <c r="G886" s="663" t="s">
        <v>5379</v>
      </c>
      <c r="H886" s="663" t="s">
        <v>5380</v>
      </c>
      <c r="I886" s="665">
        <v>8683.4</v>
      </c>
      <c r="J886" s="665">
        <v>1</v>
      </c>
      <c r="K886" s="666">
        <v>8683.4</v>
      </c>
    </row>
    <row r="887" spans="1:11" ht="14.4" customHeight="1" x14ac:dyDescent="0.3">
      <c r="A887" s="661" t="s">
        <v>575</v>
      </c>
      <c r="B887" s="662" t="s">
        <v>576</v>
      </c>
      <c r="C887" s="663" t="s">
        <v>4019</v>
      </c>
      <c r="D887" s="664" t="s">
        <v>6900</v>
      </c>
      <c r="E887" s="663" t="s">
        <v>6901</v>
      </c>
      <c r="F887" s="664" t="s">
        <v>6902</v>
      </c>
      <c r="G887" s="663" t="s">
        <v>5381</v>
      </c>
      <c r="H887" s="663" t="s">
        <v>5382</v>
      </c>
      <c r="I887" s="665">
        <v>9504.182499999999</v>
      </c>
      <c r="J887" s="665">
        <v>4</v>
      </c>
      <c r="K887" s="666">
        <v>38016.729999999996</v>
      </c>
    </row>
    <row r="888" spans="1:11" ht="14.4" customHeight="1" x14ac:dyDescent="0.3">
      <c r="A888" s="661" t="s">
        <v>575</v>
      </c>
      <c r="B888" s="662" t="s">
        <v>576</v>
      </c>
      <c r="C888" s="663" t="s">
        <v>4019</v>
      </c>
      <c r="D888" s="664" t="s">
        <v>6900</v>
      </c>
      <c r="E888" s="663" t="s">
        <v>6901</v>
      </c>
      <c r="F888" s="664" t="s">
        <v>6902</v>
      </c>
      <c r="G888" s="663" t="s">
        <v>5383</v>
      </c>
      <c r="H888" s="663" t="s">
        <v>5384</v>
      </c>
      <c r="I888" s="665">
        <v>84.93</v>
      </c>
      <c r="J888" s="665">
        <v>110</v>
      </c>
      <c r="K888" s="666">
        <v>9342.2799999999988</v>
      </c>
    </row>
    <row r="889" spans="1:11" ht="14.4" customHeight="1" x14ac:dyDescent="0.3">
      <c r="A889" s="661" t="s">
        <v>575</v>
      </c>
      <c r="B889" s="662" t="s">
        <v>576</v>
      </c>
      <c r="C889" s="663" t="s">
        <v>4019</v>
      </c>
      <c r="D889" s="664" t="s">
        <v>6900</v>
      </c>
      <c r="E889" s="663" t="s">
        <v>6901</v>
      </c>
      <c r="F889" s="664" t="s">
        <v>6902</v>
      </c>
      <c r="G889" s="663" t="s">
        <v>5385</v>
      </c>
      <c r="H889" s="663" t="s">
        <v>5386</v>
      </c>
      <c r="I889" s="665">
        <v>4600</v>
      </c>
      <c r="J889" s="665">
        <v>6</v>
      </c>
      <c r="K889" s="666">
        <v>27600</v>
      </c>
    </row>
    <row r="890" spans="1:11" ht="14.4" customHeight="1" x14ac:dyDescent="0.3">
      <c r="A890" s="661" t="s">
        <v>575</v>
      </c>
      <c r="B890" s="662" t="s">
        <v>576</v>
      </c>
      <c r="C890" s="663" t="s">
        <v>4019</v>
      </c>
      <c r="D890" s="664" t="s">
        <v>6900</v>
      </c>
      <c r="E890" s="663" t="s">
        <v>6901</v>
      </c>
      <c r="F890" s="664" t="s">
        <v>6902</v>
      </c>
      <c r="G890" s="663" t="s">
        <v>5387</v>
      </c>
      <c r="H890" s="663" t="s">
        <v>5388</v>
      </c>
      <c r="I890" s="665">
        <v>7791.9100000000008</v>
      </c>
      <c r="J890" s="665">
        <v>5</v>
      </c>
      <c r="K890" s="666">
        <v>38959.550000000003</v>
      </c>
    </row>
    <row r="891" spans="1:11" ht="14.4" customHeight="1" x14ac:dyDescent="0.3">
      <c r="A891" s="661" t="s">
        <v>575</v>
      </c>
      <c r="B891" s="662" t="s">
        <v>576</v>
      </c>
      <c r="C891" s="663" t="s">
        <v>4019</v>
      </c>
      <c r="D891" s="664" t="s">
        <v>6900</v>
      </c>
      <c r="E891" s="663" t="s">
        <v>6901</v>
      </c>
      <c r="F891" s="664" t="s">
        <v>6902</v>
      </c>
      <c r="G891" s="663" t="s">
        <v>5389</v>
      </c>
      <c r="H891" s="663" t="s">
        <v>5390</v>
      </c>
      <c r="I891" s="665">
        <v>10628.22</v>
      </c>
      <c r="J891" s="665">
        <v>1</v>
      </c>
      <c r="K891" s="666">
        <v>10628.22</v>
      </c>
    </row>
    <row r="892" spans="1:11" ht="14.4" customHeight="1" x14ac:dyDescent="0.3">
      <c r="A892" s="661" t="s">
        <v>575</v>
      </c>
      <c r="B892" s="662" t="s">
        <v>576</v>
      </c>
      <c r="C892" s="663" t="s">
        <v>4019</v>
      </c>
      <c r="D892" s="664" t="s">
        <v>6900</v>
      </c>
      <c r="E892" s="663" t="s">
        <v>6901</v>
      </c>
      <c r="F892" s="664" t="s">
        <v>6902</v>
      </c>
      <c r="G892" s="663" t="s">
        <v>5391</v>
      </c>
      <c r="H892" s="663" t="s">
        <v>5392</v>
      </c>
      <c r="I892" s="665">
        <v>3859.1899999999996</v>
      </c>
      <c r="J892" s="665">
        <v>2</v>
      </c>
      <c r="K892" s="666">
        <v>7718.3799999999992</v>
      </c>
    </row>
    <row r="893" spans="1:11" ht="14.4" customHeight="1" x14ac:dyDescent="0.3">
      <c r="A893" s="661" t="s">
        <v>575</v>
      </c>
      <c r="B893" s="662" t="s">
        <v>576</v>
      </c>
      <c r="C893" s="663" t="s">
        <v>4019</v>
      </c>
      <c r="D893" s="664" t="s">
        <v>6900</v>
      </c>
      <c r="E893" s="663" t="s">
        <v>6901</v>
      </c>
      <c r="F893" s="664" t="s">
        <v>6902</v>
      </c>
      <c r="G893" s="663" t="s">
        <v>5391</v>
      </c>
      <c r="H893" s="663" t="s">
        <v>5393</v>
      </c>
      <c r="I893" s="665">
        <v>3859.18</v>
      </c>
      <c r="J893" s="665">
        <v>1</v>
      </c>
      <c r="K893" s="666">
        <v>3859.18</v>
      </c>
    </row>
    <row r="894" spans="1:11" ht="14.4" customHeight="1" x14ac:dyDescent="0.3">
      <c r="A894" s="661" t="s">
        <v>575</v>
      </c>
      <c r="B894" s="662" t="s">
        <v>576</v>
      </c>
      <c r="C894" s="663" t="s">
        <v>4019</v>
      </c>
      <c r="D894" s="664" t="s">
        <v>6900</v>
      </c>
      <c r="E894" s="663" t="s">
        <v>6901</v>
      </c>
      <c r="F894" s="664" t="s">
        <v>6902</v>
      </c>
      <c r="G894" s="663" t="s">
        <v>5394</v>
      </c>
      <c r="H894" s="663" t="s">
        <v>5395</v>
      </c>
      <c r="I894" s="665">
        <v>4734.42</v>
      </c>
      <c r="J894" s="665">
        <v>2</v>
      </c>
      <c r="K894" s="666">
        <v>9468.84</v>
      </c>
    </row>
    <row r="895" spans="1:11" ht="14.4" customHeight="1" x14ac:dyDescent="0.3">
      <c r="A895" s="661" t="s">
        <v>575</v>
      </c>
      <c r="B895" s="662" t="s">
        <v>576</v>
      </c>
      <c r="C895" s="663" t="s">
        <v>4019</v>
      </c>
      <c r="D895" s="664" t="s">
        <v>6900</v>
      </c>
      <c r="E895" s="663" t="s">
        <v>6901</v>
      </c>
      <c r="F895" s="664" t="s">
        <v>6902</v>
      </c>
      <c r="G895" s="663" t="s">
        <v>5396</v>
      </c>
      <c r="H895" s="663" t="s">
        <v>5397</v>
      </c>
      <c r="I895" s="665">
        <v>90.06</v>
      </c>
      <c r="J895" s="665">
        <v>200</v>
      </c>
      <c r="K895" s="666">
        <v>18012</v>
      </c>
    </row>
    <row r="896" spans="1:11" ht="14.4" customHeight="1" x14ac:dyDescent="0.3">
      <c r="A896" s="661" t="s">
        <v>575</v>
      </c>
      <c r="B896" s="662" t="s">
        <v>576</v>
      </c>
      <c r="C896" s="663" t="s">
        <v>4019</v>
      </c>
      <c r="D896" s="664" t="s">
        <v>6900</v>
      </c>
      <c r="E896" s="663" t="s">
        <v>6901</v>
      </c>
      <c r="F896" s="664" t="s">
        <v>6902</v>
      </c>
      <c r="G896" s="663" t="s">
        <v>5398</v>
      </c>
      <c r="H896" s="663" t="s">
        <v>5399</v>
      </c>
      <c r="I896" s="665">
        <v>2865.96</v>
      </c>
      <c r="J896" s="665">
        <v>1</v>
      </c>
      <c r="K896" s="666">
        <v>2865.96</v>
      </c>
    </row>
    <row r="897" spans="1:11" ht="14.4" customHeight="1" x14ac:dyDescent="0.3">
      <c r="A897" s="661" t="s">
        <v>575</v>
      </c>
      <c r="B897" s="662" t="s">
        <v>576</v>
      </c>
      <c r="C897" s="663" t="s">
        <v>4019</v>
      </c>
      <c r="D897" s="664" t="s">
        <v>6900</v>
      </c>
      <c r="E897" s="663" t="s">
        <v>6901</v>
      </c>
      <c r="F897" s="664" t="s">
        <v>6902</v>
      </c>
      <c r="G897" s="663" t="s">
        <v>5400</v>
      </c>
      <c r="H897" s="663" t="s">
        <v>5401</v>
      </c>
      <c r="I897" s="665">
        <v>4600</v>
      </c>
      <c r="J897" s="665">
        <v>4</v>
      </c>
      <c r="K897" s="666">
        <v>18400</v>
      </c>
    </row>
    <row r="898" spans="1:11" ht="14.4" customHeight="1" x14ac:dyDescent="0.3">
      <c r="A898" s="661" t="s">
        <v>575</v>
      </c>
      <c r="B898" s="662" t="s">
        <v>576</v>
      </c>
      <c r="C898" s="663" t="s">
        <v>4019</v>
      </c>
      <c r="D898" s="664" t="s">
        <v>6900</v>
      </c>
      <c r="E898" s="663" t="s">
        <v>6901</v>
      </c>
      <c r="F898" s="664" t="s">
        <v>6902</v>
      </c>
      <c r="G898" s="663" t="s">
        <v>5402</v>
      </c>
      <c r="H898" s="663" t="s">
        <v>5403</v>
      </c>
      <c r="I898" s="665">
        <v>1029.4225000000001</v>
      </c>
      <c r="J898" s="665">
        <v>4</v>
      </c>
      <c r="K898" s="666">
        <v>4117.6900000000005</v>
      </c>
    </row>
    <row r="899" spans="1:11" ht="14.4" customHeight="1" x14ac:dyDescent="0.3">
      <c r="A899" s="661" t="s">
        <v>575</v>
      </c>
      <c r="B899" s="662" t="s">
        <v>576</v>
      </c>
      <c r="C899" s="663" t="s">
        <v>4019</v>
      </c>
      <c r="D899" s="664" t="s">
        <v>6900</v>
      </c>
      <c r="E899" s="663" t="s">
        <v>6901</v>
      </c>
      <c r="F899" s="664" t="s">
        <v>6902</v>
      </c>
      <c r="G899" s="663" t="s">
        <v>5404</v>
      </c>
      <c r="H899" s="663" t="s">
        <v>5405</v>
      </c>
      <c r="I899" s="665">
        <v>1419.3</v>
      </c>
      <c r="J899" s="665">
        <v>2</v>
      </c>
      <c r="K899" s="666">
        <v>2838.6</v>
      </c>
    </row>
    <row r="900" spans="1:11" ht="14.4" customHeight="1" x14ac:dyDescent="0.3">
      <c r="A900" s="661" t="s">
        <v>575</v>
      </c>
      <c r="B900" s="662" t="s">
        <v>576</v>
      </c>
      <c r="C900" s="663" t="s">
        <v>4019</v>
      </c>
      <c r="D900" s="664" t="s">
        <v>6900</v>
      </c>
      <c r="E900" s="663" t="s">
        <v>6901</v>
      </c>
      <c r="F900" s="664" t="s">
        <v>6902</v>
      </c>
      <c r="G900" s="663" t="s">
        <v>5404</v>
      </c>
      <c r="H900" s="663" t="s">
        <v>5406</v>
      </c>
      <c r="I900" s="665">
        <v>1419.3</v>
      </c>
      <c r="J900" s="665">
        <v>3</v>
      </c>
      <c r="K900" s="666">
        <v>4257.8999999999996</v>
      </c>
    </row>
    <row r="901" spans="1:11" ht="14.4" customHeight="1" x14ac:dyDescent="0.3">
      <c r="A901" s="661" t="s">
        <v>575</v>
      </c>
      <c r="B901" s="662" t="s">
        <v>576</v>
      </c>
      <c r="C901" s="663" t="s">
        <v>4019</v>
      </c>
      <c r="D901" s="664" t="s">
        <v>6900</v>
      </c>
      <c r="E901" s="663" t="s">
        <v>6901</v>
      </c>
      <c r="F901" s="664" t="s">
        <v>6902</v>
      </c>
      <c r="G901" s="663" t="s">
        <v>5407</v>
      </c>
      <c r="H901" s="663" t="s">
        <v>5408</v>
      </c>
      <c r="I901" s="665">
        <v>1435.26</v>
      </c>
      <c r="J901" s="665">
        <v>4</v>
      </c>
      <c r="K901" s="666">
        <v>5741.04</v>
      </c>
    </row>
    <row r="902" spans="1:11" ht="14.4" customHeight="1" x14ac:dyDescent="0.3">
      <c r="A902" s="661" t="s">
        <v>575</v>
      </c>
      <c r="B902" s="662" t="s">
        <v>576</v>
      </c>
      <c r="C902" s="663" t="s">
        <v>4019</v>
      </c>
      <c r="D902" s="664" t="s">
        <v>6900</v>
      </c>
      <c r="E902" s="663" t="s">
        <v>6901</v>
      </c>
      <c r="F902" s="664" t="s">
        <v>6902</v>
      </c>
      <c r="G902" s="663" t="s">
        <v>5407</v>
      </c>
      <c r="H902" s="663" t="s">
        <v>5409</v>
      </c>
      <c r="I902" s="665">
        <v>1435.26</v>
      </c>
      <c r="J902" s="665">
        <v>4</v>
      </c>
      <c r="K902" s="666">
        <v>5741.0300000000007</v>
      </c>
    </row>
    <row r="903" spans="1:11" ht="14.4" customHeight="1" x14ac:dyDescent="0.3">
      <c r="A903" s="661" t="s">
        <v>575</v>
      </c>
      <c r="B903" s="662" t="s">
        <v>576</v>
      </c>
      <c r="C903" s="663" t="s">
        <v>4019</v>
      </c>
      <c r="D903" s="664" t="s">
        <v>6900</v>
      </c>
      <c r="E903" s="663" t="s">
        <v>6901</v>
      </c>
      <c r="F903" s="664" t="s">
        <v>6902</v>
      </c>
      <c r="G903" s="663" t="s">
        <v>5410</v>
      </c>
      <c r="H903" s="663" t="s">
        <v>5411</v>
      </c>
      <c r="I903" s="665">
        <v>943</v>
      </c>
      <c r="J903" s="665">
        <v>4</v>
      </c>
      <c r="K903" s="666">
        <v>3772</v>
      </c>
    </row>
    <row r="904" spans="1:11" ht="14.4" customHeight="1" x14ac:dyDescent="0.3">
      <c r="A904" s="661" t="s">
        <v>575</v>
      </c>
      <c r="B904" s="662" t="s">
        <v>576</v>
      </c>
      <c r="C904" s="663" t="s">
        <v>4019</v>
      </c>
      <c r="D904" s="664" t="s">
        <v>6900</v>
      </c>
      <c r="E904" s="663" t="s">
        <v>6901</v>
      </c>
      <c r="F904" s="664" t="s">
        <v>6902</v>
      </c>
      <c r="G904" s="663" t="s">
        <v>5412</v>
      </c>
      <c r="H904" s="663" t="s">
        <v>5413</v>
      </c>
      <c r="I904" s="665">
        <v>901.73333333333323</v>
      </c>
      <c r="J904" s="665">
        <v>3</v>
      </c>
      <c r="K904" s="666">
        <v>2705.2</v>
      </c>
    </row>
    <row r="905" spans="1:11" ht="14.4" customHeight="1" x14ac:dyDescent="0.3">
      <c r="A905" s="661" t="s">
        <v>575</v>
      </c>
      <c r="B905" s="662" t="s">
        <v>576</v>
      </c>
      <c r="C905" s="663" t="s">
        <v>4019</v>
      </c>
      <c r="D905" s="664" t="s">
        <v>6900</v>
      </c>
      <c r="E905" s="663" t="s">
        <v>6901</v>
      </c>
      <c r="F905" s="664" t="s">
        <v>6902</v>
      </c>
      <c r="G905" s="663" t="s">
        <v>5414</v>
      </c>
      <c r="H905" s="663" t="s">
        <v>5415</v>
      </c>
      <c r="I905" s="665">
        <v>7908</v>
      </c>
      <c r="J905" s="665">
        <v>2</v>
      </c>
      <c r="K905" s="666">
        <v>15816</v>
      </c>
    </row>
    <row r="906" spans="1:11" ht="14.4" customHeight="1" x14ac:dyDescent="0.3">
      <c r="A906" s="661" t="s">
        <v>575</v>
      </c>
      <c r="B906" s="662" t="s">
        <v>576</v>
      </c>
      <c r="C906" s="663" t="s">
        <v>4019</v>
      </c>
      <c r="D906" s="664" t="s">
        <v>6900</v>
      </c>
      <c r="E906" s="663" t="s">
        <v>6901</v>
      </c>
      <c r="F906" s="664" t="s">
        <v>6902</v>
      </c>
      <c r="G906" s="663" t="s">
        <v>5416</v>
      </c>
      <c r="H906" s="663" t="s">
        <v>5417</v>
      </c>
      <c r="I906" s="665">
        <v>1029.43</v>
      </c>
      <c r="J906" s="665">
        <v>3</v>
      </c>
      <c r="K906" s="666">
        <v>3088.29</v>
      </c>
    </row>
    <row r="907" spans="1:11" ht="14.4" customHeight="1" x14ac:dyDescent="0.3">
      <c r="A907" s="661" t="s">
        <v>575</v>
      </c>
      <c r="B907" s="662" t="s">
        <v>576</v>
      </c>
      <c r="C907" s="663" t="s">
        <v>4019</v>
      </c>
      <c r="D907" s="664" t="s">
        <v>6900</v>
      </c>
      <c r="E907" s="663" t="s">
        <v>6901</v>
      </c>
      <c r="F907" s="664" t="s">
        <v>6902</v>
      </c>
      <c r="G907" s="663" t="s">
        <v>5418</v>
      </c>
      <c r="H907" s="663" t="s">
        <v>5419</v>
      </c>
      <c r="I907" s="665">
        <v>473.1</v>
      </c>
      <c r="J907" s="665">
        <v>1</v>
      </c>
      <c r="K907" s="666">
        <v>473.1</v>
      </c>
    </row>
    <row r="908" spans="1:11" ht="14.4" customHeight="1" x14ac:dyDescent="0.3">
      <c r="A908" s="661" t="s">
        <v>575</v>
      </c>
      <c r="B908" s="662" t="s">
        <v>576</v>
      </c>
      <c r="C908" s="663" t="s">
        <v>4019</v>
      </c>
      <c r="D908" s="664" t="s">
        <v>6900</v>
      </c>
      <c r="E908" s="663" t="s">
        <v>6901</v>
      </c>
      <c r="F908" s="664" t="s">
        <v>6902</v>
      </c>
      <c r="G908" s="663" t="s">
        <v>5420</v>
      </c>
      <c r="H908" s="663" t="s">
        <v>5421</v>
      </c>
      <c r="I908" s="665">
        <v>466.25</v>
      </c>
      <c r="J908" s="665">
        <v>2</v>
      </c>
      <c r="K908" s="666">
        <v>932.51</v>
      </c>
    </row>
    <row r="909" spans="1:11" ht="14.4" customHeight="1" x14ac:dyDescent="0.3">
      <c r="A909" s="661" t="s">
        <v>575</v>
      </c>
      <c r="B909" s="662" t="s">
        <v>576</v>
      </c>
      <c r="C909" s="663" t="s">
        <v>4019</v>
      </c>
      <c r="D909" s="664" t="s">
        <v>6900</v>
      </c>
      <c r="E909" s="663" t="s">
        <v>6901</v>
      </c>
      <c r="F909" s="664" t="s">
        <v>6902</v>
      </c>
      <c r="G909" s="663" t="s">
        <v>5422</v>
      </c>
      <c r="H909" s="663" t="s">
        <v>5423</v>
      </c>
      <c r="I909" s="665">
        <v>90.06</v>
      </c>
      <c r="J909" s="665">
        <v>50</v>
      </c>
      <c r="K909" s="666">
        <v>4503.1000000000004</v>
      </c>
    </row>
    <row r="910" spans="1:11" ht="14.4" customHeight="1" x14ac:dyDescent="0.3">
      <c r="A910" s="661" t="s">
        <v>575</v>
      </c>
      <c r="B910" s="662" t="s">
        <v>576</v>
      </c>
      <c r="C910" s="663" t="s">
        <v>4019</v>
      </c>
      <c r="D910" s="664" t="s">
        <v>6900</v>
      </c>
      <c r="E910" s="663" t="s">
        <v>6901</v>
      </c>
      <c r="F910" s="664" t="s">
        <v>6902</v>
      </c>
      <c r="G910" s="663" t="s">
        <v>5424</v>
      </c>
      <c r="H910" s="663" t="s">
        <v>5425</v>
      </c>
      <c r="I910" s="665">
        <v>426.36</v>
      </c>
      <c r="J910" s="665">
        <v>3</v>
      </c>
      <c r="K910" s="666">
        <v>1279.08</v>
      </c>
    </row>
    <row r="911" spans="1:11" ht="14.4" customHeight="1" x14ac:dyDescent="0.3">
      <c r="A911" s="661" t="s">
        <v>575</v>
      </c>
      <c r="B911" s="662" t="s">
        <v>576</v>
      </c>
      <c r="C911" s="663" t="s">
        <v>4019</v>
      </c>
      <c r="D911" s="664" t="s">
        <v>6900</v>
      </c>
      <c r="E911" s="663" t="s">
        <v>6901</v>
      </c>
      <c r="F911" s="664" t="s">
        <v>6902</v>
      </c>
      <c r="G911" s="663" t="s">
        <v>5426</v>
      </c>
      <c r="H911" s="663" t="s">
        <v>5427</v>
      </c>
      <c r="I911" s="665">
        <v>229.16333333333333</v>
      </c>
      <c r="J911" s="665">
        <v>3</v>
      </c>
      <c r="K911" s="666">
        <v>687.49</v>
      </c>
    </row>
    <row r="912" spans="1:11" ht="14.4" customHeight="1" x14ac:dyDescent="0.3">
      <c r="A912" s="661" t="s">
        <v>575</v>
      </c>
      <c r="B912" s="662" t="s">
        <v>576</v>
      </c>
      <c r="C912" s="663" t="s">
        <v>4019</v>
      </c>
      <c r="D912" s="664" t="s">
        <v>6900</v>
      </c>
      <c r="E912" s="663" t="s">
        <v>6901</v>
      </c>
      <c r="F912" s="664" t="s">
        <v>6902</v>
      </c>
      <c r="G912" s="663" t="s">
        <v>5428</v>
      </c>
      <c r="H912" s="663" t="s">
        <v>5429</v>
      </c>
      <c r="I912" s="665">
        <v>588.79</v>
      </c>
      <c r="J912" s="665">
        <v>1</v>
      </c>
      <c r="K912" s="666">
        <v>588.79</v>
      </c>
    </row>
    <row r="913" spans="1:11" ht="14.4" customHeight="1" x14ac:dyDescent="0.3">
      <c r="A913" s="661" t="s">
        <v>575</v>
      </c>
      <c r="B913" s="662" t="s">
        <v>576</v>
      </c>
      <c r="C913" s="663" t="s">
        <v>4019</v>
      </c>
      <c r="D913" s="664" t="s">
        <v>6900</v>
      </c>
      <c r="E913" s="663" t="s">
        <v>6901</v>
      </c>
      <c r="F913" s="664" t="s">
        <v>6902</v>
      </c>
      <c r="G913" s="663" t="s">
        <v>5430</v>
      </c>
      <c r="H913" s="663" t="s">
        <v>5431</v>
      </c>
      <c r="I913" s="665">
        <v>1419.3</v>
      </c>
      <c r="J913" s="665">
        <v>2</v>
      </c>
      <c r="K913" s="666">
        <v>2838.59</v>
      </c>
    </row>
    <row r="914" spans="1:11" ht="14.4" customHeight="1" x14ac:dyDescent="0.3">
      <c r="A914" s="661" t="s">
        <v>575</v>
      </c>
      <c r="B914" s="662" t="s">
        <v>576</v>
      </c>
      <c r="C914" s="663" t="s">
        <v>4019</v>
      </c>
      <c r="D914" s="664" t="s">
        <v>6900</v>
      </c>
      <c r="E914" s="663" t="s">
        <v>6901</v>
      </c>
      <c r="F914" s="664" t="s">
        <v>6902</v>
      </c>
      <c r="G914" s="663" t="s">
        <v>5432</v>
      </c>
      <c r="H914" s="663" t="s">
        <v>5433</v>
      </c>
      <c r="I914" s="665">
        <v>628.41</v>
      </c>
      <c r="J914" s="665">
        <v>2</v>
      </c>
      <c r="K914" s="666">
        <v>1256.83</v>
      </c>
    </row>
    <row r="915" spans="1:11" ht="14.4" customHeight="1" x14ac:dyDescent="0.3">
      <c r="A915" s="661" t="s">
        <v>575</v>
      </c>
      <c r="B915" s="662" t="s">
        <v>576</v>
      </c>
      <c r="C915" s="663" t="s">
        <v>4019</v>
      </c>
      <c r="D915" s="664" t="s">
        <v>6900</v>
      </c>
      <c r="E915" s="663" t="s">
        <v>6901</v>
      </c>
      <c r="F915" s="664" t="s">
        <v>6902</v>
      </c>
      <c r="G915" s="663" t="s">
        <v>5434</v>
      </c>
      <c r="H915" s="663" t="s">
        <v>5435</v>
      </c>
      <c r="I915" s="665">
        <v>12640.32</v>
      </c>
      <c r="J915" s="665">
        <v>1</v>
      </c>
      <c r="K915" s="666">
        <v>12640.32</v>
      </c>
    </row>
    <row r="916" spans="1:11" ht="14.4" customHeight="1" x14ac:dyDescent="0.3">
      <c r="A916" s="661" t="s">
        <v>575</v>
      </c>
      <c r="B916" s="662" t="s">
        <v>576</v>
      </c>
      <c r="C916" s="663" t="s">
        <v>4019</v>
      </c>
      <c r="D916" s="664" t="s">
        <v>6900</v>
      </c>
      <c r="E916" s="663" t="s">
        <v>6901</v>
      </c>
      <c r="F916" s="664" t="s">
        <v>6902</v>
      </c>
      <c r="G916" s="663" t="s">
        <v>5436</v>
      </c>
      <c r="H916" s="663" t="s">
        <v>5437</v>
      </c>
      <c r="I916" s="665">
        <v>4734.42</v>
      </c>
      <c r="J916" s="665">
        <v>2</v>
      </c>
      <c r="K916" s="666">
        <v>9468.84</v>
      </c>
    </row>
    <row r="917" spans="1:11" ht="14.4" customHeight="1" x14ac:dyDescent="0.3">
      <c r="A917" s="661" t="s">
        <v>575</v>
      </c>
      <c r="B917" s="662" t="s">
        <v>576</v>
      </c>
      <c r="C917" s="663" t="s">
        <v>4019</v>
      </c>
      <c r="D917" s="664" t="s">
        <v>6900</v>
      </c>
      <c r="E917" s="663" t="s">
        <v>6901</v>
      </c>
      <c r="F917" s="664" t="s">
        <v>6902</v>
      </c>
      <c r="G917" s="663" t="s">
        <v>5438</v>
      </c>
      <c r="H917" s="663" t="s">
        <v>5439</v>
      </c>
      <c r="I917" s="665">
        <v>875.52</v>
      </c>
      <c r="J917" s="665">
        <v>1</v>
      </c>
      <c r="K917" s="666">
        <v>875.52</v>
      </c>
    </row>
    <row r="918" spans="1:11" ht="14.4" customHeight="1" x14ac:dyDescent="0.3">
      <c r="A918" s="661" t="s">
        <v>575</v>
      </c>
      <c r="B918" s="662" t="s">
        <v>576</v>
      </c>
      <c r="C918" s="663" t="s">
        <v>4019</v>
      </c>
      <c r="D918" s="664" t="s">
        <v>6900</v>
      </c>
      <c r="E918" s="663" t="s">
        <v>6901</v>
      </c>
      <c r="F918" s="664" t="s">
        <v>6902</v>
      </c>
      <c r="G918" s="663" t="s">
        <v>5440</v>
      </c>
      <c r="H918" s="663" t="s">
        <v>5441</v>
      </c>
      <c r="I918" s="665">
        <v>628.41</v>
      </c>
      <c r="J918" s="665">
        <v>1</v>
      </c>
      <c r="K918" s="666">
        <v>628.41</v>
      </c>
    </row>
    <row r="919" spans="1:11" ht="14.4" customHeight="1" x14ac:dyDescent="0.3">
      <c r="A919" s="661" t="s">
        <v>575</v>
      </c>
      <c r="B919" s="662" t="s">
        <v>576</v>
      </c>
      <c r="C919" s="663" t="s">
        <v>4019</v>
      </c>
      <c r="D919" s="664" t="s">
        <v>6900</v>
      </c>
      <c r="E919" s="663" t="s">
        <v>6901</v>
      </c>
      <c r="F919" s="664" t="s">
        <v>6902</v>
      </c>
      <c r="G919" s="663" t="s">
        <v>5442</v>
      </c>
      <c r="H919" s="663" t="s">
        <v>5443</v>
      </c>
      <c r="I919" s="665">
        <v>1421.5949999999998</v>
      </c>
      <c r="J919" s="665">
        <v>2</v>
      </c>
      <c r="K919" s="666">
        <v>2843.1899999999996</v>
      </c>
    </row>
    <row r="920" spans="1:11" ht="14.4" customHeight="1" x14ac:dyDescent="0.3">
      <c r="A920" s="661" t="s">
        <v>575</v>
      </c>
      <c r="B920" s="662" t="s">
        <v>576</v>
      </c>
      <c r="C920" s="663" t="s">
        <v>4019</v>
      </c>
      <c r="D920" s="664" t="s">
        <v>6900</v>
      </c>
      <c r="E920" s="663" t="s">
        <v>6901</v>
      </c>
      <c r="F920" s="664" t="s">
        <v>6902</v>
      </c>
      <c r="G920" s="663" t="s">
        <v>5444</v>
      </c>
      <c r="H920" s="663" t="s">
        <v>5445</v>
      </c>
      <c r="I920" s="665">
        <v>1376.02</v>
      </c>
      <c r="J920" s="665">
        <v>1</v>
      </c>
      <c r="K920" s="666">
        <v>1376.02</v>
      </c>
    </row>
    <row r="921" spans="1:11" ht="14.4" customHeight="1" x14ac:dyDescent="0.3">
      <c r="A921" s="661" t="s">
        <v>575</v>
      </c>
      <c r="B921" s="662" t="s">
        <v>576</v>
      </c>
      <c r="C921" s="663" t="s">
        <v>4019</v>
      </c>
      <c r="D921" s="664" t="s">
        <v>6900</v>
      </c>
      <c r="E921" s="663" t="s">
        <v>6901</v>
      </c>
      <c r="F921" s="664" t="s">
        <v>6902</v>
      </c>
      <c r="G921" s="663" t="s">
        <v>5444</v>
      </c>
      <c r="H921" s="663" t="s">
        <v>5446</v>
      </c>
      <c r="I921" s="665">
        <v>1375.97</v>
      </c>
      <c r="J921" s="665">
        <v>2</v>
      </c>
      <c r="K921" s="666">
        <v>2751.95</v>
      </c>
    </row>
    <row r="922" spans="1:11" ht="14.4" customHeight="1" x14ac:dyDescent="0.3">
      <c r="A922" s="661" t="s">
        <v>575</v>
      </c>
      <c r="B922" s="662" t="s">
        <v>576</v>
      </c>
      <c r="C922" s="663" t="s">
        <v>4019</v>
      </c>
      <c r="D922" s="664" t="s">
        <v>6900</v>
      </c>
      <c r="E922" s="663" t="s">
        <v>6901</v>
      </c>
      <c r="F922" s="664" t="s">
        <v>6902</v>
      </c>
      <c r="G922" s="663" t="s">
        <v>5447</v>
      </c>
      <c r="H922" s="663" t="s">
        <v>5448</v>
      </c>
      <c r="I922" s="665">
        <v>593.39</v>
      </c>
      <c r="J922" s="665">
        <v>2</v>
      </c>
      <c r="K922" s="666">
        <v>1186.78</v>
      </c>
    </row>
    <row r="923" spans="1:11" ht="14.4" customHeight="1" x14ac:dyDescent="0.3">
      <c r="A923" s="661" t="s">
        <v>575</v>
      </c>
      <c r="B923" s="662" t="s">
        <v>576</v>
      </c>
      <c r="C923" s="663" t="s">
        <v>4019</v>
      </c>
      <c r="D923" s="664" t="s">
        <v>6900</v>
      </c>
      <c r="E923" s="663" t="s">
        <v>6901</v>
      </c>
      <c r="F923" s="664" t="s">
        <v>6902</v>
      </c>
      <c r="G923" s="663" t="s">
        <v>5449</v>
      </c>
      <c r="H923" s="663" t="s">
        <v>5450</v>
      </c>
      <c r="I923" s="665">
        <v>433.22</v>
      </c>
      <c r="J923" s="665">
        <v>3</v>
      </c>
      <c r="K923" s="666">
        <v>1299.6599999999999</v>
      </c>
    </row>
    <row r="924" spans="1:11" ht="14.4" customHeight="1" x14ac:dyDescent="0.3">
      <c r="A924" s="661" t="s">
        <v>575</v>
      </c>
      <c r="B924" s="662" t="s">
        <v>576</v>
      </c>
      <c r="C924" s="663" t="s">
        <v>4019</v>
      </c>
      <c r="D924" s="664" t="s">
        <v>6900</v>
      </c>
      <c r="E924" s="663" t="s">
        <v>6901</v>
      </c>
      <c r="F924" s="664" t="s">
        <v>6902</v>
      </c>
      <c r="G924" s="663" t="s">
        <v>5449</v>
      </c>
      <c r="H924" s="663" t="s">
        <v>5451</v>
      </c>
      <c r="I924" s="665">
        <v>433.20555555555552</v>
      </c>
      <c r="J924" s="665">
        <v>17</v>
      </c>
      <c r="K924" s="666">
        <v>7364.4699999999993</v>
      </c>
    </row>
    <row r="925" spans="1:11" ht="14.4" customHeight="1" x14ac:dyDescent="0.3">
      <c r="A925" s="661" t="s">
        <v>575</v>
      </c>
      <c r="B925" s="662" t="s">
        <v>576</v>
      </c>
      <c r="C925" s="663" t="s">
        <v>4019</v>
      </c>
      <c r="D925" s="664" t="s">
        <v>6900</v>
      </c>
      <c r="E925" s="663" t="s">
        <v>6901</v>
      </c>
      <c r="F925" s="664" t="s">
        <v>6902</v>
      </c>
      <c r="G925" s="663" t="s">
        <v>5452</v>
      </c>
      <c r="H925" s="663" t="s">
        <v>5453</v>
      </c>
      <c r="I925" s="665">
        <v>5175</v>
      </c>
      <c r="J925" s="665">
        <v>4</v>
      </c>
      <c r="K925" s="666">
        <v>20700</v>
      </c>
    </row>
    <row r="926" spans="1:11" ht="14.4" customHeight="1" x14ac:dyDescent="0.3">
      <c r="A926" s="661" t="s">
        <v>575</v>
      </c>
      <c r="B926" s="662" t="s">
        <v>576</v>
      </c>
      <c r="C926" s="663" t="s">
        <v>4019</v>
      </c>
      <c r="D926" s="664" t="s">
        <v>6900</v>
      </c>
      <c r="E926" s="663" t="s">
        <v>6901</v>
      </c>
      <c r="F926" s="664" t="s">
        <v>6902</v>
      </c>
      <c r="G926" s="663" t="s">
        <v>5452</v>
      </c>
      <c r="H926" s="663" t="s">
        <v>5454</v>
      </c>
      <c r="I926" s="665">
        <v>5175</v>
      </c>
      <c r="J926" s="665">
        <v>3</v>
      </c>
      <c r="K926" s="666">
        <v>15525</v>
      </c>
    </row>
    <row r="927" spans="1:11" ht="14.4" customHeight="1" x14ac:dyDescent="0.3">
      <c r="A927" s="661" t="s">
        <v>575</v>
      </c>
      <c r="B927" s="662" t="s">
        <v>576</v>
      </c>
      <c r="C927" s="663" t="s">
        <v>4019</v>
      </c>
      <c r="D927" s="664" t="s">
        <v>6900</v>
      </c>
      <c r="E927" s="663" t="s">
        <v>6901</v>
      </c>
      <c r="F927" s="664" t="s">
        <v>6902</v>
      </c>
      <c r="G927" s="663" t="s">
        <v>5455</v>
      </c>
      <c r="H927" s="663" t="s">
        <v>5456</v>
      </c>
      <c r="I927" s="665">
        <v>779.76</v>
      </c>
      <c r="J927" s="665">
        <v>3</v>
      </c>
      <c r="K927" s="666">
        <v>2339.2799999999997</v>
      </c>
    </row>
    <row r="928" spans="1:11" ht="14.4" customHeight="1" x14ac:dyDescent="0.3">
      <c r="A928" s="661" t="s">
        <v>575</v>
      </c>
      <c r="B928" s="662" t="s">
        <v>576</v>
      </c>
      <c r="C928" s="663" t="s">
        <v>4019</v>
      </c>
      <c r="D928" s="664" t="s">
        <v>6900</v>
      </c>
      <c r="E928" s="663" t="s">
        <v>6901</v>
      </c>
      <c r="F928" s="664" t="s">
        <v>6902</v>
      </c>
      <c r="G928" s="663" t="s">
        <v>5457</v>
      </c>
      <c r="H928" s="663" t="s">
        <v>5458</v>
      </c>
      <c r="I928" s="665">
        <v>593.41999999999996</v>
      </c>
      <c r="J928" s="665">
        <v>1</v>
      </c>
      <c r="K928" s="666">
        <v>593.41999999999996</v>
      </c>
    </row>
    <row r="929" spans="1:11" ht="14.4" customHeight="1" x14ac:dyDescent="0.3">
      <c r="A929" s="661" t="s">
        <v>575</v>
      </c>
      <c r="B929" s="662" t="s">
        <v>576</v>
      </c>
      <c r="C929" s="663" t="s">
        <v>4019</v>
      </c>
      <c r="D929" s="664" t="s">
        <v>6900</v>
      </c>
      <c r="E929" s="663" t="s">
        <v>6901</v>
      </c>
      <c r="F929" s="664" t="s">
        <v>6902</v>
      </c>
      <c r="G929" s="663" t="s">
        <v>5459</v>
      </c>
      <c r="H929" s="663" t="s">
        <v>5460</v>
      </c>
      <c r="I929" s="665">
        <v>2073.6666666666665</v>
      </c>
      <c r="J929" s="665">
        <v>4</v>
      </c>
      <c r="K929" s="666">
        <v>8294.68</v>
      </c>
    </row>
    <row r="930" spans="1:11" ht="14.4" customHeight="1" x14ac:dyDescent="0.3">
      <c r="A930" s="661" t="s">
        <v>575</v>
      </c>
      <c r="B930" s="662" t="s">
        <v>576</v>
      </c>
      <c r="C930" s="663" t="s">
        <v>4019</v>
      </c>
      <c r="D930" s="664" t="s">
        <v>6900</v>
      </c>
      <c r="E930" s="663" t="s">
        <v>6901</v>
      </c>
      <c r="F930" s="664" t="s">
        <v>6902</v>
      </c>
      <c r="G930" s="663" t="s">
        <v>5461</v>
      </c>
      <c r="H930" s="663" t="s">
        <v>5462</v>
      </c>
      <c r="I930" s="665">
        <v>3277.5</v>
      </c>
      <c r="J930" s="665">
        <v>1</v>
      </c>
      <c r="K930" s="666">
        <v>3277.5</v>
      </c>
    </row>
    <row r="931" spans="1:11" ht="14.4" customHeight="1" x14ac:dyDescent="0.3">
      <c r="A931" s="661" t="s">
        <v>575</v>
      </c>
      <c r="B931" s="662" t="s">
        <v>576</v>
      </c>
      <c r="C931" s="663" t="s">
        <v>4019</v>
      </c>
      <c r="D931" s="664" t="s">
        <v>6900</v>
      </c>
      <c r="E931" s="663" t="s">
        <v>6901</v>
      </c>
      <c r="F931" s="664" t="s">
        <v>6902</v>
      </c>
      <c r="G931" s="663" t="s">
        <v>5461</v>
      </c>
      <c r="H931" s="663" t="s">
        <v>5463</v>
      </c>
      <c r="I931" s="665">
        <v>3277.51</v>
      </c>
      <c r="J931" s="665">
        <v>3</v>
      </c>
      <c r="K931" s="666">
        <v>9832.5300000000007</v>
      </c>
    </row>
    <row r="932" spans="1:11" ht="14.4" customHeight="1" x14ac:dyDescent="0.3">
      <c r="A932" s="661" t="s">
        <v>575</v>
      </c>
      <c r="B932" s="662" t="s">
        <v>576</v>
      </c>
      <c r="C932" s="663" t="s">
        <v>4019</v>
      </c>
      <c r="D932" s="664" t="s">
        <v>6900</v>
      </c>
      <c r="E932" s="663" t="s">
        <v>6901</v>
      </c>
      <c r="F932" s="664" t="s">
        <v>6902</v>
      </c>
      <c r="G932" s="663" t="s">
        <v>5464</v>
      </c>
      <c r="H932" s="663" t="s">
        <v>5465</v>
      </c>
      <c r="I932" s="665">
        <v>10628.2</v>
      </c>
      <c r="J932" s="665">
        <v>1</v>
      </c>
      <c r="K932" s="666">
        <v>10628.2</v>
      </c>
    </row>
    <row r="933" spans="1:11" ht="14.4" customHeight="1" x14ac:dyDescent="0.3">
      <c r="A933" s="661" t="s">
        <v>575</v>
      </c>
      <c r="B933" s="662" t="s">
        <v>576</v>
      </c>
      <c r="C933" s="663" t="s">
        <v>4019</v>
      </c>
      <c r="D933" s="664" t="s">
        <v>6900</v>
      </c>
      <c r="E933" s="663" t="s">
        <v>6901</v>
      </c>
      <c r="F933" s="664" t="s">
        <v>6902</v>
      </c>
      <c r="G933" s="663" t="s">
        <v>5466</v>
      </c>
      <c r="H933" s="663" t="s">
        <v>5467</v>
      </c>
      <c r="I933" s="665">
        <v>3795</v>
      </c>
      <c r="J933" s="665">
        <v>1</v>
      </c>
      <c r="K933" s="666">
        <v>3795</v>
      </c>
    </row>
    <row r="934" spans="1:11" ht="14.4" customHeight="1" x14ac:dyDescent="0.3">
      <c r="A934" s="661" t="s">
        <v>575</v>
      </c>
      <c r="B934" s="662" t="s">
        <v>576</v>
      </c>
      <c r="C934" s="663" t="s">
        <v>4019</v>
      </c>
      <c r="D934" s="664" t="s">
        <v>6900</v>
      </c>
      <c r="E934" s="663" t="s">
        <v>6901</v>
      </c>
      <c r="F934" s="664" t="s">
        <v>6902</v>
      </c>
      <c r="G934" s="663" t="s">
        <v>5468</v>
      </c>
      <c r="H934" s="663" t="s">
        <v>5469</v>
      </c>
      <c r="I934" s="665">
        <v>1286.23</v>
      </c>
      <c r="J934" s="665">
        <v>2</v>
      </c>
      <c r="K934" s="666">
        <v>2572.46</v>
      </c>
    </row>
    <row r="935" spans="1:11" ht="14.4" customHeight="1" x14ac:dyDescent="0.3">
      <c r="A935" s="661" t="s">
        <v>575</v>
      </c>
      <c r="B935" s="662" t="s">
        <v>576</v>
      </c>
      <c r="C935" s="663" t="s">
        <v>4019</v>
      </c>
      <c r="D935" s="664" t="s">
        <v>6900</v>
      </c>
      <c r="E935" s="663" t="s">
        <v>6901</v>
      </c>
      <c r="F935" s="664" t="s">
        <v>6902</v>
      </c>
      <c r="G935" s="663" t="s">
        <v>5470</v>
      </c>
      <c r="H935" s="663" t="s">
        <v>5471</v>
      </c>
      <c r="I935" s="665">
        <v>439.69</v>
      </c>
      <c r="J935" s="665">
        <v>3</v>
      </c>
      <c r="K935" s="666">
        <v>1319.07</v>
      </c>
    </row>
    <row r="936" spans="1:11" ht="14.4" customHeight="1" x14ac:dyDescent="0.3">
      <c r="A936" s="661" t="s">
        <v>575</v>
      </c>
      <c r="B936" s="662" t="s">
        <v>576</v>
      </c>
      <c r="C936" s="663" t="s">
        <v>4019</v>
      </c>
      <c r="D936" s="664" t="s">
        <v>6900</v>
      </c>
      <c r="E936" s="663" t="s">
        <v>6901</v>
      </c>
      <c r="F936" s="664" t="s">
        <v>6902</v>
      </c>
      <c r="G936" s="663" t="s">
        <v>5472</v>
      </c>
      <c r="H936" s="663" t="s">
        <v>5473</v>
      </c>
      <c r="I936" s="665">
        <v>344.27857142857141</v>
      </c>
      <c r="J936" s="665">
        <v>7</v>
      </c>
      <c r="K936" s="666">
        <v>2409.9499999999998</v>
      </c>
    </row>
    <row r="937" spans="1:11" ht="14.4" customHeight="1" x14ac:dyDescent="0.3">
      <c r="A937" s="661" t="s">
        <v>575</v>
      </c>
      <c r="B937" s="662" t="s">
        <v>576</v>
      </c>
      <c r="C937" s="663" t="s">
        <v>4019</v>
      </c>
      <c r="D937" s="664" t="s">
        <v>6900</v>
      </c>
      <c r="E937" s="663" t="s">
        <v>6901</v>
      </c>
      <c r="F937" s="664" t="s">
        <v>6902</v>
      </c>
      <c r="G937" s="663" t="s">
        <v>5474</v>
      </c>
      <c r="H937" s="663" t="s">
        <v>5475</v>
      </c>
      <c r="I937" s="665">
        <v>499.31599999999997</v>
      </c>
      <c r="J937" s="665">
        <v>6</v>
      </c>
      <c r="K937" s="666">
        <v>2995.9</v>
      </c>
    </row>
    <row r="938" spans="1:11" ht="14.4" customHeight="1" x14ac:dyDescent="0.3">
      <c r="A938" s="661" t="s">
        <v>575</v>
      </c>
      <c r="B938" s="662" t="s">
        <v>576</v>
      </c>
      <c r="C938" s="663" t="s">
        <v>4019</v>
      </c>
      <c r="D938" s="664" t="s">
        <v>6900</v>
      </c>
      <c r="E938" s="663" t="s">
        <v>6901</v>
      </c>
      <c r="F938" s="664" t="s">
        <v>6902</v>
      </c>
      <c r="G938" s="663" t="s">
        <v>5476</v>
      </c>
      <c r="H938" s="663" t="s">
        <v>5477</v>
      </c>
      <c r="I938" s="665">
        <v>11408</v>
      </c>
      <c r="J938" s="665">
        <v>12</v>
      </c>
      <c r="K938" s="666">
        <v>136896</v>
      </c>
    </row>
    <row r="939" spans="1:11" ht="14.4" customHeight="1" x14ac:dyDescent="0.3">
      <c r="A939" s="661" t="s">
        <v>575</v>
      </c>
      <c r="B939" s="662" t="s">
        <v>576</v>
      </c>
      <c r="C939" s="663" t="s">
        <v>4019</v>
      </c>
      <c r="D939" s="664" t="s">
        <v>6900</v>
      </c>
      <c r="E939" s="663" t="s">
        <v>6901</v>
      </c>
      <c r="F939" s="664" t="s">
        <v>6902</v>
      </c>
      <c r="G939" s="663" t="s">
        <v>5478</v>
      </c>
      <c r="H939" s="663" t="s">
        <v>5479</v>
      </c>
      <c r="I939" s="665">
        <v>2111.34</v>
      </c>
      <c r="J939" s="665">
        <v>3</v>
      </c>
      <c r="K939" s="666">
        <v>6334.02</v>
      </c>
    </row>
    <row r="940" spans="1:11" ht="14.4" customHeight="1" x14ac:dyDescent="0.3">
      <c r="A940" s="661" t="s">
        <v>575</v>
      </c>
      <c r="B940" s="662" t="s">
        <v>576</v>
      </c>
      <c r="C940" s="663" t="s">
        <v>4019</v>
      </c>
      <c r="D940" s="664" t="s">
        <v>6900</v>
      </c>
      <c r="E940" s="663" t="s">
        <v>6901</v>
      </c>
      <c r="F940" s="664" t="s">
        <v>6902</v>
      </c>
      <c r="G940" s="663" t="s">
        <v>5478</v>
      </c>
      <c r="H940" s="663" t="s">
        <v>5480</v>
      </c>
      <c r="I940" s="665">
        <v>2111.2800000000002</v>
      </c>
      <c r="J940" s="665">
        <v>1</v>
      </c>
      <c r="K940" s="666">
        <v>2111.2800000000002</v>
      </c>
    </row>
    <row r="941" spans="1:11" ht="14.4" customHeight="1" x14ac:dyDescent="0.3">
      <c r="A941" s="661" t="s">
        <v>575</v>
      </c>
      <c r="B941" s="662" t="s">
        <v>576</v>
      </c>
      <c r="C941" s="663" t="s">
        <v>4019</v>
      </c>
      <c r="D941" s="664" t="s">
        <v>6900</v>
      </c>
      <c r="E941" s="663" t="s">
        <v>6901</v>
      </c>
      <c r="F941" s="664" t="s">
        <v>6902</v>
      </c>
      <c r="G941" s="663" t="s">
        <v>5481</v>
      </c>
      <c r="H941" s="663" t="s">
        <v>5482</v>
      </c>
      <c r="I941" s="665">
        <v>10319.093333333332</v>
      </c>
      <c r="J941" s="665">
        <v>3</v>
      </c>
      <c r="K941" s="666">
        <v>30957.279999999999</v>
      </c>
    </row>
    <row r="942" spans="1:11" ht="14.4" customHeight="1" x14ac:dyDescent="0.3">
      <c r="A942" s="661" t="s">
        <v>575</v>
      </c>
      <c r="B942" s="662" t="s">
        <v>576</v>
      </c>
      <c r="C942" s="663" t="s">
        <v>4019</v>
      </c>
      <c r="D942" s="664" t="s">
        <v>6900</v>
      </c>
      <c r="E942" s="663" t="s">
        <v>6901</v>
      </c>
      <c r="F942" s="664" t="s">
        <v>6902</v>
      </c>
      <c r="G942" s="663" t="s">
        <v>5483</v>
      </c>
      <c r="H942" s="663" t="s">
        <v>5484</v>
      </c>
      <c r="I942" s="665">
        <v>8757.48</v>
      </c>
      <c r="J942" s="665">
        <v>2</v>
      </c>
      <c r="K942" s="666">
        <v>17514.96</v>
      </c>
    </row>
    <row r="943" spans="1:11" ht="14.4" customHeight="1" x14ac:dyDescent="0.3">
      <c r="A943" s="661" t="s">
        <v>575</v>
      </c>
      <c r="B943" s="662" t="s">
        <v>576</v>
      </c>
      <c r="C943" s="663" t="s">
        <v>4019</v>
      </c>
      <c r="D943" s="664" t="s">
        <v>6900</v>
      </c>
      <c r="E943" s="663" t="s">
        <v>6901</v>
      </c>
      <c r="F943" s="664" t="s">
        <v>6902</v>
      </c>
      <c r="G943" s="663" t="s">
        <v>5485</v>
      </c>
      <c r="H943" s="663" t="s">
        <v>5486</v>
      </c>
      <c r="I943" s="665">
        <v>851.61</v>
      </c>
      <c r="J943" s="665">
        <v>1</v>
      </c>
      <c r="K943" s="666">
        <v>851.61</v>
      </c>
    </row>
    <row r="944" spans="1:11" ht="14.4" customHeight="1" x14ac:dyDescent="0.3">
      <c r="A944" s="661" t="s">
        <v>575</v>
      </c>
      <c r="B944" s="662" t="s">
        <v>576</v>
      </c>
      <c r="C944" s="663" t="s">
        <v>4019</v>
      </c>
      <c r="D944" s="664" t="s">
        <v>6900</v>
      </c>
      <c r="E944" s="663" t="s">
        <v>6901</v>
      </c>
      <c r="F944" s="664" t="s">
        <v>6902</v>
      </c>
      <c r="G944" s="663" t="s">
        <v>5487</v>
      </c>
      <c r="H944" s="663" t="s">
        <v>5488</v>
      </c>
      <c r="I944" s="665">
        <v>2865.96</v>
      </c>
      <c r="J944" s="665">
        <v>2</v>
      </c>
      <c r="K944" s="666">
        <v>5731.92</v>
      </c>
    </row>
    <row r="945" spans="1:11" ht="14.4" customHeight="1" x14ac:dyDescent="0.3">
      <c r="A945" s="661" t="s">
        <v>575</v>
      </c>
      <c r="B945" s="662" t="s">
        <v>576</v>
      </c>
      <c r="C945" s="663" t="s">
        <v>4019</v>
      </c>
      <c r="D945" s="664" t="s">
        <v>6900</v>
      </c>
      <c r="E945" s="663" t="s">
        <v>6901</v>
      </c>
      <c r="F945" s="664" t="s">
        <v>6902</v>
      </c>
      <c r="G945" s="663" t="s">
        <v>5489</v>
      </c>
      <c r="H945" s="663" t="s">
        <v>5490</v>
      </c>
      <c r="I945" s="665">
        <v>11384.05</v>
      </c>
      <c r="J945" s="665">
        <v>2</v>
      </c>
      <c r="K945" s="666">
        <v>22768.1</v>
      </c>
    </row>
    <row r="946" spans="1:11" ht="14.4" customHeight="1" x14ac:dyDescent="0.3">
      <c r="A946" s="661" t="s">
        <v>575</v>
      </c>
      <c r="B946" s="662" t="s">
        <v>576</v>
      </c>
      <c r="C946" s="663" t="s">
        <v>4019</v>
      </c>
      <c r="D946" s="664" t="s">
        <v>6900</v>
      </c>
      <c r="E946" s="663" t="s">
        <v>6901</v>
      </c>
      <c r="F946" s="664" t="s">
        <v>6902</v>
      </c>
      <c r="G946" s="663" t="s">
        <v>5489</v>
      </c>
      <c r="H946" s="663" t="s">
        <v>5491</v>
      </c>
      <c r="I946" s="665">
        <v>11384.05</v>
      </c>
      <c r="J946" s="665">
        <v>1</v>
      </c>
      <c r="K946" s="666">
        <v>11384.05</v>
      </c>
    </row>
    <row r="947" spans="1:11" ht="14.4" customHeight="1" x14ac:dyDescent="0.3">
      <c r="A947" s="661" t="s">
        <v>575</v>
      </c>
      <c r="B947" s="662" t="s">
        <v>576</v>
      </c>
      <c r="C947" s="663" t="s">
        <v>4019</v>
      </c>
      <c r="D947" s="664" t="s">
        <v>6900</v>
      </c>
      <c r="E947" s="663" t="s">
        <v>6901</v>
      </c>
      <c r="F947" s="664" t="s">
        <v>6902</v>
      </c>
      <c r="G947" s="663" t="s">
        <v>5492</v>
      </c>
      <c r="H947" s="663" t="s">
        <v>5493</v>
      </c>
      <c r="I947" s="665">
        <v>640.70000000000005</v>
      </c>
      <c r="J947" s="665">
        <v>1</v>
      </c>
      <c r="K947" s="666">
        <v>640.70000000000005</v>
      </c>
    </row>
    <row r="948" spans="1:11" ht="14.4" customHeight="1" x14ac:dyDescent="0.3">
      <c r="A948" s="661" t="s">
        <v>575</v>
      </c>
      <c r="B948" s="662" t="s">
        <v>576</v>
      </c>
      <c r="C948" s="663" t="s">
        <v>4019</v>
      </c>
      <c r="D948" s="664" t="s">
        <v>6900</v>
      </c>
      <c r="E948" s="663" t="s">
        <v>6901</v>
      </c>
      <c r="F948" s="664" t="s">
        <v>6902</v>
      </c>
      <c r="G948" s="663" t="s">
        <v>5494</v>
      </c>
      <c r="H948" s="663" t="s">
        <v>5495</v>
      </c>
      <c r="I948" s="665">
        <v>1856.1</v>
      </c>
      <c r="J948" s="665">
        <v>7</v>
      </c>
      <c r="K948" s="666">
        <v>12992.7</v>
      </c>
    </row>
    <row r="949" spans="1:11" ht="14.4" customHeight="1" x14ac:dyDescent="0.3">
      <c r="A949" s="661" t="s">
        <v>575</v>
      </c>
      <c r="B949" s="662" t="s">
        <v>576</v>
      </c>
      <c r="C949" s="663" t="s">
        <v>4019</v>
      </c>
      <c r="D949" s="664" t="s">
        <v>6900</v>
      </c>
      <c r="E949" s="663" t="s">
        <v>6901</v>
      </c>
      <c r="F949" s="664" t="s">
        <v>6902</v>
      </c>
      <c r="G949" s="663" t="s">
        <v>5494</v>
      </c>
      <c r="H949" s="663" t="s">
        <v>5496</v>
      </c>
      <c r="I949" s="665">
        <v>1856.1</v>
      </c>
      <c r="J949" s="665">
        <v>1</v>
      </c>
      <c r="K949" s="666">
        <v>1856.1</v>
      </c>
    </row>
    <row r="950" spans="1:11" ht="14.4" customHeight="1" x14ac:dyDescent="0.3">
      <c r="A950" s="661" t="s">
        <v>575</v>
      </c>
      <c r="B950" s="662" t="s">
        <v>576</v>
      </c>
      <c r="C950" s="663" t="s">
        <v>4019</v>
      </c>
      <c r="D950" s="664" t="s">
        <v>6900</v>
      </c>
      <c r="E950" s="663" t="s">
        <v>6901</v>
      </c>
      <c r="F950" s="664" t="s">
        <v>6902</v>
      </c>
      <c r="G950" s="663" t="s">
        <v>5497</v>
      </c>
      <c r="H950" s="663" t="s">
        <v>5498</v>
      </c>
      <c r="I950" s="665">
        <v>10248.799999999999</v>
      </c>
      <c r="J950" s="665">
        <v>1</v>
      </c>
      <c r="K950" s="666">
        <v>10248.799999999999</v>
      </c>
    </row>
    <row r="951" spans="1:11" ht="14.4" customHeight="1" x14ac:dyDescent="0.3">
      <c r="A951" s="661" t="s">
        <v>575</v>
      </c>
      <c r="B951" s="662" t="s">
        <v>576</v>
      </c>
      <c r="C951" s="663" t="s">
        <v>4019</v>
      </c>
      <c r="D951" s="664" t="s">
        <v>6900</v>
      </c>
      <c r="E951" s="663" t="s">
        <v>6901</v>
      </c>
      <c r="F951" s="664" t="s">
        <v>6902</v>
      </c>
      <c r="G951" s="663" t="s">
        <v>5499</v>
      </c>
      <c r="H951" s="663" t="s">
        <v>5500</v>
      </c>
      <c r="I951" s="665">
        <v>1839.09</v>
      </c>
      <c r="J951" s="665">
        <v>2</v>
      </c>
      <c r="K951" s="666">
        <v>3678.18</v>
      </c>
    </row>
    <row r="952" spans="1:11" ht="14.4" customHeight="1" x14ac:dyDescent="0.3">
      <c r="A952" s="661" t="s">
        <v>575</v>
      </c>
      <c r="B952" s="662" t="s">
        <v>576</v>
      </c>
      <c r="C952" s="663" t="s">
        <v>4019</v>
      </c>
      <c r="D952" s="664" t="s">
        <v>6900</v>
      </c>
      <c r="E952" s="663" t="s">
        <v>6901</v>
      </c>
      <c r="F952" s="664" t="s">
        <v>6902</v>
      </c>
      <c r="G952" s="663" t="s">
        <v>5501</v>
      </c>
      <c r="H952" s="663" t="s">
        <v>5502</v>
      </c>
      <c r="I952" s="665">
        <v>506</v>
      </c>
      <c r="J952" s="665">
        <v>3</v>
      </c>
      <c r="K952" s="666">
        <v>1518</v>
      </c>
    </row>
    <row r="953" spans="1:11" ht="14.4" customHeight="1" x14ac:dyDescent="0.3">
      <c r="A953" s="661" t="s">
        <v>575</v>
      </c>
      <c r="B953" s="662" t="s">
        <v>576</v>
      </c>
      <c r="C953" s="663" t="s">
        <v>4019</v>
      </c>
      <c r="D953" s="664" t="s">
        <v>6900</v>
      </c>
      <c r="E953" s="663" t="s">
        <v>6901</v>
      </c>
      <c r="F953" s="664" t="s">
        <v>6902</v>
      </c>
      <c r="G953" s="663" t="s">
        <v>5503</v>
      </c>
      <c r="H953" s="663" t="s">
        <v>5504</v>
      </c>
      <c r="I953" s="665">
        <v>9701.4</v>
      </c>
      <c r="J953" s="665">
        <v>1</v>
      </c>
      <c r="K953" s="666">
        <v>9701.4</v>
      </c>
    </row>
    <row r="954" spans="1:11" ht="14.4" customHeight="1" x14ac:dyDescent="0.3">
      <c r="A954" s="661" t="s">
        <v>575</v>
      </c>
      <c r="B954" s="662" t="s">
        <v>576</v>
      </c>
      <c r="C954" s="663" t="s">
        <v>4019</v>
      </c>
      <c r="D954" s="664" t="s">
        <v>6900</v>
      </c>
      <c r="E954" s="663" t="s">
        <v>6901</v>
      </c>
      <c r="F954" s="664" t="s">
        <v>6902</v>
      </c>
      <c r="G954" s="663" t="s">
        <v>5503</v>
      </c>
      <c r="H954" s="663" t="s">
        <v>5505</v>
      </c>
      <c r="I954" s="665">
        <v>9701.4</v>
      </c>
      <c r="J954" s="665">
        <v>3</v>
      </c>
      <c r="K954" s="666">
        <v>29104.199999999997</v>
      </c>
    </row>
    <row r="955" spans="1:11" ht="14.4" customHeight="1" x14ac:dyDescent="0.3">
      <c r="A955" s="661" t="s">
        <v>575</v>
      </c>
      <c r="B955" s="662" t="s">
        <v>576</v>
      </c>
      <c r="C955" s="663" t="s">
        <v>4019</v>
      </c>
      <c r="D955" s="664" t="s">
        <v>6900</v>
      </c>
      <c r="E955" s="663" t="s">
        <v>6901</v>
      </c>
      <c r="F955" s="664" t="s">
        <v>6902</v>
      </c>
      <c r="G955" s="663" t="s">
        <v>5506</v>
      </c>
      <c r="H955" s="663" t="s">
        <v>5507</v>
      </c>
      <c r="I955" s="665">
        <v>6669.0187500000011</v>
      </c>
      <c r="J955" s="665">
        <v>8</v>
      </c>
      <c r="K955" s="666">
        <v>53352.150000000009</v>
      </c>
    </row>
    <row r="956" spans="1:11" ht="14.4" customHeight="1" x14ac:dyDescent="0.3">
      <c r="A956" s="661" t="s">
        <v>575</v>
      </c>
      <c r="B956" s="662" t="s">
        <v>576</v>
      </c>
      <c r="C956" s="663" t="s">
        <v>4019</v>
      </c>
      <c r="D956" s="664" t="s">
        <v>6900</v>
      </c>
      <c r="E956" s="663" t="s">
        <v>6901</v>
      </c>
      <c r="F956" s="664" t="s">
        <v>6902</v>
      </c>
      <c r="G956" s="663" t="s">
        <v>5508</v>
      </c>
      <c r="H956" s="663" t="s">
        <v>5509</v>
      </c>
      <c r="I956" s="665">
        <v>547.21500000000003</v>
      </c>
      <c r="J956" s="665">
        <v>8</v>
      </c>
      <c r="K956" s="666">
        <v>4377.72</v>
      </c>
    </row>
    <row r="957" spans="1:11" ht="14.4" customHeight="1" x14ac:dyDescent="0.3">
      <c r="A957" s="661" t="s">
        <v>575</v>
      </c>
      <c r="B957" s="662" t="s">
        <v>576</v>
      </c>
      <c r="C957" s="663" t="s">
        <v>4019</v>
      </c>
      <c r="D957" s="664" t="s">
        <v>6900</v>
      </c>
      <c r="E957" s="663" t="s">
        <v>6901</v>
      </c>
      <c r="F957" s="664" t="s">
        <v>6902</v>
      </c>
      <c r="G957" s="663" t="s">
        <v>5510</v>
      </c>
      <c r="H957" s="663" t="s">
        <v>5511</v>
      </c>
      <c r="I957" s="665">
        <v>722.76333333333332</v>
      </c>
      <c r="J957" s="665">
        <v>11</v>
      </c>
      <c r="K957" s="666">
        <v>7950.4400000000005</v>
      </c>
    </row>
    <row r="958" spans="1:11" ht="14.4" customHeight="1" x14ac:dyDescent="0.3">
      <c r="A958" s="661" t="s">
        <v>575</v>
      </c>
      <c r="B958" s="662" t="s">
        <v>576</v>
      </c>
      <c r="C958" s="663" t="s">
        <v>4019</v>
      </c>
      <c r="D958" s="664" t="s">
        <v>6900</v>
      </c>
      <c r="E958" s="663" t="s">
        <v>6901</v>
      </c>
      <c r="F958" s="664" t="s">
        <v>6902</v>
      </c>
      <c r="G958" s="663" t="s">
        <v>5512</v>
      </c>
      <c r="H958" s="663" t="s">
        <v>5513</v>
      </c>
      <c r="I958" s="665">
        <v>1029.44</v>
      </c>
      <c r="J958" s="665">
        <v>4</v>
      </c>
      <c r="K958" s="666">
        <v>4117.76</v>
      </c>
    </row>
    <row r="959" spans="1:11" ht="14.4" customHeight="1" x14ac:dyDescent="0.3">
      <c r="A959" s="661" t="s">
        <v>575</v>
      </c>
      <c r="B959" s="662" t="s">
        <v>576</v>
      </c>
      <c r="C959" s="663" t="s">
        <v>4019</v>
      </c>
      <c r="D959" s="664" t="s">
        <v>6900</v>
      </c>
      <c r="E959" s="663" t="s">
        <v>6901</v>
      </c>
      <c r="F959" s="664" t="s">
        <v>6902</v>
      </c>
      <c r="G959" s="663" t="s">
        <v>5514</v>
      </c>
      <c r="H959" s="663" t="s">
        <v>5515</v>
      </c>
      <c r="I959" s="665">
        <v>9504.19</v>
      </c>
      <c r="J959" s="665">
        <v>2</v>
      </c>
      <c r="K959" s="666">
        <v>19008.38</v>
      </c>
    </row>
    <row r="960" spans="1:11" ht="14.4" customHeight="1" x14ac:dyDescent="0.3">
      <c r="A960" s="661" t="s">
        <v>575</v>
      </c>
      <c r="B960" s="662" t="s">
        <v>576</v>
      </c>
      <c r="C960" s="663" t="s">
        <v>4019</v>
      </c>
      <c r="D960" s="664" t="s">
        <v>6900</v>
      </c>
      <c r="E960" s="663" t="s">
        <v>6901</v>
      </c>
      <c r="F960" s="664" t="s">
        <v>6902</v>
      </c>
      <c r="G960" s="663" t="s">
        <v>5516</v>
      </c>
      <c r="H960" s="663" t="s">
        <v>5517</v>
      </c>
      <c r="I960" s="665">
        <v>597.52</v>
      </c>
      <c r="J960" s="665">
        <v>6</v>
      </c>
      <c r="K960" s="666">
        <v>3585.28</v>
      </c>
    </row>
    <row r="961" spans="1:11" ht="14.4" customHeight="1" x14ac:dyDescent="0.3">
      <c r="A961" s="661" t="s">
        <v>575</v>
      </c>
      <c r="B961" s="662" t="s">
        <v>576</v>
      </c>
      <c r="C961" s="663" t="s">
        <v>4019</v>
      </c>
      <c r="D961" s="664" t="s">
        <v>6900</v>
      </c>
      <c r="E961" s="663" t="s">
        <v>6901</v>
      </c>
      <c r="F961" s="664" t="s">
        <v>6902</v>
      </c>
      <c r="G961" s="663" t="s">
        <v>5518</v>
      </c>
      <c r="H961" s="663" t="s">
        <v>5519</v>
      </c>
      <c r="I961" s="665">
        <v>547.20000000000005</v>
      </c>
      <c r="J961" s="665">
        <v>4</v>
      </c>
      <c r="K961" s="666">
        <v>2188.8000000000002</v>
      </c>
    </row>
    <row r="962" spans="1:11" ht="14.4" customHeight="1" x14ac:dyDescent="0.3">
      <c r="A962" s="661" t="s">
        <v>575</v>
      </c>
      <c r="B962" s="662" t="s">
        <v>576</v>
      </c>
      <c r="C962" s="663" t="s">
        <v>4019</v>
      </c>
      <c r="D962" s="664" t="s">
        <v>6900</v>
      </c>
      <c r="E962" s="663" t="s">
        <v>6901</v>
      </c>
      <c r="F962" s="664" t="s">
        <v>6902</v>
      </c>
      <c r="G962" s="663" t="s">
        <v>5520</v>
      </c>
      <c r="H962" s="663" t="s">
        <v>5521</v>
      </c>
      <c r="I962" s="665">
        <v>778.04666666666662</v>
      </c>
      <c r="J962" s="665">
        <v>10</v>
      </c>
      <c r="K962" s="666">
        <v>7777.51</v>
      </c>
    </row>
    <row r="963" spans="1:11" ht="14.4" customHeight="1" x14ac:dyDescent="0.3">
      <c r="A963" s="661" t="s">
        <v>575</v>
      </c>
      <c r="B963" s="662" t="s">
        <v>576</v>
      </c>
      <c r="C963" s="663" t="s">
        <v>4019</v>
      </c>
      <c r="D963" s="664" t="s">
        <v>6900</v>
      </c>
      <c r="E963" s="663" t="s">
        <v>6901</v>
      </c>
      <c r="F963" s="664" t="s">
        <v>6902</v>
      </c>
      <c r="G963" s="663" t="s">
        <v>5522</v>
      </c>
      <c r="H963" s="663" t="s">
        <v>5523</v>
      </c>
      <c r="I963" s="665">
        <v>8572.7999999999993</v>
      </c>
      <c r="J963" s="665">
        <v>1</v>
      </c>
      <c r="K963" s="666">
        <v>8572.7999999999993</v>
      </c>
    </row>
    <row r="964" spans="1:11" ht="14.4" customHeight="1" x14ac:dyDescent="0.3">
      <c r="A964" s="661" t="s">
        <v>575</v>
      </c>
      <c r="B964" s="662" t="s">
        <v>576</v>
      </c>
      <c r="C964" s="663" t="s">
        <v>4019</v>
      </c>
      <c r="D964" s="664" t="s">
        <v>6900</v>
      </c>
      <c r="E964" s="663" t="s">
        <v>6901</v>
      </c>
      <c r="F964" s="664" t="s">
        <v>6902</v>
      </c>
      <c r="G964" s="663" t="s">
        <v>5524</v>
      </c>
      <c r="H964" s="663" t="s">
        <v>5525</v>
      </c>
      <c r="I964" s="665">
        <v>722.75166666666667</v>
      </c>
      <c r="J964" s="665">
        <v>9</v>
      </c>
      <c r="K964" s="666">
        <v>6504.7800000000007</v>
      </c>
    </row>
    <row r="965" spans="1:11" ht="14.4" customHeight="1" x14ac:dyDescent="0.3">
      <c r="A965" s="661" t="s">
        <v>575</v>
      </c>
      <c r="B965" s="662" t="s">
        <v>576</v>
      </c>
      <c r="C965" s="663" t="s">
        <v>4019</v>
      </c>
      <c r="D965" s="664" t="s">
        <v>6900</v>
      </c>
      <c r="E965" s="663" t="s">
        <v>6901</v>
      </c>
      <c r="F965" s="664" t="s">
        <v>6902</v>
      </c>
      <c r="G965" s="663" t="s">
        <v>5526</v>
      </c>
      <c r="H965" s="663" t="s">
        <v>5527</v>
      </c>
      <c r="I965" s="665">
        <v>4311.5</v>
      </c>
      <c r="J965" s="665">
        <v>1</v>
      </c>
      <c r="K965" s="666">
        <v>4311.5</v>
      </c>
    </row>
    <row r="966" spans="1:11" ht="14.4" customHeight="1" x14ac:dyDescent="0.3">
      <c r="A966" s="661" t="s">
        <v>575</v>
      </c>
      <c r="B966" s="662" t="s">
        <v>576</v>
      </c>
      <c r="C966" s="663" t="s">
        <v>4019</v>
      </c>
      <c r="D966" s="664" t="s">
        <v>6900</v>
      </c>
      <c r="E966" s="663" t="s">
        <v>6901</v>
      </c>
      <c r="F966" s="664" t="s">
        <v>6902</v>
      </c>
      <c r="G966" s="663" t="s">
        <v>5528</v>
      </c>
      <c r="H966" s="663" t="s">
        <v>5529</v>
      </c>
      <c r="I966" s="665">
        <v>722.76749999999993</v>
      </c>
      <c r="J966" s="665">
        <v>4</v>
      </c>
      <c r="K966" s="666">
        <v>2891.0699999999997</v>
      </c>
    </row>
    <row r="967" spans="1:11" ht="14.4" customHeight="1" x14ac:dyDescent="0.3">
      <c r="A967" s="661" t="s">
        <v>575</v>
      </c>
      <c r="B967" s="662" t="s">
        <v>576</v>
      </c>
      <c r="C967" s="663" t="s">
        <v>4019</v>
      </c>
      <c r="D967" s="664" t="s">
        <v>6900</v>
      </c>
      <c r="E967" s="663" t="s">
        <v>6901</v>
      </c>
      <c r="F967" s="664" t="s">
        <v>6902</v>
      </c>
      <c r="G967" s="663" t="s">
        <v>5530</v>
      </c>
      <c r="H967" s="663" t="s">
        <v>5531</v>
      </c>
      <c r="I967" s="665">
        <v>722.76599999999996</v>
      </c>
      <c r="J967" s="665">
        <v>6</v>
      </c>
      <c r="K967" s="666">
        <v>4336.6099999999997</v>
      </c>
    </row>
    <row r="968" spans="1:11" ht="14.4" customHeight="1" x14ac:dyDescent="0.3">
      <c r="A968" s="661" t="s">
        <v>575</v>
      </c>
      <c r="B968" s="662" t="s">
        <v>576</v>
      </c>
      <c r="C968" s="663" t="s">
        <v>4019</v>
      </c>
      <c r="D968" s="664" t="s">
        <v>6900</v>
      </c>
      <c r="E968" s="663" t="s">
        <v>6901</v>
      </c>
      <c r="F968" s="664" t="s">
        <v>6902</v>
      </c>
      <c r="G968" s="663" t="s">
        <v>5532</v>
      </c>
      <c r="H968" s="663" t="s">
        <v>5533</v>
      </c>
      <c r="I968" s="665">
        <v>3679.92</v>
      </c>
      <c r="J968" s="665">
        <v>1</v>
      </c>
      <c r="K968" s="666">
        <v>3679.92</v>
      </c>
    </row>
    <row r="969" spans="1:11" ht="14.4" customHeight="1" x14ac:dyDescent="0.3">
      <c r="A969" s="661" t="s">
        <v>575</v>
      </c>
      <c r="B969" s="662" t="s">
        <v>576</v>
      </c>
      <c r="C969" s="663" t="s">
        <v>4019</v>
      </c>
      <c r="D969" s="664" t="s">
        <v>6900</v>
      </c>
      <c r="E969" s="663" t="s">
        <v>6901</v>
      </c>
      <c r="F969" s="664" t="s">
        <v>6902</v>
      </c>
      <c r="G969" s="663" t="s">
        <v>5534</v>
      </c>
      <c r="H969" s="663" t="s">
        <v>5535</v>
      </c>
      <c r="I969" s="665">
        <v>9656.9449999999997</v>
      </c>
      <c r="J969" s="665">
        <v>2</v>
      </c>
      <c r="K969" s="666">
        <v>19313.89</v>
      </c>
    </row>
    <row r="970" spans="1:11" ht="14.4" customHeight="1" x14ac:dyDescent="0.3">
      <c r="A970" s="661" t="s">
        <v>575</v>
      </c>
      <c r="B970" s="662" t="s">
        <v>576</v>
      </c>
      <c r="C970" s="663" t="s">
        <v>4019</v>
      </c>
      <c r="D970" s="664" t="s">
        <v>6900</v>
      </c>
      <c r="E970" s="663" t="s">
        <v>6901</v>
      </c>
      <c r="F970" s="664" t="s">
        <v>6902</v>
      </c>
      <c r="G970" s="663" t="s">
        <v>5536</v>
      </c>
      <c r="H970" s="663" t="s">
        <v>5537</v>
      </c>
      <c r="I970" s="665">
        <v>1265.4000000000001</v>
      </c>
      <c r="J970" s="665">
        <v>2</v>
      </c>
      <c r="K970" s="666">
        <v>2530.8000000000002</v>
      </c>
    </row>
    <row r="971" spans="1:11" ht="14.4" customHeight="1" x14ac:dyDescent="0.3">
      <c r="A971" s="661" t="s">
        <v>575</v>
      </c>
      <c r="B971" s="662" t="s">
        <v>576</v>
      </c>
      <c r="C971" s="663" t="s">
        <v>4019</v>
      </c>
      <c r="D971" s="664" t="s">
        <v>6900</v>
      </c>
      <c r="E971" s="663" t="s">
        <v>6901</v>
      </c>
      <c r="F971" s="664" t="s">
        <v>6902</v>
      </c>
      <c r="G971" s="663" t="s">
        <v>5538</v>
      </c>
      <c r="H971" s="663" t="s">
        <v>5539</v>
      </c>
      <c r="I971" s="665">
        <v>597.52333333333343</v>
      </c>
      <c r="J971" s="665">
        <v>6</v>
      </c>
      <c r="K971" s="666">
        <v>3583.38</v>
      </c>
    </row>
    <row r="972" spans="1:11" ht="14.4" customHeight="1" x14ac:dyDescent="0.3">
      <c r="A972" s="661" t="s">
        <v>575</v>
      </c>
      <c r="B972" s="662" t="s">
        <v>576</v>
      </c>
      <c r="C972" s="663" t="s">
        <v>4019</v>
      </c>
      <c r="D972" s="664" t="s">
        <v>6900</v>
      </c>
      <c r="E972" s="663" t="s">
        <v>6901</v>
      </c>
      <c r="F972" s="664" t="s">
        <v>6902</v>
      </c>
      <c r="G972" s="663" t="s">
        <v>5540</v>
      </c>
      <c r="H972" s="663" t="s">
        <v>5541</v>
      </c>
      <c r="I972" s="665">
        <v>9660</v>
      </c>
      <c r="J972" s="665">
        <v>2</v>
      </c>
      <c r="K972" s="666">
        <v>19320</v>
      </c>
    </row>
    <row r="973" spans="1:11" ht="14.4" customHeight="1" x14ac:dyDescent="0.3">
      <c r="A973" s="661" t="s">
        <v>575</v>
      </c>
      <c r="B973" s="662" t="s">
        <v>576</v>
      </c>
      <c r="C973" s="663" t="s">
        <v>4019</v>
      </c>
      <c r="D973" s="664" t="s">
        <v>6900</v>
      </c>
      <c r="E973" s="663" t="s">
        <v>6901</v>
      </c>
      <c r="F973" s="664" t="s">
        <v>6902</v>
      </c>
      <c r="G973" s="663" t="s">
        <v>5542</v>
      </c>
      <c r="H973" s="663" t="s">
        <v>5543</v>
      </c>
      <c r="I973" s="665">
        <v>3109.6</v>
      </c>
      <c r="J973" s="665">
        <v>2</v>
      </c>
      <c r="K973" s="666">
        <v>6219.2</v>
      </c>
    </row>
    <row r="974" spans="1:11" ht="14.4" customHeight="1" x14ac:dyDescent="0.3">
      <c r="A974" s="661" t="s">
        <v>575</v>
      </c>
      <c r="B974" s="662" t="s">
        <v>576</v>
      </c>
      <c r="C974" s="663" t="s">
        <v>4019</v>
      </c>
      <c r="D974" s="664" t="s">
        <v>6900</v>
      </c>
      <c r="E974" s="663" t="s">
        <v>6901</v>
      </c>
      <c r="F974" s="664" t="s">
        <v>6902</v>
      </c>
      <c r="G974" s="663" t="s">
        <v>5544</v>
      </c>
      <c r="H974" s="663" t="s">
        <v>5545</v>
      </c>
      <c r="I974" s="665">
        <v>4600</v>
      </c>
      <c r="J974" s="665">
        <v>7</v>
      </c>
      <c r="K974" s="666">
        <v>32200</v>
      </c>
    </row>
    <row r="975" spans="1:11" ht="14.4" customHeight="1" x14ac:dyDescent="0.3">
      <c r="A975" s="661" t="s">
        <v>575</v>
      </c>
      <c r="B975" s="662" t="s">
        <v>576</v>
      </c>
      <c r="C975" s="663" t="s">
        <v>4019</v>
      </c>
      <c r="D975" s="664" t="s">
        <v>6900</v>
      </c>
      <c r="E975" s="663" t="s">
        <v>6901</v>
      </c>
      <c r="F975" s="664" t="s">
        <v>6902</v>
      </c>
      <c r="G975" s="663" t="s">
        <v>5546</v>
      </c>
      <c r="H975" s="663" t="s">
        <v>5547</v>
      </c>
      <c r="I975" s="665">
        <v>3859.19</v>
      </c>
      <c r="J975" s="665">
        <v>3</v>
      </c>
      <c r="K975" s="666">
        <v>11577.57</v>
      </c>
    </row>
    <row r="976" spans="1:11" ht="14.4" customHeight="1" x14ac:dyDescent="0.3">
      <c r="A976" s="661" t="s">
        <v>575</v>
      </c>
      <c r="B976" s="662" t="s">
        <v>576</v>
      </c>
      <c r="C976" s="663" t="s">
        <v>4019</v>
      </c>
      <c r="D976" s="664" t="s">
        <v>6900</v>
      </c>
      <c r="E976" s="663" t="s">
        <v>6901</v>
      </c>
      <c r="F976" s="664" t="s">
        <v>6902</v>
      </c>
      <c r="G976" s="663" t="s">
        <v>5546</v>
      </c>
      <c r="H976" s="663" t="s">
        <v>5548</v>
      </c>
      <c r="I976" s="665">
        <v>3859.17</v>
      </c>
      <c r="J976" s="665">
        <v>1</v>
      </c>
      <c r="K976" s="666">
        <v>3859.17</v>
      </c>
    </row>
    <row r="977" spans="1:11" ht="14.4" customHeight="1" x14ac:dyDescent="0.3">
      <c r="A977" s="661" t="s">
        <v>575</v>
      </c>
      <c r="B977" s="662" t="s">
        <v>576</v>
      </c>
      <c r="C977" s="663" t="s">
        <v>4019</v>
      </c>
      <c r="D977" s="664" t="s">
        <v>6900</v>
      </c>
      <c r="E977" s="663" t="s">
        <v>6901</v>
      </c>
      <c r="F977" s="664" t="s">
        <v>6902</v>
      </c>
      <c r="G977" s="663" t="s">
        <v>5549</v>
      </c>
      <c r="H977" s="663" t="s">
        <v>5550</v>
      </c>
      <c r="I977" s="665">
        <v>9660</v>
      </c>
      <c r="J977" s="665">
        <v>3</v>
      </c>
      <c r="K977" s="666">
        <v>28980</v>
      </c>
    </row>
    <row r="978" spans="1:11" ht="14.4" customHeight="1" x14ac:dyDescent="0.3">
      <c r="A978" s="661" t="s">
        <v>575</v>
      </c>
      <c r="B978" s="662" t="s">
        <v>576</v>
      </c>
      <c r="C978" s="663" t="s">
        <v>4019</v>
      </c>
      <c r="D978" s="664" t="s">
        <v>6900</v>
      </c>
      <c r="E978" s="663" t="s">
        <v>6901</v>
      </c>
      <c r="F978" s="664" t="s">
        <v>6902</v>
      </c>
      <c r="G978" s="663" t="s">
        <v>5551</v>
      </c>
      <c r="H978" s="663" t="s">
        <v>5552</v>
      </c>
      <c r="I978" s="665">
        <v>3859.2</v>
      </c>
      <c r="J978" s="665">
        <v>1</v>
      </c>
      <c r="K978" s="666">
        <v>3859.2</v>
      </c>
    </row>
    <row r="979" spans="1:11" ht="14.4" customHeight="1" x14ac:dyDescent="0.3">
      <c r="A979" s="661" t="s">
        <v>575</v>
      </c>
      <c r="B979" s="662" t="s">
        <v>576</v>
      </c>
      <c r="C979" s="663" t="s">
        <v>4019</v>
      </c>
      <c r="D979" s="664" t="s">
        <v>6900</v>
      </c>
      <c r="E979" s="663" t="s">
        <v>6901</v>
      </c>
      <c r="F979" s="664" t="s">
        <v>6902</v>
      </c>
      <c r="G979" s="663" t="s">
        <v>5551</v>
      </c>
      <c r="H979" s="663" t="s">
        <v>5553</v>
      </c>
      <c r="I979" s="665">
        <v>3859.2</v>
      </c>
      <c r="J979" s="665">
        <v>1</v>
      </c>
      <c r="K979" s="666">
        <v>3859.2</v>
      </c>
    </row>
    <row r="980" spans="1:11" ht="14.4" customHeight="1" x14ac:dyDescent="0.3">
      <c r="A980" s="661" t="s">
        <v>575</v>
      </c>
      <c r="B980" s="662" t="s">
        <v>576</v>
      </c>
      <c r="C980" s="663" t="s">
        <v>4019</v>
      </c>
      <c r="D980" s="664" t="s">
        <v>6900</v>
      </c>
      <c r="E980" s="663" t="s">
        <v>6901</v>
      </c>
      <c r="F980" s="664" t="s">
        <v>6902</v>
      </c>
      <c r="G980" s="663" t="s">
        <v>5554</v>
      </c>
      <c r="H980" s="663" t="s">
        <v>5555</v>
      </c>
      <c r="I980" s="665">
        <v>3859.17</v>
      </c>
      <c r="J980" s="665">
        <v>1</v>
      </c>
      <c r="K980" s="666">
        <v>3859.17</v>
      </c>
    </row>
    <row r="981" spans="1:11" ht="14.4" customHeight="1" x14ac:dyDescent="0.3">
      <c r="A981" s="661" t="s">
        <v>575</v>
      </c>
      <c r="B981" s="662" t="s">
        <v>576</v>
      </c>
      <c r="C981" s="663" t="s">
        <v>4019</v>
      </c>
      <c r="D981" s="664" t="s">
        <v>6900</v>
      </c>
      <c r="E981" s="663" t="s">
        <v>6901</v>
      </c>
      <c r="F981" s="664" t="s">
        <v>6902</v>
      </c>
      <c r="G981" s="663" t="s">
        <v>5554</v>
      </c>
      <c r="H981" s="663" t="s">
        <v>5556</v>
      </c>
      <c r="I981" s="665">
        <v>3859.17</v>
      </c>
      <c r="J981" s="665">
        <v>1</v>
      </c>
      <c r="K981" s="666">
        <v>3859.17</v>
      </c>
    </row>
    <row r="982" spans="1:11" ht="14.4" customHeight="1" x14ac:dyDescent="0.3">
      <c r="A982" s="661" t="s">
        <v>575</v>
      </c>
      <c r="B982" s="662" t="s">
        <v>576</v>
      </c>
      <c r="C982" s="663" t="s">
        <v>4019</v>
      </c>
      <c r="D982" s="664" t="s">
        <v>6900</v>
      </c>
      <c r="E982" s="663" t="s">
        <v>6901</v>
      </c>
      <c r="F982" s="664" t="s">
        <v>6902</v>
      </c>
      <c r="G982" s="663" t="s">
        <v>5557</v>
      </c>
      <c r="H982" s="663" t="s">
        <v>5558</v>
      </c>
      <c r="I982" s="665">
        <v>2129.5</v>
      </c>
      <c r="J982" s="665">
        <v>1</v>
      </c>
      <c r="K982" s="666">
        <v>2129.5</v>
      </c>
    </row>
    <row r="983" spans="1:11" ht="14.4" customHeight="1" x14ac:dyDescent="0.3">
      <c r="A983" s="661" t="s">
        <v>575</v>
      </c>
      <c r="B983" s="662" t="s">
        <v>576</v>
      </c>
      <c r="C983" s="663" t="s">
        <v>4019</v>
      </c>
      <c r="D983" s="664" t="s">
        <v>6900</v>
      </c>
      <c r="E983" s="663" t="s">
        <v>6901</v>
      </c>
      <c r="F983" s="664" t="s">
        <v>6902</v>
      </c>
      <c r="G983" s="663" t="s">
        <v>5559</v>
      </c>
      <c r="H983" s="663" t="s">
        <v>5560</v>
      </c>
      <c r="I983" s="665">
        <v>614.45500000000004</v>
      </c>
      <c r="J983" s="665">
        <v>2</v>
      </c>
      <c r="K983" s="666">
        <v>1228.9100000000001</v>
      </c>
    </row>
    <row r="984" spans="1:11" ht="14.4" customHeight="1" x14ac:dyDescent="0.3">
      <c r="A984" s="661" t="s">
        <v>575</v>
      </c>
      <c r="B984" s="662" t="s">
        <v>576</v>
      </c>
      <c r="C984" s="663" t="s">
        <v>4019</v>
      </c>
      <c r="D984" s="664" t="s">
        <v>6900</v>
      </c>
      <c r="E984" s="663" t="s">
        <v>6901</v>
      </c>
      <c r="F984" s="664" t="s">
        <v>6902</v>
      </c>
      <c r="G984" s="663" t="s">
        <v>5561</v>
      </c>
      <c r="H984" s="663" t="s">
        <v>5562</v>
      </c>
      <c r="I984" s="665">
        <v>9017.83</v>
      </c>
      <c r="J984" s="665">
        <v>4</v>
      </c>
      <c r="K984" s="666">
        <v>36071.32</v>
      </c>
    </row>
    <row r="985" spans="1:11" ht="14.4" customHeight="1" x14ac:dyDescent="0.3">
      <c r="A985" s="661" t="s">
        <v>575</v>
      </c>
      <c r="B985" s="662" t="s">
        <v>576</v>
      </c>
      <c r="C985" s="663" t="s">
        <v>4019</v>
      </c>
      <c r="D985" s="664" t="s">
        <v>6900</v>
      </c>
      <c r="E985" s="663" t="s">
        <v>6901</v>
      </c>
      <c r="F985" s="664" t="s">
        <v>6902</v>
      </c>
      <c r="G985" s="663" t="s">
        <v>5563</v>
      </c>
      <c r="H985" s="663" t="s">
        <v>5564</v>
      </c>
      <c r="I985" s="665">
        <v>549.33249999999998</v>
      </c>
      <c r="J985" s="665">
        <v>4</v>
      </c>
      <c r="K985" s="666">
        <v>2197.33</v>
      </c>
    </row>
    <row r="986" spans="1:11" ht="14.4" customHeight="1" x14ac:dyDescent="0.3">
      <c r="A986" s="661" t="s">
        <v>575</v>
      </c>
      <c r="B986" s="662" t="s">
        <v>576</v>
      </c>
      <c r="C986" s="663" t="s">
        <v>4019</v>
      </c>
      <c r="D986" s="664" t="s">
        <v>6900</v>
      </c>
      <c r="E986" s="663" t="s">
        <v>6901</v>
      </c>
      <c r="F986" s="664" t="s">
        <v>6902</v>
      </c>
      <c r="G986" s="663" t="s">
        <v>5565</v>
      </c>
      <c r="H986" s="663" t="s">
        <v>5566</v>
      </c>
      <c r="I986" s="665">
        <v>9017.83</v>
      </c>
      <c r="J986" s="665">
        <v>1</v>
      </c>
      <c r="K986" s="666">
        <v>9017.83</v>
      </c>
    </row>
    <row r="987" spans="1:11" ht="14.4" customHeight="1" x14ac:dyDescent="0.3">
      <c r="A987" s="661" t="s">
        <v>575</v>
      </c>
      <c r="B987" s="662" t="s">
        <v>576</v>
      </c>
      <c r="C987" s="663" t="s">
        <v>4019</v>
      </c>
      <c r="D987" s="664" t="s">
        <v>6900</v>
      </c>
      <c r="E987" s="663" t="s">
        <v>6901</v>
      </c>
      <c r="F987" s="664" t="s">
        <v>6902</v>
      </c>
      <c r="G987" s="663" t="s">
        <v>5567</v>
      </c>
      <c r="H987" s="663" t="s">
        <v>5568</v>
      </c>
      <c r="I987" s="665">
        <v>426.36</v>
      </c>
      <c r="J987" s="665">
        <v>2</v>
      </c>
      <c r="K987" s="666">
        <v>852.72</v>
      </c>
    </row>
    <row r="988" spans="1:11" ht="14.4" customHeight="1" x14ac:dyDescent="0.3">
      <c r="A988" s="661" t="s">
        <v>575</v>
      </c>
      <c r="B988" s="662" t="s">
        <v>576</v>
      </c>
      <c r="C988" s="663" t="s">
        <v>4019</v>
      </c>
      <c r="D988" s="664" t="s">
        <v>6900</v>
      </c>
      <c r="E988" s="663" t="s">
        <v>6901</v>
      </c>
      <c r="F988" s="664" t="s">
        <v>6902</v>
      </c>
      <c r="G988" s="663" t="s">
        <v>5569</v>
      </c>
      <c r="H988" s="663" t="s">
        <v>5570</v>
      </c>
      <c r="I988" s="665">
        <v>937.03499999999997</v>
      </c>
      <c r="J988" s="665">
        <v>2</v>
      </c>
      <c r="K988" s="666">
        <v>1874.07</v>
      </c>
    </row>
    <row r="989" spans="1:11" ht="14.4" customHeight="1" x14ac:dyDescent="0.3">
      <c r="A989" s="661" t="s">
        <v>575</v>
      </c>
      <c r="B989" s="662" t="s">
        <v>576</v>
      </c>
      <c r="C989" s="663" t="s">
        <v>4019</v>
      </c>
      <c r="D989" s="664" t="s">
        <v>6900</v>
      </c>
      <c r="E989" s="663" t="s">
        <v>6901</v>
      </c>
      <c r="F989" s="664" t="s">
        <v>6902</v>
      </c>
      <c r="G989" s="663" t="s">
        <v>5569</v>
      </c>
      <c r="H989" s="663" t="s">
        <v>5571</v>
      </c>
      <c r="I989" s="665">
        <v>937.08</v>
      </c>
      <c r="J989" s="665">
        <v>4</v>
      </c>
      <c r="K989" s="666">
        <v>3748.31</v>
      </c>
    </row>
    <row r="990" spans="1:11" ht="14.4" customHeight="1" x14ac:dyDescent="0.3">
      <c r="A990" s="661" t="s">
        <v>575</v>
      </c>
      <c r="B990" s="662" t="s">
        <v>576</v>
      </c>
      <c r="C990" s="663" t="s">
        <v>4019</v>
      </c>
      <c r="D990" s="664" t="s">
        <v>6900</v>
      </c>
      <c r="E990" s="663" t="s">
        <v>6901</v>
      </c>
      <c r="F990" s="664" t="s">
        <v>6902</v>
      </c>
      <c r="G990" s="663" t="s">
        <v>5572</v>
      </c>
      <c r="H990" s="663" t="s">
        <v>5573</v>
      </c>
      <c r="I990" s="665">
        <v>937.03</v>
      </c>
      <c r="J990" s="665">
        <v>2</v>
      </c>
      <c r="K990" s="666">
        <v>1874.06</v>
      </c>
    </row>
    <row r="991" spans="1:11" ht="14.4" customHeight="1" x14ac:dyDescent="0.3">
      <c r="A991" s="661" t="s">
        <v>575</v>
      </c>
      <c r="B991" s="662" t="s">
        <v>576</v>
      </c>
      <c r="C991" s="663" t="s">
        <v>4019</v>
      </c>
      <c r="D991" s="664" t="s">
        <v>6900</v>
      </c>
      <c r="E991" s="663" t="s">
        <v>6901</v>
      </c>
      <c r="F991" s="664" t="s">
        <v>6902</v>
      </c>
      <c r="G991" s="663" t="s">
        <v>5572</v>
      </c>
      <c r="H991" s="663" t="s">
        <v>5574</v>
      </c>
      <c r="I991" s="665">
        <v>937.05500000000006</v>
      </c>
      <c r="J991" s="665">
        <v>3</v>
      </c>
      <c r="K991" s="666">
        <v>2811.19</v>
      </c>
    </row>
    <row r="992" spans="1:11" ht="14.4" customHeight="1" x14ac:dyDescent="0.3">
      <c r="A992" s="661" t="s">
        <v>575</v>
      </c>
      <c r="B992" s="662" t="s">
        <v>576</v>
      </c>
      <c r="C992" s="663" t="s">
        <v>4019</v>
      </c>
      <c r="D992" s="664" t="s">
        <v>6900</v>
      </c>
      <c r="E992" s="663" t="s">
        <v>6901</v>
      </c>
      <c r="F992" s="664" t="s">
        <v>6902</v>
      </c>
      <c r="G992" s="663" t="s">
        <v>5575</v>
      </c>
      <c r="H992" s="663" t="s">
        <v>5576</v>
      </c>
      <c r="I992" s="665">
        <v>9656.9500000000007</v>
      </c>
      <c r="J992" s="665">
        <v>2</v>
      </c>
      <c r="K992" s="666">
        <v>19313.900000000001</v>
      </c>
    </row>
    <row r="993" spans="1:11" ht="14.4" customHeight="1" x14ac:dyDescent="0.3">
      <c r="A993" s="661" t="s">
        <v>575</v>
      </c>
      <c r="B993" s="662" t="s">
        <v>576</v>
      </c>
      <c r="C993" s="663" t="s">
        <v>4019</v>
      </c>
      <c r="D993" s="664" t="s">
        <v>6900</v>
      </c>
      <c r="E993" s="663" t="s">
        <v>6901</v>
      </c>
      <c r="F993" s="664" t="s">
        <v>6902</v>
      </c>
      <c r="G993" s="663" t="s">
        <v>5577</v>
      </c>
      <c r="H993" s="663" t="s">
        <v>5578</v>
      </c>
      <c r="I993" s="665">
        <v>1376.0050000000001</v>
      </c>
      <c r="J993" s="665">
        <v>4</v>
      </c>
      <c r="K993" s="666">
        <v>5503.96</v>
      </c>
    </row>
    <row r="994" spans="1:11" ht="14.4" customHeight="1" x14ac:dyDescent="0.3">
      <c r="A994" s="661" t="s">
        <v>575</v>
      </c>
      <c r="B994" s="662" t="s">
        <v>576</v>
      </c>
      <c r="C994" s="663" t="s">
        <v>4019</v>
      </c>
      <c r="D994" s="664" t="s">
        <v>6900</v>
      </c>
      <c r="E994" s="663" t="s">
        <v>6901</v>
      </c>
      <c r="F994" s="664" t="s">
        <v>6902</v>
      </c>
      <c r="G994" s="663" t="s">
        <v>5577</v>
      </c>
      <c r="H994" s="663" t="s">
        <v>5579</v>
      </c>
      <c r="I994" s="665">
        <v>1376</v>
      </c>
      <c r="J994" s="665">
        <v>4</v>
      </c>
      <c r="K994" s="666">
        <v>5504</v>
      </c>
    </row>
    <row r="995" spans="1:11" ht="14.4" customHeight="1" x14ac:dyDescent="0.3">
      <c r="A995" s="661" t="s">
        <v>575</v>
      </c>
      <c r="B995" s="662" t="s">
        <v>576</v>
      </c>
      <c r="C995" s="663" t="s">
        <v>4019</v>
      </c>
      <c r="D995" s="664" t="s">
        <v>6900</v>
      </c>
      <c r="E995" s="663" t="s">
        <v>6901</v>
      </c>
      <c r="F995" s="664" t="s">
        <v>6902</v>
      </c>
      <c r="G995" s="663" t="s">
        <v>5580</v>
      </c>
      <c r="H995" s="663" t="s">
        <v>5581</v>
      </c>
      <c r="I995" s="665">
        <v>530.53749999999991</v>
      </c>
      <c r="J995" s="665">
        <v>7</v>
      </c>
      <c r="K995" s="666">
        <v>3713.7599999999993</v>
      </c>
    </row>
    <row r="996" spans="1:11" ht="14.4" customHeight="1" x14ac:dyDescent="0.3">
      <c r="A996" s="661" t="s">
        <v>575</v>
      </c>
      <c r="B996" s="662" t="s">
        <v>576</v>
      </c>
      <c r="C996" s="663" t="s">
        <v>4019</v>
      </c>
      <c r="D996" s="664" t="s">
        <v>6900</v>
      </c>
      <c r="E996" s="663" t="s">
        <v>6901</v>
      </c>
      <c r="F996" s="664" t="s">
        <v>6902</v>
      </c>
      <c r="G996" s="663" t="s">
        <v>5582</v>
      </c>
      <c r="H996" s="663" t="s">
        <v>5583</v>
      </c>
      <c r="I996" s="665">
        <v>510.71333333333337</v>
      </c>
      <c r="J996" s="665">
        <v>3</v>
      </c>
      <c r="K996" s="666">
        <v>1532.14</v>
      </c>
    </row>
    <row r="997" spans="1:11" ht="14.4" customHeight="1" x14ac:dyDescent="0.3">
      <c r="A997" s="661" t="s">
        <v>575</v>
      </c>
      <c r="B997" s="662" t="s">
        <v>576</v>
      </c>
      <c r="C997" s="663" t="s">
        <v>4019</v>
      </c>
      <c r="D997" s="664" t="s">
        <v>6900</v>
      </c>
      <c r="E997" s="663" t="s">
        <v>6901</v>
      </c>
      <c r="F997" s="664" t="s">
        <v>6902</v>
      </c>
      <c r="G997" s="663" t="s">
        <v>5584</v>
      </c>
      <c r="H997" s="663" t="s">
        <v>5585</v>
      </c>
      <c r="I997" s="665">
        <v>2129.5166666666669</v>
      </c>
      <c r="J997" s="665">
        <v>3</v>
      </c>
      <c r="K997" s="666">
        <v>6388.55</v>
      </c>
    </row>
    <row r="998" spans="1:11" ht="14.4" customHeight="1" x14ac:dyDescent="0.3">
      <c r="A998" s="661" t="s">
        <v>575</v>
      </c>
      <c r="B998" s="662" t="s">
        <v>576</v>
      </c>
      <c r="C998" s="663" t="s">
        <v>4019</v>
      </c>
      <c r="D998" s="664" t="s">
        <v>6900</v>
      </c>
      <c r="E998" s="663" t="s">
        <v>6901</v>
      </c>
      <c r="F998" s="664" t="s">
        <v>6902</v>
      </c>
      <c r="G998" s="663" t="s">
        <v>5586</v>
      </c>
      <c r="H998" s="663" t="s">
        <v>5587</v>
      </c>
      <c r="I998" s="665">
        <v>88.88</v>
      </c>
      <c r="J998" s="665">
        <v>100</v>
      </c>
      <c r="K998" s="666">
        <v>8888.36</v>
      </c>
    </row>
    <row r="999" spans="1:11" ht="14.4" customHeight="1" x14ac:dyDescent="0.3">
      <c r="A999" s="661" t="s">
        <v>575</v>
      </c>
      <c r="B999" s="662" t="s">
        <v>576</v>
      </c>
      <c r="C999" s="663" t="s">
        <v>4019</v>
      </c>
      <c r="D999" s="664" t="s">
        <v>6900</v>
      </c>
      <c r="E999" s="663" t="s">
        <v>6901</v>
      </c>
      <c r="F999" s="664" t="s">
        <v>6902</v>
      </c>
      <c r="G999" s="663" t="s">
        <v>5588</v>
      </c>
      <c r="H999" s="663" t="s">
        <v>5589</v>
      </c>
      <c r="I999" s="665">
        <v>88.88</v>
      </c>
      <c r="J999" s="665">
        <v>110</v>
      </c>
      <c r="K999" s="666">
        <v>9777.2000000000007</v>
      </c>
    </row>
    <row r="1000" spans="1:11" ht="14.4" customHeight="1" x14ac:dyDescent="0.3">
      <c r="A1000" s="661" t="s">
        <v>575</v>
      </c>
      <c r="B1000" s="662" t="s">
        <v>576</v>
      </c>
      <c r="C1000" s="663" t="s">
        <v>4019</v>
      </c>
      <c r="D1000" s="664" t="s">
        <v>6900</v>
      </c>
      <c r="E1000" s="663" t="s">
        <v>6901</v>
      </c>
      <c r="F1000" s="664" t="s">
        <v>6902</v>
      </c>
      <c r="G1000" s="663" t="s">
        <v>5588</v>
      </c>
      <c r="H1000" s="663" t="s">
        <v>5590</v>
      </c>
      <c r="I1000" s="665">
        <v>88.88</v>
      </c>
      <c r="J1000" s="665">
        <v>70</v>
      </c>
      <c r="K1000" s="666">
        <v>6221.85</v>
      </c>
    </row>
    <row r="1001" spans="1:11" ht="14.4" customHeight="1" x14ac:dyDescent="0.3">
      <c r="A1001" s="661" t="s">
        <v>575</v>
      </c>
      <c r="B1001" s="662" t="s">
        <v>576</v>
      </c>
      <c r="C1001" s="663" t="s">
        <v>4019</v>
      </c>
      <c r="D1001" s="664" t="s">
        <v>6900</v>
      </c>
      <c r="E1001" s="663" t="s">
        <v>6901</v>
      </c>
      <c r="F1001" s="664" t="s">
        <v>6902</v>
      </c>
      <c r="G1001" s="663" t="s">
        <v>5591</v>
      </c>
      <c r="H1001" s="663" t="s">
        <v>5592</v>
      </c>
      <c r="I1001" s="665">
        <v>5146.25</v>
      </c>
      <c r="J1001" s="665">
        <v>2</v>
      </c>
      <c r="K1001" s="666">
        <v>10292.5</v>
      </c>
    </row>
    <row r="1002" spans="1:11" ht="14.4" customHeight="1" x14ac:dyDescent="0.3">
      <c r="A1002" s="661" t="s">
        <v>575</v>
      </c>
      <c r="B1002" s="662" t="s">
        <v>576</v>
      </c>
      <c r="C1002" s="663" t="s">
        <v>4019</v>
      </c>
      <c r="D1002" s="664" t="s">
        <v>6900</v>
      </c>
      <c r="E1002" s="663" t="s">
        <v>6901</v>
      </c>
      <c r="F1002" s="664" t="s">
        <v>6902</v>
      </c>
      <c r="G1002" s="663" t="s">
        <v>5593</v>
      </c>
      <c r="H1002" s="663" t="s">
        <v>5594</v>
      </c>
      <c r="I1002" s="665">
        <v>13281</v>
      </c>
      <c r="J1002" s="665">
        <v>1</v>
      </c>
      <c r="K1002" s="666">
        <v>13281</v>
      </c>
    </row>
    <row r="1003" spans="1:11" ht="14.4" customHeight="1" x14ac:dyDescent="0.3">
      <c r="A1003" s="661" t="s">
        <v>575</v>
      </c>
      <c r="B1003" s="662" t="s">
        <v>576</v>
      </c>
      <c r="C1003" s="663" t="s">
        <v>4019</v>
      </c>
      <c r="D1003" s="664" t="s">
        <v>6900</v>
      </c>
      <c r="E1003" s="663" t="s">
        <v>6901</v>
      </c>
      <c r="F1003" s="664" t="s">
        <v>6902</v>
      </c>
      <c r="G1003" s="663" t="s">
        <v>5595</v>
      </c>
      <c r="H1003" s="663" t="s">
        <v>5596</v>
      </c>
      <c r="I1003" s="665">
        <v>12681.36</v>
      </c>
      <c r="J1003" s="665">
        <v>2</v>
      </c>
      <c r="K1003" s="666">
        <v>25362.720000000001</v>
      </c>
    </row>
    <row r="1004" spans="1:11" ht="14.4" customHeight="1" x14ac:dyDescent="0.3">
      <c r="A1004" s="661" t="s">
        <v>575</v>
      </c>
      <c r="B1004" s="662" t="s">
        <v>576</v>
      </c>
      <c r="C1004" s="663" t="s">
        <v>4019</v>
      </c>
      <c r="D1004" s="664" t="s">
        <v>6900</v>
      </c>
      <c r="E1004" s="663" t="s">
        <v>6901</v>
      </c>
      <c r="F1004" s="664" t="s">
        <v>6902</v>
      </c>
      <c r="G1004" s="663" t="s">
        <v>5597</v>
      </c>
      <c r="H1004" s="663" t="s">
        <v>5598</v>
      </c>
      <c r="I1004" s="665">
        <v>88.88</v>
      </c>
      <c r="J1004" s="665">
        <v>20</v>
      </c>
      <c r="K1004" s="666">
        <v>1777.67</v>
      </c>
    </row>
    <row r="1005" spans="1:11" ht="14.4" customHeight="1" x14ac:dyDescent="0.3">
      <c r="A1005" s="661" t="s">
        <v>575</v>
      </c>
      <c r="B1005" s="662" t="s">
        <v>576</v>
      </c>
      <c r="C1005" s="663" t="s">
        <v>4019</v>
      </c>
      <c r="D1005" s="664" t="s">
        <v>6900</v>
      </c>
      <c r="E1005" s="663" t="s">
        <v>6901</v>
      </c>
      <c r="F1005" s="664" t="s">
        <v>6902</v>
      </c>
      <c r="G1005" s="663" t="s">
        <v>5599</v>
      </c>
      <c r="H1005" s="663" t="s">
        <v>5600</v>
      </c>
      <c r="I1005" s="665">
        <v>88.88</v>
      </c>
      <c r="J1005" s="665">
        <v>160</v>
      </c>
      <c r="K1005" s="666">
        <v>14221.23</v>
      </c>
    </row>
    <row r="1006" spans="1:11" ht="14.4" customHeight="1" x14ac:dyDescent="0.3">
      <c r="A1006" s="661" t="s">
        <v>575</v>
      </c>
      <c r="B1006" s="662" t="s">
        <v>576</v>
      </c>
      <c r="C1006" s="663" t="s">
        <v>4019</v>
      </c>
      <c r="D1006" s="664" t="s">
        <v>6900</v>
      </c>
      <c r="E1006" s="663" t="s">
        <v>6901</v>
      </c>
      <c r="F1006" s="664" t="s">
        <v>6902</v>
      </c>
      <c r="G1006" s="663" t="s">
        <v>5601</v>
      </c>
      <c r="H1006" s="663" t="s">
        <v>5602</v>
      </c>
      <c r="I1006" s="665">
        <v>88.88</v>
      </c>
      <c r="J1006" s="665">
        <v>90</v>
      </c>
      <c r="K1006" s="666">
        <v>7999.52</v>
      </c>
    </row>
    <row r="1007" spans="1:11" ht="14.4" customHeight="1" x14ac:dyDescent="0.3">
      <c r="A1007" s="661" t="s">
        <v>575</v>
      </c>
      <c r="B1007" s="662" t="s">
        <v>576</v>
      </c>
      <c r="C1007" s="663" t="s">
        <v>4019</v>
      </c>
      <c r="D1007" s="664" t="s">
        <v>6900</v>
      </c>
      <c r="E1007" s="663" t="s">
        <v>6901</v>
      </c>
      <c r="F1007" s="664" t="s">
        <v>6902</v>
      </c>
      <c r="G1007" s="663" t="s">
        <v>5603</v>
      </c>
      <c r="H1007" s="663" t="s">
        <v>5604</v>
      </c>
      <c r="I1007" s="665">
        <v>471.98</v>
      </c>
      <c r="J1007" s="665">
        <v>6</v>
      </c>
      <c r="K1007" s="666">
        <v>2831.84</v>
      </c>
    </row>
    <row r="1008" spans="1:11" ht="14.4" customHeight="1" x14ac:dyDescent="0.3">
      <c r="A1008" s="661" t="s">
        <v>575</v>
      </c>
      <c r="B1008" s="662" t="s">
        <v>576</v>
      </c>
      <c r="C1008" s="663" t="s">
        <v>4019</v>
      </c>
      <c r="D1008" s="664" t="s">
        <v>6900</v>
      </c>
      <c r="E1008" s="663" t="s">
        <v>6901</v>
      </c>
      <c r="F1008" s="664" t="s">
        <v>6902</v>
      </c>
      <c r="G1008" s="663" t="s">
        <v>5605</v>
      </c>
      <c r="H1008" s="663" t="s">
        <v>5606</v>
      </c>
      <c r="I1008" s="665">
        <v>722.8</v>
      </c>
      <c r="J1008" s="665">
        <v>1</v>
      </c>
      <c r="K1008" s="666">
        <v>722.8</v>
      </c>
    </row>
    <row r="1009" spans="1:11" ht="14.4" customHeight="1" x14ac:dyDescent="0.3">
      <c r="A1009" s="661" t="s">
        <v>575</v>
      </c>
      <c r="B1009" s="662" t="s">
        <v>576</v>
      </c>
      <c r="C1009" s="663" t="s">
        <v>4019</v>
      </c>
      <c r="D1009" s="664" t="s">
        <v>6900</v>
      </c>
      <c r="E1009" s="663" t="s">
        <v>6901</v>
      </c>
      <c r="F1009" s="664" t="s">
        <v>6902</v>
      </c>
      <c r="G1009" s="663" t="s">
        <v>5607</v>
      </c>
      <c r="H1009" s="663" t="s">
        <v>5608</v>
      </c>
      <c r="I1009" s="665">
        <v>4600</v>
      </c>
      <c r="J1009" s="665">
        <v>2</v>
      </c>
      <c r="K1009" s="666">
        <v>9200</v>
      </c>
    </row>
    <row r="1010" spans="1:11" ht="14.4" customHeight="1" x14ac:dyDescent="0.3">
      <c r="A1010" s="661" t="s">
        <v>575</v>
      </c>
      <c r="B1010" s="662" t="s">
        <v>576</v>
      </c>
      <c r="C1010" s="663" t="s">
        <v>4019</v>
      </c>
      <c r="D1010" s="664" t="s">
        <v>6900</v>
      </c>
      <c r="E1010" s="663" t="s">
        <v>6901</v>
      </c>
      <c r="F1010" s="664" t="s">
        <v>6902</v>
      </c>
      <c r="G1010" s="663" t="s">
        <v>5609</v>
      </c>
      <c r="H1010" s="663" t="s">
        <v>5610</v>
      </c>
      <c r="I1010" s="665">
        <v>10706.88</v>
      </c>
      <c r="J1010" s="665">
        <v>3</v>
      </c>
      <c r="K1010" s="666">
        <v>32120.639999999999</v>
      </c>
    </row>
    <row r="1011" spans="1:11" ht="14.4" customHeight="1" x14ac:dyDescent="0.3">
      <c r="A1011" s="661" t="s">
        <v>575</v>
      </c>
      <c r="B1011" s="662" t="s">
        <v>576</v>
      </c>
      <c r="C1011" s="663" t="s">
        <v>4019</v>
      </c>
      <c r="D1011" s="664" t="s">
        <v>6900</v>
      </c>
      <c r="E1011" s="663" t="s">
        <v>6901</v>
      </c>
      <c r="F1011" s="664" t="s">
        <v>6902</v>
      </c>
      <c r="G1011" s="663" t="s">
        <v>5611</v>
      </c>
      <c r="H1011" s="663" t="s">
        <v>5612</v>
      </c>
      <c r="I1011" s="665">
        <v>8717</v>
      </c>
      <c r="J1011" s="665">
        <v>2</v>
      </c>
      <c r="K1011" s="666">
        <v>17434</v>
      </c>
    </row>
    <row r="1012" spans="1:11" ht="14.4" customHeight="1" x14ac:dyDescent="0.3">
      <c r="A1012" s="661" t="s">
        <v>575</v>
      </c>
      <c r="B1012" s="662" t="s">
        <v>576</v>
      </c>
      <c r="C1012" s="663" t="s">
        <v>4019</v>
      </c>
      <c r="D1012" s="664" t="s">
        <v>6900</v>
      </c>
      <c r="E1012" s="663" t="s">
        <v>6901</v>
      </c>
      <c r="F1012" s="664" t="s">
        <v>6902</v>
      </c>
      <c r="G1012" s="663" t="s">
        <v>5613</v>
      </c>
      <c r="H1012" s="663" t="s">
        <v>5614</v>
      </c>
      <c r="I1012" s="665">
        <v>3859.2</v>
      </c>
      <c r="J1012" s="665">
        <v>1</v>
      </c>
      <c r="K1012" s="666">
        <v>3859.2</v>
      </c>
    </row>
    <row r="1013" spans="1:11" ht="14.4" customHeight="1" x14ac:dyDescent="0.3">
      <c r="A1013" s="661" t="s">
        <v>575</v>
      </c>
      <c r="B1013" s="662" t="s">
        <v>576</v>
      </c>
      <c r="C1013" s="663" t="s">
        <v>4019</v>
      </c>
      <c r="D1013" s="664" t="s">
        <v>6900</v>
      </c>
      <c r="E1013" s="663" t="s">
        <v>6901</v>
      </c>
      <c r="F1013" s="664" t="s">
        <v>6902</v>
      </c>
      <c r="G1013" s="663" t="s">
        <v>5613</v>
      </c>
      <c r="H1013" s="663" t="s">
        <v>5615</v>
      </c>
      <c r="I1013" s="665">
        <v>3859.18</v>
      </c>
      <c r="J1013" s="665">
        <v>1</v>
      </c>
      <c r="K1013" s="666">
        <v>3859.18</v>
      </c>
    </row>
    <row r="1014" spans="1:11" ht="14.4" customHeight="1" x14ac:dyDescent="0.3">
      <c r="A1014" s="661" t="s">
        <v>575</v>
      </c>
      <c r="B1014" s="662" t="s">
        <v>576</v>
      </c>
      <c r="C1014" s="663" t="s">
        <v>4019</v>
      </c>
      <c r="D1014" s="664" t="s">
        <v>6900</v>
      </c>
      <c r="E1014" s="663" t="s">
        <v>6901</v>
      </c>
      <c r="F1014" s="664" t="s">
        <v>6902</v>
      </c>
      <c r="G1014" s="663" t="s">
        <v>5616</v>
      </c>
      <c r="H1014" s="663" t="s">
        <v>5617</v>
      </c>
      <c r="I1014" s="665">
        <v>747.5</v>
      </c>
      <c r="J1014" s="665">
        <v>4</v>
      </c>
      <c r="K1014" s="666">
        <v>2990</v>
      </c>
    </row>
    <row r="1015" spans="1:11" ht="14.4" customHeight="1" x14ac:dyDescent="0.3">
      <c r="A1015" s="661" t="s">
        <v>575</v>
      </c>
      <c r="B1015" s="662" t="s">
        <v>576</v>
      </c>
      <c r="C1015" s="663" t="s">
        <v>4019</v>
      </c>
      <c r="D1015" s="664" t="s">
        <v>6900</v>
      </c>
      <c r="E1015" s="663" t="s">
        <v>6901</v>
      </c>
      <c r="F1015" s="664" t="s">
        <v>6902</v>
      </c>
      <c r="G1015" s="663" t="s">
        <v>5618</v>
      </c>
      <c r="H1015" s="663" t="s">
        <v>5619</v>
      </c>
      <c r="I1015" s="665">
        <v>747.5</v>
      </c>
      <c r="J1015" s="665">
        <v>2</v>
      </c>
      <c r="K1015" s="666">
        <v>1495</v>
      </c>
    </row>
    <row r="1016" spans="1:11" ht="14.4" customHeight="1" x14ac:dyDescent="0.3">
      <c r="A1016" s="661" t="s">
        <v>575</v>
      </c>
      <c r="B1016" s="662" t="s">
        <v>576</v>
      </c>
      <c r="C1016" s="663" t="s">
        <v>4019</v>
      </c>
      <c r="D1016" s="664" t="s">
        <v>6900</v>
      </c>
      <c r="E1016" s="663" t="s">
        <v>6901</v>
      </c>
      <c r="F1016" s="664" t="s">
        <v>6902</v>
      </c>
      <c r="G1016" s="663" t="s">
        <v>5620</v>
      </c>
      <c r="H1016" s="663" t="s">
        <v>5621</v>
      </c>
      <c r="I1016" s="665">
        <v>4208.2</v>
      </c>
      <c r="J1016" s="665">
        <v>1</v>
      </c>
      <c r="K1016" s="666">
        <v>4208.2</v>
      </c>
    </row>
    <row r="1017" spans="1:11" ht="14.4" customHeight="1" x14ac:dyDescent="0.3">
      <c r="A1017" s="661" t="s">
        <v>575</v>
      </c>
      <c r="B1017" s="662" t="s">
        <v>576</v>
      </c>
      <c r="C1017" s="663" t="s">
        <v>4019</v>
      </c>
      <c r="D1017" s="664" t="s">
        <v>6900</v>
      </c>
      <c r="E1017" s="663" t="s">
        <v>6901</v>
      </c>
      <c r="F1017" s="664" t="s">
        <v>6902</v>
      </c>
      <c r="G1017" s="663" t="s">
        <v>5622</v>
      </c>
      <c r="H1017" s="663" t="s">
        <v>5623</v>
      </c>
      <c r="I1017" s="665">
        <v>4208.2</v>
      </c>
      <c r="J1017" s="665">
        <v>1</v>
      </c>
      <c r="K1017" s="666">
        <v>4208.2</v>
      </c>
    </row>
    <row r="1018" spans="1:11" ht="14.4" customHeight="1" x14ac:dyDescent="0.3">
      <c r="A1018" s="661" t="s">
        <v>575</v>
      </c>
      <c r="B1018" s="662" t="s">
        <v>576</v>
      </c>
      <c r="C1018" s="663" t="s">
        <v>4019</v>
      </c>
      <c r="D1018" s="664" t="s">
        <v>6900</v>
      </c>
      <c r="E1018" s="663" t="s">
        <v>6901</v>
      </c>
      <c r="F1018" s="664" t="s">
        <v>6902</v>
      </c>
      <c r="G1018" s="663" t="s">
        <v>5624</v>
      </c>
      <c r="H1018" s="663" t="s">
        <v>5625</v>
      </c>
      <c r="I1018" s="665">
        <v>3859.18</v>
      </c>
      <c r="J1018" s="665">
        <v>1</v>
      </c>
      <c r="K1018" s="666">
        <v>3859.18</v>
      </c>
    </row>
    <row r="1019" spans="1:11" ht="14.4" customHeight="1" x14ac:dyDescent="0.3">
      <c r="A1019" s="661" t="s">
        <v>575</v>
      </c>
      <c r="B1019" s="662" t="s">
        <v>576</v>
      </c>
      <c r="C1019" s="663" t="s">
        <v>4019</v>
      </c>
      <c r="D1019" s="664" t="s">
        <v>6900</v>
      </c>
      <c r="E1019" s="663" t="s">
        <v>6901</v>
      </c>
      <c r="F1019" s="664" t="s">
        <v>6902</v>
      </c>
      <c r="G1019" s="663" t="s">
        <v>5626</v>
      </c>
      <c r="H1019" s="663" t="s">
        <v>5627</v>
      </c>
      <c r="I1019" s="665">
        <v>517.55999999999995</v>
      </c>
      <c r="J1019" s="665">
        <v>1</v>
      </c>
      <c r="K1019" s="666">
        <v>517.55999999999995</v>
      </c>
    </row>
    <row r="1020" spans="1:11" ht="14.4" customHeight="1" x14ac:dyDescent="0.3">
      <c r="A1020" s="661" t="s">
        <v>575</v>
      </c>
      <c r="B1020" s="662" t="s">
        <v>576</v>
      </c>
      <c r="C1020" s="663" t="s">
        <v>4019</v>
      </c>
      <c r="D1020" s="664" t="s">
        <v>6900</v>
      </c>
      <c r="E1020" s="663" t="s">
        <v>6901</v>
      </c>
      <c r="F1020" s="664" t="s">
        <v>6902</v>
      </c>
      <c r="G1020" s="663" t="s">
        <v>5628</v>
      </c>
      <c r="H1020" s="663" t="s">
        <v>5629</v>
      </c>
      <c r="I1020" s="665">
        <v>6506.23</v>
      </c>
      <c r="J1020" s="665">
        <v>2</v>
      </c>
      <c r="K1020" s="666">
        <v>13012.46</v>
      </c>
    </row>
    <row r="1021" spans="1:11" ht="14.4" customHeight="1" x14ac:dyDescent="0.3">
      <c r="A1021" s="661" t="s">
        <v>575</v>
      </c>
      <c r="B1021" s="662" t="s">
        <v>576</v>
      </c>
      <c r="C1021" s="663" t="s">
        <v>4019</v>
      </c>
      <c r="D1021" s="664" t="s">
        <v>6900</v>
      </c>
      <c r="E1021" s="663" t="s">
        <v>6901</v>
      </c>
      <c r="F1021" s="664" t="s">
        <v>6902</v>
      </c>
      <c r="G1021" s="663" t="s">
        <v>5630</v>
      </c>
      <c r="H1021" s="663" t="s">
        <v>5631</v>
      </c>
      <c r="I1021" s="665">
        <v>2129.5300000000002</v>
      </c>
      <c r="J1021" s="665">
        <v>2</v>
      </c>
      <c r="K1021" s="666">
        <v>4259.0600000000004</v>
      </c>
    </row>
    <row r="1022" spans="1:11" ht="14.4" customHeight="1" x14ac:dyDescent="0.3">
      <c r="A1022" s="661" t="s">
        <v>575</v>
      </c>
      <c r="B1022" s="662" t="s">
        <v>576</v>
      </c>
      <c r="C1022" s="663" t="s">
        <v>4019</v>
      </c>
      <c r="D1022" s="664" t="s">
        <v>6900</v>
      </c>
      <c r="E1022" s="663" t="s">
        <v>6901</v>
      </c>
      <c r="F1022" s="664" t="s">
        <v>6902</v>
      </c>
      <c r="G1022" s="663" t="s">
        <v>5632</v>
      </c>
      <c r="H1022" s="663" t="s">
        <v>5633</v>
      </c>
      <c r="I1022" s="665">
        <v>747.5</v>
      </c>
      <c r="J1022" s="665">
        <v>1</v>
      </c>
      <c r="K1022" s="666">
        <v>747.5</v>
      </c>
    </row>
    <row r="1023" spans="1:11" ht="14.4" customHeight="1" x14ac:dyDescent="0.3">
      <c r="A1023" s="661" t="s">
        <v>575</v>
      </c>
      <c r="B1023" s="662" t="s">
        <v>576</v>
      </c>
      <c r="C1023" s="663" t="s">
        <v>4019</v>
      </c>
      <c r="D1023" s="664" t="s">
        <v>6900</v>
      </c>
      <c r="E1023" s="663" t="s">
        <v>6901</v>
      </c>
      <c r="F1023" s="664" t="s">
        <v>6902</v>
      </c>
      <c r="G1023" s="663" t="s">
        <v>5634</v>
      </c>
      <c r="H1023" s="663" t="s">
        <v>5635</v>
      </c>
      <c r="I1023" s="665">
        <v>473.1</v>
      </c>
      <c r="J1023" s="665">
        <v>3</v>
      </c>
      <c r="K1023" s="666">
        <v>1419.3000000000002</v>
      </c>
    </row>
    <row r="1024" spans="1:11" ht="14.4" customHeight="1" x14ac:dyDescent="0.3">
      <c r="A1024" s="661" t="s">
        <v>575</v>
      </c>
      <c r="B1024" s="662" t="s">
        <v>576</v>
      </c>
      <c r="C1024" s="663" t="s">
        <v>4019</v>
      </c>
      <c r="D1024" s="664" t="s">
        <v>6900</v>
      </c>
      <c r="E1024" s="663" t="s">
        <v>6901</v>
      </c>
      <c r="F1024" s="664" t="s">
        <v>6902</v>
      </c>
      <c r="G1024" s="663" t="s">
        <v>5636</v>
      </c>
      <c r="H1024" s="663" t="s">
        <v>5637</v>
      </c>
      <c r="I1024" s="665">
        <v>593.45000000000005</v>
      </c>
      <c r="J1024" s="665">
        <v>2</v>
      </c>
      <c r="K1024" s="666">
        <v>1186.8900000000001</v>
      </c>
    </row>
    <row r="1025" spans="1:11" ht="14.4" customHeight="1" x14ac:dyDescent="0.3">
      <c r="A1025" s="661" t="s">
        <v>575</v>
      </c>
      <c r="B1025" s="662" t="s">
        <v>576</v>
      </c>
      <c r="C1025" s="663" t="s">
        <v>4019</v>
      </c>
      <c r="D1025" s="664" t="s">
        <v>6900</v>
      </c>
      <c r="E1025" s="663" t="s">
        <v>6901</v>
      </c>
      <c r="F1025" s="664" t="s">
        <v>6902</v>
      </c>
      <c r="G1025" s="663" t="s">
        <v>5638</v>
      </c>
      <c r="H1025" s="663" t="s">
        <v>5639</v>
      </c>
      <c r="I1025" s="665">
        <v>1247.1600000000001</v>
      </c>
      <c r="J1025" s="665">
        <v>1</v>
      </c>
      <c r="K1025" s="666">
        <v>1247.1600000000001</v>
      </c>
    </row>
    <row r="1026" spans="1:11" ht="14.4" customHeight="1" x14ac:dyDescent="0.3">
      <c r="A1026" s="661" t="s">
        <v>575</v>
      </c>
      <c r="B1026" s="662" t="s">
        <v>576</v>
      </c>
      <c r="C1026" s="663" t="s">
        <v>4019</v>
      </c>
      <c r="D1026" s="664" t="s">
        <v>6900</v>
      </c>
      <c r="E1026" s="663" t="s">
        <v>6901</v>
      </c>
      <c r="F1026" s="664" t="s">
        <v>6902</v>
      </c>
      <c r="G1026" s="663" t="s">
        <v>5640</v>
      </c>
      <c r="H1026" s="663" t="s">
        <v>5641</v>
      </c>
      <c r="I1026" s="665">
        <v>10706.88</v>
      </c>
      <c r="J1026" s="665">
        <v>5</v>
      </c>
      <c r="K1026" s="666">
        <v>53534.399999999994</v>
      </c>
    </row>
    <row r="1027" spans="1:11" ht="14.4" customHeight="1" x14ac:dyDescent="0.3">
      <c r="A1027" s="661" t="s">
        <v>575</v>
      </c>
      <c r="B1027" s="662" t="s">
        <v>576</v>
      </c>
      <c r="C1027" s="663" t="s">
        <v>4019</v>
      </c>
      <c r="D1027" s="664" t="s">
        <v>6900</v>
      </c>
      <c r="E1027" s="663" t="s">
        <v>6901</v>
      </c>
      <c r="F1027" s="664" t="s">
        <v>6902</v>
      </c>
      <c r="G1027" s="663" t="s">
        <v>5642</v>
      </c>
      <c r="H1027" s="663" t="s">
        <v>5643</v>
      </c>
      <c r="I1027" s="665">
        <v>466.25</v>
      </c>
      <c r="J1027" s="665">
        <v>1</v>
      </c>
      <c r="K1027" s="666">
        <v>466.25</v>
      </c>
    </row>
    <row r="1028" spans="1:11" ht="14.4" customHeight="1" x14ac:dyDescent="0.3">
      <c r="A1028" s="661" t="s">
        <v>575</v>
      </c>
      <c r="B1028" s="662" t="s">
        <v>576</v>
      </c>
      <c r="C1028" s="663" t="s">
        <v>4019</v>
      </c>
      <c r="D1028" s="664" t="s">
        <v>6900</v>
      </c>
      <c r="E1028" s="663" t="s">
        <v>6901</v>
      </c>
      <c r="F1028" s="664" t="s">
        <v>6902</v>
      </c>
      <c r="G1028" s="663" t="s">
        <v>5644</v>
      </c>
      <c r="H1028" s="663" t="s">
        <v>5645</v>
      </c>
      <c r="I1028" s="665">
        <v>1376.0149999999999</v>
      </c>
      <c r="J1028" s="665">
        <v>3</v>
      </c>
      <c r="K1028" s="666">
        <v>4128.03</v>
      </c>
    </row>
    <row r="1029" spans="1:11" ht="14.4" customHeight="1" x14ac:dyDescent="0.3">
      <c r="A1029" s="661" t="s">
        <v>575</v>
      </c>
      <c r="B1029" s="662" t="s">
        <v>576</v>
      </c>
      <c r="C1029" s="663" t="s">
        <v>4019</v>
      </c>
      <c r="D1029" s="664" t="s">
        <v>6900</v>
      </c>
      <c r="E1029" s="663" t="s">
        <v>6901</v>
      </c>
      <c r="F1029" s="664" t="s">
        <v>6902</v>
      </c>
      <c r="G1029" s="663" t="s">
        <v>5644</v>
      </c>
      <c r="H1029" s="663" t="s">
        <v>5646</v>
      </c>
      <c r="I1029" s="665">
        <v>1376</v>
      </c>
      <c r="J1029" s="665">
        <v>3</v>
      </c>
      <c r="K1029" s="666">
        <v>4128</v>
      </c>
    </row>
    <row r="1030" spans="1:11" ht="14.4" customHeight="1" x14ac:dyDescent="0.3">
      <c r="A1030" s="661" t="s">
        <v>575</v>
      </c>
      <c r="B1030" s="662" t="s">
        <v>576</v>
      </c>
      <c r="C1030" s="663" t="s">
        <v>4019</v>
      </c>
      <c r="D1030" s="664" t="s">
        <v>6900</v>
      </c>
      <c r="E1030" s="663" t="s">
        <v>6901</v>
      </c>
      <c r="F1030" s="664" t="s">
        <v>6902</v>
      </c>
      <c r="G1030" s="663" t="s">
        <v>5647</v>
      </c>
      <c r="H1030" s="663" t="s">
        <v>5648</v>
      </c>
      <c r="I1030" s="665">
        <v>4311.4810000000007</v>
      </c>
      <c r="J1030" s="665">
        <v>10</v>
      </c>
      <c r="K1030" s="666">
        <v>43114.810000000005</v>
      </c>
    </row>
    <row r="1031" spans="1:11" ht="14.4" customHeight="1" x14ac:dyDescent="0.3">
      <c r="A1031" s="661" t="s">
        <v>575</v>
      </c>
      <c r="B1031" s="662" t="s">
        <v>576</v>
      </c>
      <c r="C1031" s="663" t="s">
        <v>4019</v>
      </c>
      <c r="D1031" s="664" t="s">
        <v>6900</v>
      </c>
      <c r="E1031" s="663" t="s">
        <v>6901</v>
      </c>
      <c r="F1031" s="664" t="s">
        <v>6902</v>
      </c>
      <c r="G1031" s="663" t="s">
        <v>5649</v>
      </c>
      <c r="H1031" s="663" t="s">
        <v>5650</v>
      </c>
      <c r="I1031" s="665">
        <v>7229.7924999999996</v>
      </c>
      <c r="J1031" s="665">
        <v>5</v>
      </c>
      <c r="K1031" s="666">
        <v>35502</v>
      </c>
    </row>
    <row r="1032" spans="1:11" ht="14.4" customHeight="1" x14ac:dyDescent="0.3">
      <c r="A1032" s="661" t="s">
        <v>575</v>
      </c>
      <c r="B1032" s="662" t="s">
        <v>576</v>
      </c>
      <c r="C1032" s="663" t="s">
        <v>4019</v>
      </c>
      <c r="D1032" s="664" t="s">
        <v>6900</v>
      </c>
      <c r="E1032" s="663" t="s">
        <v>6901</v>
      </c>
      <c r="F1032" s="664" t="s">
        <v>6902</v>
      </c>
      <c r="G1032" s="663" t="s">
        <v>5651</v>
      </c>
      <c r="H1032" s="663" t="s">
        <v>5652</v>
      </c>
      <c r="I1032" s="665">
        <v>473.1</v>
      </c>
      <c r="J1032" s="665">
        <v>2</v>
      </c>
      <c r="K1032" s="666">
        <v>946.2</v>
      </c>
    </row>
    <row r="1033" spans="1:11" ht="14.4" customHeight="1" x14ac:dyDescent="0.3">
      <c r="A1033" s="661" t="s">
        <v>575</v>
      </c>
      <c r="B1033" s="662" t="s">
        <v>576</v>
      </c>
      <c r="C1033" s="663" t="s">
        <v>4019</v>
      </c>
      <c r="D1033" s="664" t="s">
        <v>6900</v>
      </c>
      <c r="E1033" s="663" t="s">
        <v>6901</v>
      </c>
      <c r="F1033" s="664" t="s">
        <v>6902</v>
      </c>
      <c r="G1033" s="663" t="s">
        <v>5653</v>
      </c>
      <c r="H1033" s="663" t="s">
        <v>5654</v>
      </c>
      <c r="I1033" s="665">
        <v>592.77749999999992</v>
      </c>
      <c r="J1033" s="665">
        <v>4</v>
      </c>
      <c r="K1033" s="666">
        <v>2371.1099999999997</v>
      </c>
    </row>
    <row r="1034" spans="1:11" ht="14.4" customHeight="1" x14ac:dyDescent="0.3">
      <c r="A1034" s="661" t="s">
        <v>575</v>
      </c>
      <c r="B1034" s="662" t="s">
        <v>576</v>
      </c>
      <c r="C1034" s="663" t="s">
        <v>4019</v>
      </c>
      <c r="D1034" s="664" t="s">
        <v>6900</v>
      </c>
      <c r="E1034" s="663" t="s">
        <v>6901</v>
      </c>
      <c r="F1034" s="664" t="s">
        <v>6902</v>
      </c>
      <c r="G1034" s="663" t="s">
        <v>5655</v>
      </c>
      <c r="H1034" s="663" t="s">
        <v>5656</v>
      </c>
      <c r="I1034" s="665">
        <v>615.58000000000004</v>
      </c>
      <c r="J1034" s="665">
        <v>1</v>
      </c>
      <c r="K1034" s="666">
        <v>615.58000000000004</v>
      </c>
    </row>
    <row r="1035" spans="1:11" ht="14.4" customHeight="1" x14ac:dyDescent="0.3">
      <c r="A1035" s="661" t="s">
        <v>575</v>
      </c>
      <c r="B1035" s="662" t="s">
        <v>576</v>
      </c>
      <c r="C1035" s="663" t="s">
        <v>4019</v>
      </c>
      <c r="D1035" s="664" t="s">
        <v>6900</v>
      </c>
      <c r="E1035" s="663" t="s">
        <v>6901</v>
      </c>
      <c r="F1035" s="664" t="s">
        <v>6902</v>
      </c>
      <c r="G1035" s="663" t="s">
        <v>5657</v>
      </c>
      <c r="H1035" s="663" t="s">
        <v>5658</v>
      </c>
      <c r="I1035" s="665">
        <v>15673.8</v>
      </c>
      <c r="J1035" s="665">
        <v>1</v>
      </c>
      <c r="K1035" s="666">
        <v>15673.8</v>
      </c>
    </row>
    <row r="1036" spans="1:11" ht="14.4" customHeight="1" x14ac:dyDescent="0.3">
      <c r="A1036" s="661" t="s">
        <v>575</v>
      </c>
      <c r="B1036" s="662" t="s">
        <v>576</v>
      </c>
      <c r="C1036" s="663" t="s">
        <v>4019</v>
      </c>
      <c r="D1036" s="664" t="s">
        <v>6900</v>
      </c>
      <c r="E1036" s="663" t="s">
        <v>6901</v>
      </c>
      <c r="F1036" s="664" t="s">
        <v>6902</v>
      </c>
      <c r="G1036" s="663" t="s">
        <v>5659</v>
      </c>
      <c r="H1036" s="663" t="s">
        <v>5660</v>
      </c>
      <c r="I1036" s="665">
        <v>1546.95</v>
      </c>
      <c r="J1036" s="665">
        <v>2</v>
      </c>
      <c r="K1036" s="666">
        <v>3093.91</v>
      </c>
    </row>
    <row r="1037" spans="1:11" ht="14.4" customHeight="1" x14ac:dyDescent="0.3">
      <c r="A1037" s="661" t="s">
        <v>575</v>
      </c>
      <c r="B1037" s="662" t="s">
        <v>576</v>
      </c>
      <c r="C1037" s="663" t="s">
        <v>4019</v>
      </c>
      <c r="D1037" s="664" t="s">
        <v>6900</v>
      </c>
      <c r="E1037" s="663" t="s">
        <v>6901</v>
      </c>
      <c r="F1037" s="664" t="s">
        <v>6902</v>
      </c>
      <c r="G1037" s="663" t="s">
        <v>5661</v>
      </c>
      <c r="H1037" s="663" t="s">
        <v>5662</v>
      </c>
      <c r="I1037" s="665">
        <v>592.79</v>
      </c>
      <c r="J1037" s="665">
        <v>3</v>
      </c>
      <c r="K1037" s="666">
        <v>1778.37</v>
      </c>
    </row>
    <row r="1038" spans="1:11" ht="14.4" customHeight="1" x14ac:dyDescent="0.3">
      <c r="A1038" s="661" t="s">
        <v>575</v>
      </c>
      <c r="B1038" s="662" t="s">
        <v>576</v>
      </c>
      <c r="C1038" s="663" t="s">
        <v>4019</v>
      </c>
      <c r="D1038" s="664" t="s">
        <v>6900</v>
      </c>
      <c r="E1038" s="663" t="s">
        <v>6901</v>
      </c>
      <c r="F1038" s="664" t="s">
        <v>6902</v>
      </c>
      <c r="G1038" s="663" t="s">
        <v>5663</v>
      </c>
      <c r="H1038" s="663" t="s">
        <v>5664</v>
      </c>
      <c r="I1038" s="665">
        <v>7229.7074999999995</v>
      </c>
      <c r="J1038" s="665">
        <v>5</v>
      </c>
      <c r="K1038" s="666">
        <v>35501.660000000003</v>
      </c>
    </row>
    <row r="1039" spans="1:11" ht="14.4" customHeight="1" x14ac:dyDescent="0.3">
      <c r="A1039" s="661" t="s">
        <v>575</v>
      </c>
      <c r="B1039" s="662" t="s">
        <v>576</v>
      </c>
      <c r="C1039" s="663" t="s">
        <v>4019</v>
      </c>
      <c r="D1039" s="664" t="s">
        <v>6900</v>
      </c>
      <c r="E1039" s="663" t="s">
        <v>6901</v>
      </c>
      <c r="F1039" s="664" t="s">
        <v>6902</v>
      </c>
      <c r="G1039" s="663" t="s">
        <v>5665</v>
      </c>
      <c r="H1039" s="663" t="s">
        <v>5666</v>
      </c>
      <c r="I1039" s="665">
        <v>9223.73</v>
      </c>
      <c r="J1039" s="665">
        <v>1</v>
      </c>
      <c r="K1039" s="666">
        <v>9223.73</v>
      </c>
    </row>
    <row r="1040" spans="1:11" ht="14.4" customHeight="1" x14ac:dyDescent="0.3">
      <c r="A1040" s="661" t="s">
        <v>575</v>
      </c>
      <c r="B1040" s="662" t="s">
        <v>576</v>
      </c>
      <c r="C1040" s="663" t="s">
        <v>4019</v>
      </c>
      <c r="D1040" s="664" t="s">
        <v>6900</v>
      </c>
      <c r="E1040" s="663" t="s">
        <v>6901</v>
      </c>
      <c r="F1040" s="664" t="s">
        <v>6902</v>
      </c>
      <c r="G1040" s="663" t="s">
        <v>5667</v>
      </c>
      <c r="H1040" s="663" t="s">
        <v>5668</v>
      </c>
      <c r="I1040" s="665">
        <v>9656.9566666666669</v>
      </c>
      <c r="J1040" s="665">
        <v>3</v>
      </c>
      <c r="K1040" s="666">
        <v>28970.87</v>
      </c>
    </row>
    <row r="1041" spans="1:11" ht="14.4" customHeight="1" x14ac:dyDescent="0.3">
      <c r="A1041" s="661" t="s">
        <v>575</v>
      </c>
      <c r="B1041" s="662" t="s">
        <v>576</v>
      </c>
      <c r="C1041" s="663" t="s">
        <v>4019</v>
      </c>
      <c r="D1041" s="664" t="s">
        <v>6900</v>
      </c>
      <c r="E1041" s="663" t="s">
        <v>6901</v>
      </c>
      <c r="F1041" s="664" t="s">
        <v>6902</v>
      </c>
      <c r="G1041" s="663" t="s">
        <v>5669</v>
      </c>
      <c r="H1041" s="663" t="s">
        <v>5670</v>
      </c>
      <c r="I1041" s="665">
        <v>527.85</v>
      </c>
      <c r="J1041" s="665">
        <v>1</v>
      </c>
      <c r="K1041" s="666">
        <v>527.85</v>
      </c>
    </row>
    <row r="1042" spans="1:11" ht="14.4" customHeight="1" x14ac:dyDescent="0.3">
      <c r="A1042" s="661" t="s">
        <v>575</v>
      </c>
      <c r="B1042" s="662" t="s">
        <v>576</v>
      </c>
      <c r="C1042" s="663" t="s">
        <v>4019</v>
      </c>
      <c r="D1042" s="664" t="s">
        <v>6900</v>
      </c>
      <c r="E1042" s="663" t="s">
        <v>6901</v>
      </c>
      <c r="F1042" s="664" t="s">
        <v>6902</v>
      </c>
      <c r="G1042" s="663" t="s">
        <v>5671</v>
      </c>
      <c r="H1042" s="663" t="s">
        <v>5672</v>
      </c>
      <c r="I1042" s="665">
        <v>2051.9949999999999</v>
      </c>
      <c r="J1042" s="665">
        <v>2</v>
      </c>
      <c r="K1042" s="666">
        <v>4103.99</v>
      </c>
    </row>
    <row r="1043" spans="1:11" ht="14.4" customHeight="1" x14ac:dyDescent="0.3">
      <c r="A1043" s="661" t="s">
        <v>575</v>
      </c>
      <c r="B1043" s="662" t="s">
        <v>576</v>
      </c>
      <c r="C1043" s="663" t="s">
        <v>4019</v>
      </c>
      <c r="D1043" s="664" t="s">
        <v>6900</v>
      </c>
      <c r="E1043" s="663" t="s">
        <v>6901</v>
      </c>
      <c r="F1043" s="664" t="s">
        <v>6902</v>
      </c>
      <c r="G1043" s="663" t="s">
        <v>5673</v>
      </c>
      <c r="H1043" s="663" t="s">
        <v>5674</v>
      </c>
      <c r="I1043" s="665">
        <v>615.59</v>
      </c>
      <c r="J1043" s="665">
        <v>2</v>
      </c>
      <c r="K1043" s="666">
        <v>1231.17</v>
      </c>
    </row>
    <row r="1044" spans="1:11" ht="14.4" customHeight="1" x14ac:dyDescent="0.3">
      <c r="A1044" s="661" t="s">
        <v>575</v>
      </c>
      <c r="B1044" s="662" t="s">
        <v>576</v>
      </c>
      <c r="C1044" s="663" t="s">
        <v>4019</v>
      </c>
      <c r="D1044" s="664" t="s">
        <v>6900</v>
      </c>
      <c r="E1044" s="663" t="s">
        <v>6901</v>
      </c>
      <c r="F1044" s="664" t="s">
        <v>6902</v>
      </c>
      <c r="G1044" s="663" t="s">
        <v>5675</v>
      </c>
      <c r="H1044" s="663" t="s">
        <v>5676</v>
      </c>
      <c r="I1044" s="665">
        <v>1029.4250000000002</v>
      </c>
      <c r="J1044" s="665">
        <v>2</v>
      </c>
      <c r="K1044" s="666">
        <v>2058.8500000000004</v>
      </c>
    </row>
    <row r="1045" spans="1:11" ht="14.4" customHeight="1" x14ac:dyDescent="0.3">
      <c r="A1045" s="661" t="s">
        <v>575</v>
      </c>
      <c r="B1045" s="662" t="s">
        <v>576</v>
      </c>
      <c r="C1045" s="663" t="s">
        <v>4019</v>
      </c>
      <c r="D1045" s="664" t="s">
        <v>6900</v>
      </c>
      <c r="E1045" s="663" t="s">
        <v>6901</v>
      </c>
      <c r="F1045" s="664" t="s">
        <v>6902</v>
      </c>
      <c r="G1045" s="663" t="s">
        <v>5677</v>
      </c>
      <c r="H1045" s="663" t="s">
        <v>5678</v>
      </c>
      <c r="I1045" s="665">
        <v>3031.4</v>
      </c>
      <c r="J1045" s="665">
        <v>1</v>
      </c>
      <c r="K1045" s="666">
        <v>3031.4</v>
      </c>
    </row>
    <row r="1046" spans="1:11" ht="14.4" customHeight="1" x14ac:dyDescent="0.3">
      <c r="A1046" s="661" t="s">
        <v>575</v>
      </c>
      <c r="B1046" s="662" t="s">
        <v>576</v>
      </c>
      <c r="C1046" s="663" t="s">
        <v>4019</v>
      </c>
      <c r="D1046" s="664" t="s">
        <v>6900</v>
      </c>
      <c r="E1046" s="663" t="s">
        <v>6901</v>
      </c>
      <c r="F1046" s="664" t="s">
        <v>6902</v>
      </c>
      <c r="G1046" s="663" t="s">
        <v>5679</v>
      </c>
      <c r="H1046" s="663" t="s">
        <v>5680</v>
      </c>
      <c r="I1046" s="665">
        <v>1697.4549999999999</v>
      </c>
      <c r="J1046" s="665">
        <v>2</v>
      </c>
      <c r="K1046" s="666">
        <v>3394.91</v>
      </c>
    </row>
    <row r="1047" spans="1:11" ht="14.4" customHeight="1" x14ac:dyDescent="0.3">
      <c r="A1047" s="661" t="s">
        <v>575</v>
      </c>
      <c r="B1047" s="662" t="s">
        <v>576</v>
      </c>
      <c r="C1047" s="663" t="s">
        <v>4019</v>
      </c>
      <c r="D1047" s="664" t="s">
        <v>6900</v>
      </c>
      <c r="E1047" s="663" t="s">
        <v>6901</v>
      </c>
      <c r="F1047" s="664" t="s">
        <v>6902</v>
      </c>
      <c r="G1047" s="663" t="s">
        <v>5679</v>
      </c>
      <c r="H1047" s="663" t="s">
        <v>5681</v>
      </c>
      <c r="I1047" s="665">
        <v>1697.5</v>
      </c>
      <c r="J1047" s="665">
        <v>1</v>
      </c>
      <c r="K1047" s="666">
        <v>1697.5</v>
      </c>
    </row>
    <row r="1048" spans="1:11" ht="14.4" customHeight="1" x14ac:dyDescent="0.3">
      <c r="A1048" s="661" t="s">
        <v>575</v>
      </c>
      <c r="B1048" s="662" t="s">
        <v>576</v>
      </c>
      <c r="C1048" s="663" t="s">
        <v>4019</v>
      </c>
      <c r="D1048" s="664" t="s">
        <v>6900</v>
      </c>
      <c r="E1048" s="663" t="s">
        <v>6901</v>
      </c>
      <c r="F1048" s="664" t="s">
        <v>6902</v>
      </c>
      <c r="G1048" s="663" t="s">
        <v>5682</v>
      </c>
      <c r="H1048" s="663" t="s">
        <v>5683</v>
      </c>
      <c r="I1048" s="665">
        <v>1232.4000000000001</v>
      </c>
      <c r="J1048" s="665">
        <v>2</v>
      </c>
      <c r="K1048" s="666">
        <v>2464.8000000000002</v>
      </c>
    </row>
    <row r="1049" spans="1:11" ht="14.4" customHeight="1" x14ac:dyDescent="0.3">
      <c r="A1049" s="661" t="s">
        <v>575</v>
      </c>
      <c r="B1049" s="662" t="s">
        <v>576</v>
      </c>
      <c r="C1049" s="663" t="s">
        <v>4019</v>
      </c>
      <c r="D1049" s="664" t="s">
        <v>6900</v>
      </c>
      <c r="E1049" s="663" t="s">
        <v>6901</v>
      </c>
      <c r="F1049" s="664" t="s">
        <v>6902</v>
      </c>
      <c r="G1049" s="663" t="s">
        <v>5684</v>
      </c>
      <c r="H1049" s="663" t="s">
        <v>5685</v>
      </c>
      <c r="I1049" s="665">
        <v>2051.9949999999999</v>
      </c>
      <c r="J1049" s="665">
        <v>2</v>
      </c>
      <c r="K1049" s="666">
        <v>4103.99</v>
      </c>
    </row>
    <row r="1050" spans="1:11" ht="14.4" customHeight="1" x14ac:dyDescent="0.3">
      <c r="A1050" s="661" t="s">
        <v>575</v>
      </c>
      <c r="B1050" s="662" t="s">
        <v>576</v>
      </c>
      <c r="C1050" s="663" t="s">
        <v>4019</v>
      </c>
      <c r="D1050" s="664" t="s">
        <v>6900</v>
      </c>
      <c r="E1050" s="663" t="s">
        <v>6901</v>
      </c>
      <c r="F1050" s="664" t="s">
        <v>6902</v>
      </c>
      <c r="G1050" s="663" t="s">
        <v>5686</v>
      </c>
      <c r="H1050" s="663" t="s">
        <v>5687</v>
      </c>
      <c r="I1050" s="665">
        <v>615.58333333333337</v>
      </c>
      <c r="J1050" s="665">
        <v>5</v>
      </c>
      <c r="K1050" s="666">
        <v>3077.91</v>
      </c>
    </row>
    <row r="1051" spans="1:11" ht="14.4" customHeight="1" x14ac:dyDescent="0.3">
      <c r="A1051" s="661" t="s">
        <v>575</v>
      </c>
      <c r="B1051" s="662" t="s">
        <v>576</v>
      </c>
      <c r="C1051" s="663" t="s">
        <v>4019</v>
      </c>
      <c r="D1051" s="664" t="s">
        <v>6900</v>
      </c>
      <c r="E1051" s="663" t="s">
        <v>6901</v>
      </c>
      <c r="F1051" s="664" t="s">
        <v>6902</v>
      </c>
      <c r="G1051" s="663" t="s">
        <v>5688</v>
      </c>
      <c r="H1051" s="663" t="s">
        <v>5689</v>
      </c>
      <c r="I1051" s="665">
        <v>1029.43</v>
      </c>
      <c r="J1051" s="665">
        <v>2</v>
      </c>
      <c r="K1051" s="666">
        <v>2058.86</v>
      </c>
    </row>
    <row r="1052" spans="1:11" ht="14.4" customHeight="1" x14ac:dyDescent="0.3">
      <c r="A1052" s="661" t="s">
        <v>575</v>
      </c>
      <c r="B1052" s="662" t="s">
        <v>576</v>
      </c>
      <c r="C1052" s="663" t="s">
        <v>4019</v>
      </c>
      <c r="D1052" s="664" t="s">
        <v>6900</v>
      </c>
      <c r="E1052" s="663" t="s">
        <v>6901</v>
      </c>
      <c r="F1052" s="664" t="s">
        <v>6902</v>
      </c>
      <c r="G1052" s="663" t="s">
        <v>5690</v>
      </c>
      <c r="H1052" s="663" t="s">
        <v>5691</v>
      </c>
      <c r="I1052" s="665">
        <v>9139.4</v>
      </c>
      <c r="J1052" s="665">
        <v>1</v>
      </c>
      <c r="K1052" s="666">
        <v>9139.4</v>
      </c>
    </row>
    <row r="1053" spans="1:11" ht="14.4" customHeight="1" x14ac:dyDescent="0.3">
      <c r="A1053" s="661" t="s">
        <v>575</v>
      </c>
      <c r="B1053" s="662" t="s">
        <v>576</v>
      </c>
      <c r="C1053" s="663" t="s">
        <v>4019</v>
      </c>
      <c r="D1053" s="664" t="s">
        <v>6900</v>
      </c>
      <c r="E1053" s="663" t="s">
        <v>6901</v>
      </c>
      <c r="F1053" s="664" t="s">
        <v>6902</v>
      </c>
      <c r="G1053" s="663" t="s">
        <v>5692</v>
      </c>
      <c r="H1053" s="663" t="s">
        <v>5693</v>
      </c>
      <c r="I1053" s="665">
        <v>9139.39</v>
      </c>
      <c r="J1053" s="665">
        <v>1</v>
      </c>
      <c r="K1053" s="666">
        <v>9139.39</v>
      </c>
    </row>
    <row r="1054" spans="1:11" ht="14.4" customHeight="1" x14ac:dyDescent="0.3">
      <c r="A1054" s="661" t="s">
        <v>575</v>
      </c>
      <c r="B1054" s="662" t="s">
        <v>576</v>
      </c>
      <c r="C1054" s="663" t="s">
        <v>4019</v>
      </c>
      <c r="D1054" s="664" t="s">
        <v>6900</v>
      </c>
      <c r="E1054" s="663" t="s">
        <v>6901</v>
      </c>
      <c r="F1054" s="664" t="s">
        <v>6902</v>
      </c>
      <c r="G1054" s="663" t="s">
        <v>5694</v>
      </c>
      <c r="H1054" s="663" t="s">
        <v>5695</v>
      </c>
      <c r="I1054" s="665">
        <v>229.13</v>
      </c>
      <c r="J1054" s="665">
        <v>2</v>
      </c>
      <c r="K1054" s="666">
        <v>458.26</v>
      </c>
    </row>
    <row r="1055" spans="1:11" ht="14.4" customHeight="1" x14ac:dyDescent="0.3">
      <c r="A1055" s="661" t="s">
        <v>575</v>
      </c>
      <c r="B1055" s="662" t="s">
        <v>576</v>
      </c>
      <c r="C1055" s="663" t="s">
        <v>4019</v>
      </c>
      <c r="D1055" s="664" t="s">
        <v>6900</v>
      </c>
      <c r="E1055" s="663" t="s">
        <v>6901</v>
      </c>
      <c r="F1055" s="664" t="s">
        <v>6902</v>
      </c>
      <c r="G1055" s="663" t="s">
        <v>5696</v>
      </c>
      <c r="H1055" s="663" t="s">
        <v>5697</v>
      </c>
      <c r="I1055" s="665">
        <v>1094.42</v>
      </c>
      <c r="J1055" s="665">
        <v>1</v>
      </c>
      <c r="K1055" s="666">
        <v>1094.42</v>
      </c>
    </row>
    <row r="1056" spans="1:11" ht="14.4" customHeight="1" x14ac:dyDescent="0.3">
      <c r="A1056" s="661" t="s">
        <v>575</v>
      </c>
      <c r="B1056" s="662" t="s">
        <v>576</v>
      </c>
      <c r="C1056" s="663" t="s">
        <v>4019</v>
      </c>
      <c r="D1056" s="664" t="s">
        <v>6900</v>
      </c>
      <c r="E1056" s="663" t="s">
        <v>6901</v>
      </c>
      <c r="F1056" s="664" t="s">
        <v>6902</v>
      </c>
      <c r="G1056" s="663" t="s">
        <v>5698</v>
      </c>
      <c r="H1056" s="663" t="s">
        <v>5699</v>
      </c>
      <c r="I1056" s="665">
        <v>12261.84</v>
      </c>
      <c r="J1056" s="665">
        <v>1</v>
      </c>
      <c r="K1056" s="666">
        <v>12261.84</v>
      </c>
    </row>
    <row r="1057" spans="1:11" ht="14.4" customHeight="1" x14ac:dyDescent="0.3">
      <c r="A1057" s="661" t="s">
        <v>575</v>
      </c>
      <c r="B1057" s="662" t="s">
        <v>576</v>
      </c>
      <c r="C1057" s="663" t="s">
        <v>4019</v>
      </c>
      <c r="D1057" s="664" t="s">
        <v>6900</v>
      </c>
      <c r="E1057" s="663" t="s">
        <v>6901</v>
      </c>
      <c r="F1057" s="664" t="s">
        <v>6902</v>
      </c>
      <c r="G1057" s="663" t="s">
        <v>5700</v>
      </c>
      <c r="H1057" s="663" t="s">
        <v>5701</v>
      </c>
      <c r="I1057" s="665">
        <v>10549.56</v>
      </c>
      <c r="J1057" s="665">
        <v>1</v>
      </c>
      <c r="K1057" s="666">
        <v>10549.56</v>
      </c>
    </row>
    <row r="1058" spans="1:11" ht="14.4" customHeight="1" x14ac:dyDescent="0.3">
      <c r="A1058" s="661" t="s">
        <v>575</v>
      </c>
      <c r="B1058" s="662" t="s">
        <v>576</v>
      </c>
      <c r="C1058" s="663" t="s">
        <v>4019</v>
      </c>
      <c r="D1058" s="664" t="s">
        <v>6900</v>
      </c>
      <c r="E1058" s="663" t="s">
        <v>6901</v>
      </c>
      <c r="F1058" s="664" t="s">
        <v>6902</v>
      </c>
      <c r="G1058" s="663" t="s">
        <v>5702</v>
      </c>
      <c r="H1058" s="663" t="s">
        <v>5703</v>
      </c>
      <c r="I1058" s="665">
        <v>8703.91</v>
      </c>
      <c r="J1058" s="665">
        <v>1</v>
      </c>
      <c r="K1058" s="666">
        <v>8703.91</v>
      </c>
    </row>
    <row r="1059" spans="1:11" ht="14.4" customHeight="1" x14ac:dyDescent="0.3">
      <c r="A1059" s="661" t="s">
        <v>575</v>
      </c>
      <c r="B1059" s="662" t="s">
        <v>576</v>
      </c>
      <c r="C1059" s="663" t="s">
        <v>4019</v>
      </c>
      <c r="D1059" s="664" t="s">
        <v>6900</v>
      </c>
      <c r="E1059" s="663" t="s">
        <v>6901</v>
      </c>
      <c r="F1059" s="664" t="s">
        <v>6902</v>
      </c>
      <c r="G1059" s="663" t="s">
        <v>5704</v>
      </c>
      <c r="H1059" s="663" t="s">
        <v>5705</v>
      </c>
      <c r="I1059" s="665">
        <v>1029.43</v>
      </c>
      <c r="J1059" s="665">
        <v>6</v>
      </c>
      <c r="K1059" s="666">
        <v>6176.58</v>
      </c>
    </row>
    <row r="1060" spans="1:11" ht="14.4" customHeight="1" x14ac:dyDescent="0.3">
      <c r="A1060" s="661" t="s">
        <v>575</v>
      </c>
      <c r="B1060" s="662" t="s">
        <v>576</v>
      </c>
      <c r="C1060" s="663" t="s">
        <v>4019</v>
      </c>
      <c r="D1060" s="664" t="s">
        <v>6900</v>
      </c>
      <c r="E1060" s="663" t="s">
        <v>6901</v>
      </c>
      <c r="F1060" s="664" t="s">
        <v>6902</v>
      </c>
      <c r="G1060" s="663" t="s">
        <v>5706</v>
      </c>
      <c r="H1060" s="663" t="s">
        <v>5707</v>
      </c>
      <c r="I1060" s="665">
        <v>3031.4</v>
      </c>
      <c r="J1060" s="665">
        <v>1</v>
      </c>
      <c r="K1060" s="666">
        <v>3031.4</v>
      </c>
    </row>
    <row r="1061" spans="1:11" ht="14.4" customHeight="1" x14ac:dyDescent="0.3">
      <c r="A1061" s="661" t="s">
        <v>575</v>
      </c>
      <c r="B1061" s="662" t="s">
        <v>576</v>
      </c>
      <c r="C1061" s="663" t="s">
        <v>4019</v>
      </c>
      <c r="D1061" s="664" t="s">
        <v>6900</v>
      </c>
      <c r="E1061" s="663" t="s">
        <v>6901</v>
      </c>
      <c r="F1061" s="664" t="s">
        <v>6902</v>
      </c>
      <c r="G1061" s="663" t="s">
        <v>5708</v>
      </c>
      <c r="H1061" s="663" t="s">
        <v>5709</v>
      </c>
      <c r="I1061" s="665">
        <v>657.33</v>
      </c>
      <c r="J1061" s="665">
        <v>1</v>
      </c>
      <c r="K1061" s="666">
        <v>657.33</v>
      </c>
    </row>
    <row r="1062" spans="1:11" ht="14.4" customHeight="1" x14ac:dyDescent="0.3">
      <c r="A1062" s="661" t="s">
        <v>575</v>
      </c>
      <c r="B1062" s="662" t="s">
        <v>576</v>
      </c>
      <c r="C1062" s="663" t="s">
        <v>4019</v>
      </c>
      <c r="D1062" s="664" t="s">
        <v>6900</v>
      </c>
      <c r="E1062" s="663" t="s">
        <v>6901</v>
      </c>
      <c r="F1062" s="664" t="s">
        <v>6902</v>
      </c>
      <c r="G1062" s="663" t="s">
        <v>5710</v>
      </c>
      <c r="H1062" s="663" t="s">
        <v>5711</v>
      </c>
      <c r="I1062" s="665">
        <v>8766.4750000000004</v>
      </c>
      <c r="J1062" s="665">
        <v>2</v>
      </c>
      <c r="K1062" s="666">
        <v>17532.95</v>
      </c>
    </row>
    <row r="1063" spans="1:11" ht="14.4" customHeight="1" x14ac:dyDescent="0.3">
      <c r="A1063" s="661" t="s">
        <v>575</v>
      </c>
      <c r="B1063" s="662" t="s">
        <v>576</v>
      </c>
      <c r="C1063" s="663" t="s">
        <v>4019</v>
      </c>
      <c r="D1063" s="664" t="s">
        <v>6900</v>
      </c>
      <c r="E1063" s="663" t="s">
        <v>6901</v>
      </c>
      <c r="F1063" s="664" t="s">
        <v>6902</v>
      </c>
      <c r="G1063" s="663" t="s">
        <v>5712</v>
      </c>
      <c r="H1063" s="663" t="s">
        <v>5713</v>
      </c>
      <c r="I1063" s="665">
        <v>527.85</v>
      </c>
      <c r="J1063" s="665">
        <v>9</v>
      </c>
      <c r="K1063" s="666">
        <v>4750.6499999999996</v>
      </c>
    </row>
    <row r="1064" spans="1:11" ht="14.4" customHeight="1" x14ac:dyDescent="0.3">
      <c r="A1064" s="661" t="s">
        <v>575</v>
      </c>
      <c r="B1064" s="662" t="s">
        <v>576</v>
      </c>
      <c r="C1064" s="663" t="s">
        <v>4019</v>
      </c>
      <c r="D1064" s="664" t="s">
        <v>6900</v>
      </c>
      <c r="E1064" s="663" t="s">
        <v>6901</v>
      </c>
      <c r="F1064" s="664" t="s">
        <v>6902</v>
      </c>
      <c r="G1064" s="663" t="s">
        <v>5714</v>
      </c>
      <c r="H1064" s="663" t="s">
        <v>5715</v>
      </c>
      <c r="I1064" s="665">
        <v>506</v>
      </c>
      <c r="J1064" s="665">
        <v>2</v>
      </c>
      <c r="K1064" s="666">
        <v>1012</v>
      </c>
    </row>
    <row r="1065" spans="1:11" ht="14.4" customHeight="1" x14ac:dyDescent="0.3">
      <c r="A1065" s="661" t="s">
        <v>575</v>
      </c>
      <c r="B1065" s="662" t="s">
        <v>576</v>
      </c>
      <c r="C1065" s="663" t="s">
        <v>4019</v>
      </c>
      <c r="D1065" s="664" t="s">
        <v>6900</v>
      </c>
      <c r="E1065" s="663" t="s">
        <v>6901</v>
      </c>
      <c r="F1065" s="664" t="s">
        <v>6902</v>
      </c>
      <c r="G1065" s="663" t="s">
        <v>5716</v>
      </c>
      <c r="H1065" s="663" t="s">
        <v>5717</v>
      </c>
      <c r="I1065" s="665">
        <v>592.79</v>
      </c>
      <c r="J1065" s="665">
        <v>2</v>
      </c>
      <c r="K1065" s="666">
        <v>1185.58</v>
      </c>
    </row>
    <row r="1066" spans="1:11" ht="14.4" customHeight="1" x14ac:dyDescent="0.3">
      <c r="A1066" s="661" t="s">
        <v>575</v>
      </c>
      <c r="B1066" s="662" t="s">
        <v>576</v>
      </c>
      <c r="C1066" s="663" t="s">
        <v>4019</v>
      </c>
      <c r="D1066" s="664" t="s">
        <v>6900</v>
      </c>
      <c r="E1066" s="663" t="s">
        <v>6901</v>
      </c>
      <c r="F1066" s="664" t="s">
        <v>6902</v>
      </c>
      <c r="G1066" s="663" t="s">
        <v>5718</v>
      </c>
      <c r="H1066" s="663" t="s">
        <v>5719</v>
      </c>
      <c r="I1066" s="665">
        <v>592.79</v>
      </c>
      <c r="J1066" s="665">
        <v>2</v>
      </c>
      <c r="K1066" s="666">
        <v>1185.58</v>
      </c>
    </row>
    <row r="1067" spans="1:11" ht="14.4" customHeight="1" x14ac:dyDescent="0.3">
      <c r="A1067" s="661" t="s">
        <v>575</v>
      </c>
      <c r="B1067" s="662" t="s">
        <v>576</v>
      </c>
      <c r="C1067" s="663" t="s">
        <v>4019</v>
      </c>
      <c r="D1067" s="664" t="s">
        <v>6900</v>
      </c>
      <c r="E1067" s="663" t="s">
        <v>6901</v>
      </c>
      <c r="F1067" s="664" t="s">
        <v>6902</v>
      </c>
      <c r="G1067" s="663" t="s">
        <v>5720</v>
      </c>
      <c r="H1067" s="663" t="s">
        <v>5721</v>
      </c>
      <c r="I1067" s="665">
        <v>15673.8</v>
      </c>
      <c r="J1067" s="665">
        <v>1</v>
      </c>
      <c r="K1067" s="666">
        <v>15673.8</v>
      </c>
    </row>
    <row r="1068" spans="1:11" ht="14.4" customHeight="1" x14ac:dyDescent="0.3">
      <c r="A1068" s="661" t="s">
        <v>575</v>
      </c>
      <c r="B1068" s="662" t="s">
        <v>576</v>
      </c>
      <c r="C1068" s="663" t="s">
        <v>4019</v>
      </c>
      <c r="D1068" s="664" t="s">
        <v>6900</v>
      </c>
      <c r="E1068" s="663" t="s">
        <v>6901</v>
      </c>
      <c r="F1068" s="664" t="s">
        <v>6902</v>
      </c>
      <c r="G1068" s="663" t="s">
        <v>5722</v>
      </c>
      <c r="H1068" s="663" t="s">
        <v>5723</v>
      </c>
      <c r="I1068" s="665">
        <v>593.41999999999996</v>
      </c>
      <c r="J1068" s="665">
        <v>1</v>
      </c>
      <c r="K1068" s="666">
        <v>593.41999999999996</v>
      </c>
    </row>
    <row r="1069" spans="1:11" ht="14.4" customHeight="1" x14ac:dyDescent="0.3">
      <c r="A1069" s="661" t="s">
        <v>575</v>
      </c>
      <c r="B1069" s="662" t="s">
        <v>576</v>
      </c>
      <c r="C1069" s="663" t="s">
        <v>4019</v>
      </c>
      <c r="D1069" s="664" t="s">
        <v>6900</v>
      </c>
      <c r="E1069" s="663" t="s">
        <v>6901</v>
      </c>
      <c r="F1069" s="664" t="s">
        <v>6902</v>
      </c>
      <c r="G1069" s="663" t="s">
        <v>5724</v>
      </c>
      <c r="H1069" s="663" t="s">
        <v>5725</v>
      </c>
      <c r="I1069" s="665">
        <v>433.22</v>
      </c>
      <c r="J1069" s="665">
        <v>1</v>
      </c>
      <c r="K1069" s="666">
        <v>433.22</v>
      </c>
    </row>
    <row r="1070" spans="1:11" ht="14.4" customHeight="1" x14ac:dyDescent="0.3">
      <c r="A1070" s="661" t="s">
        <v>575</v>
      </c>
      <c r="B1070" s="662" t="s">
        <v>576</v>
      </c>
      <c r="C1070" s="663" t="s">
        <v>4019</v>
      </c>
      <c r="D1070" s="664" t="s">
        <v>6900</v>
      </c>
      <c r="E1070" s="663" t="s">
        <v>6901</v>
      </c>
      <c r="F1070" s="664" t="s">
        <v>6902</v>
      </c>
      <c r="G1070" s="663" t="s">
        <v>5726</v>
      </c>
      <c r="H1070" s="663" t="s">
        <v>5727</v>
      </c>
      <c r="I1070" s="665">
        <v>9139.4</v>
      </c>
      <c r="J1070" s="665">
        <v>1</v>
      </c>
      <c r="K1070" s="666">
        <v>9139.4</v>
      </c>
    </row>
    <row r="1071" spans="1:11" ht="14.4" customHeight="1" x14ac:dyDescent="0.3">
      <c r="A1071" s="661" t="s">
        <v>575</v>
      </c>
      <c r="B1071" s="662" t="s">
        <v>576</v>
      </c>
      <c r="C1071" s="663" t="s">
        <v>4019</v>
      </c>
      <c r="D1071" s="664" t="s">
        <v>6900</v>
      </c>
      <c r="E1071" s="663" t="s">
        <v>6901</v>
      </c>
      <c r="F1071" s="664" t="s">
        <v>6902</v>
      </c>
      <c r="G1071" s="663" t="s">
        <v>5728</v>
      </c>
      <c r="H1071" s="663" t="s">
        <v>5729</v>
      </c>
      <c r="I1071" s="665">
        <v>426.36</v>
      </c>
      <c r="J1071" s="665">
        <v>1</v>
      </c>
      <c r="K1071" s="666">
        <v>426.36</v>
      </c>
    </row>
    <row r="1072" spans="1:11" ht="14.4" customHeight="1" x14ac:dyDescent="0.3">
      <c r="A1072" s="661" t="s">
        <v>575</v>
      </c>
      <c r="B1072" s="662" t="s">
        <v>576</v>
      </c>
      <c r="C1072" s="663" t="s">
        <v>4019</v>
      </c>
      <c r="D1072" s="664" t="s">
        <v>6900</v>
      </c>
      <c r="E1072" s="663" t="s">
        <v>6901</v>
      </c>
      <c r="F1072" s="664" t="s">
        <v>6902</v>
      </c>
      <c r="G1072" s="663" t="s">
        <v>5730</v>
      </c>
      <c r="H1072" s="663" t="s">
        <v>5731</v>
      </c>
      <c r="I1072" s="665">
        <v>9656.94</v>
      </c>
      <c r="J1072" s="665">
        <v>1</v>
      </c>
      <c r="K1072" s="666">
        <v>9656.94</v>
      </c>
    </row>
    <row r="1073" spans="1:11" ht="14.4" customHeight="1" x14ac:dyDescent="0.3">
      <c r="A1073" s="661" t="s">
        <v>575</v>
      </c>
      <c r="B1073" s="662" t="s">
        <v>576</v>
      </c>
      <c r="C1073" s="663" t="s">
        <v>4019</v>
      </c>
      <c r="D1073" s="664" t="s">
        <v>6900</v>
      </c>
      <c r="E1073" s="663" t="s">
        <v>6901</v>
      </c>
      <c r="F1073" s="664" t="s">
        <v>6902</v>
      </c>
      <c r="G1073" s="663" t="s">
        <v>5732</v>
      </c>
      <c r="H1073" s="663" t="s">
        <v>5733</v>
      </c>
      <c r="I1073" s="665">
        <v>4435.8</v>
      </c>
      <c r="J1073" s="665">
        <v>1</v>
      </c>
      <c r="K1073" s="666">
        <v>4435.8</v>
      </c>
    </row>
    <row r="1074" spans="1:11" ht="14.4" customHeight="1" x14ac:dyDescent="0.3">
      <c r="A1074" s="661" t="s">
        <v>575</v>
      </c>
      <c r="B1074" s="662" t="s">
        <v>576</v>
      </c>
      <c r="C1074" s="663" t="s">
        <v>4019</v>
      </c>
      <c r="D1074" s="664" t="s">
        <v>6900</v>
      </c>
      <c r="E1074" s="663" t="s">
        <v>6901</v>
      </c>
      <c r="F1074" s="664" t="s">
        <v>6902</v>
      </c>
      <c r="G1074" s="663" t="s">
        <v>5734</v>
      </c>
      <c r="H1074" s="663" t="s">
        <v>5735</v>
      </c>
      <c r="I1074" s="665">
        <v>216.61</v>
      </c>
      <c r="J1074" s="665">
        <v>1</v>
      </c>
      <c r="K1074" s="666">
        <v>216.61</v>
      </c>
    </row>
    <row r="1075" spans="1:11" ht="14.4" customHeight="1" x14ac:dyDescent="0.3">
      <c r="A1075" s="661" t="s">
        <v>575</v>
      </c>
      <c r="B1075" s="662" t="s">
        <v>576</v>
      </c>
      <c r="C1075" s="663" t="s">
        <v>4019</v>
      </c>
      <c r="D1075" s="664" t="s">
        <v>6900</v>
      </c>
      <c r="E1075" s="663" t="s">
        <v>6901</v>
      </c>
      <c r="F1075" s="664" t="s">
        <v>6902</v>
      </c>
      <c r="G1075" s="663" t="s">
        <v>5736</v>
      </c>
      <c r="H1075" s="663" t="s">
        <v>5737</v>
      </c>
      <c r="I1075" s="665">
        <v>264.49</v>
      </c>
      <c r="J1075" s="665">
        <v>1</v>
      </c>
      <c r="K1075" s="666">
        <v>264.49</v>
      </c>
    </row>
    <row r="1076" spans="1:11" ht="14.4" customHeight="1" x14ac:dyDescent="0.3">
      <c r="A1076" s="661" t="s">
        <v>575</v>
      </c>
      <c r="B1076" s="662" t="s">
        <v>576</v>
      </c>
      <c r="C1076" s="663" t="s">
        <v>4019</v>
      </c>
      <c r="D1076" s="664" t="s">
        <v>6900</v>
      </c>
      <c r="E1076" s="663" t="s">
        <v>6901</v>
      </c>
      <c r="F1076" s="664" t="s">
        <v>6902</v>
      </c>
      <c r="G1076" s="663" t="s">
        <v>5738</v>
      </c>
      <c r="H1076" s="663" t="s">
        <v>5739</v>
      </c>
      <c r="I1076" s="665">
        <v>1885.57</v>
      </c>
      <c r="J1076" s="665">
        <v>1</v>
      </c>
      <c r="K1076" s="666">
        <v>1885.57</v>
      </c>
    </row>
    <row r="1077" spans="1:11" ht="14.4" customHeight="1" x14ac:dyDescent="0.3">
      <c r="A1077" s="661" t="s">
        <v>575</v>
      </c>
      <c r="B1077" s="662" t="s">
        <v>576</v>
      </c>
      <c r="C1077" s="663" t="s">
        <v>4019</v>
      </c>
      <c r="D1077" s="664" t="s">
        <v>6900</v>
      </c>
      <c r="E1077" s="663" t="s">
        <v>6901</v>
      </c>
      <c r="F1077" s="664" t="s">
        <v>6902</v>
      </c>
      <c r="G1077" s="663" t="s">
        <v>5740</v>
      </c>
      <c r="H1077" s="663" t="s">
        <v>5741</v>
      </c>
      <c r="I1077" s="665">
        <v>1232.3399999999999</v>
      </c>
      <c r="J1077" s="665">
        <v>2</v>
      </c>
      <c r="K1077" s="666">
        <v>2464.6799999999998</v>
      </c>
    </row>
    <row r="1078" spans="1:11" ht="14.4" customHeight="1" x14ac:dyDescent="0.3">
      <c r="A1078" s="661" t="s">
        <v>575</v>
      </c>
      <c r="B1078" s="662" t="s">
        <v>576</v>
      </c>
      <c r="C1078" s="663" t="s">
        <v>4019</v>
      </c>
      <c r="D1078" s="664" t="s">
        <v>6900</v>
      </c>
      <c r="E1078" s="663" t="s">
        <v>6901</v>
      </c>
      <c r="F1078" s="664" t="s">
        <v>6902</v>
      </c>
      <c r="G1078" s="663" t="s">
        <v>5742</v>
      </c>
      <c r="H1078" s="663" t="s">
        <v>5743</v>
      </c>
      <c r="I1078" s="665">
        <v>2478.37</v>
      </c>
      <c r="J1078" s="665">
        <v>3</v>
      </c>
      <c r="K1078" s="666">
        <v>7435.11</v>
      </c>
    </row>
    <row r="1079" spans="1:11" ht="14.4" customHeight="1" x14ac:dyDescent="0.3">
      <c r="A1079" s="661" t="s">
        <v>575</v>
      </c>
      <c r="B1079" s="662" t="s">
        <v>576</v>
      </c>
      <c r="C1079" s="663" t="s">
        <v>4019</v>
      </c>
      <c r="D1079" s="664" t="s">
        <v>6900</v>
      </c>
      <c r="E1079" s="663" t="s">
        <v>6901</v>
      </c>
      <c r="F1079" s="664" t="s">
        <v>6902</v>
      </c>
      <c r="G1079" s="663" t="s">
        <v>5744</v>
      </c>
      <c r="H1079" s="663" t="s">
        <v>5745</v>
      </c>
      <c r="I1079" s="665">
        <v>19678.8</v>
      </c>
      <c r="J1079" s="665">
        <v>1</v>
      </c>
      <c r="K1079" s="666">
        <v>19678.8</v>
      </c>
    </row>
    <row r="1080" spans="1:11" ht="14.4" customHeight="1" x14ac:dyDescent="0.3">
      <c r="A1080" s="661" t="s">
        <v>575</v>
      </c>
      <c r="B1080" s="662" t="s">
        <v>576</v>
      </c>
      <c r="C1080" s="663" t="s">
        <v>4019</v>
      </c>
      <c r="D1080" s="664" t="s">
        <v>6900</v>
      </c>
      <c r="E1080" s="663" t="s">
        <v>6901</v>
      </c>
      <c r="F1080" s="664" t="s">
        <v>6902</v>
      </c>
      <c r="G1080" s="663" t="s">
        <v>5746</v>
      </c>
      <c r="H1080" s="663" t="s">
        <v>5747</v>
      </c>
      <c r="I1080" s="665">
        <v>1885.57</v>
      </c>
      <c r="J1080" s="665">
        <v>2</v>
      </c>
      <c r="K1080" s="666">
        <v>3771.14</v>
      </c>
    </row>
    <row r="1081" spans="1:11" ht="14.4" customHeight="1" x14ac:dyDescent="0.3">
      <c r="A1081" s="661" t="s">
        <v>575</v>
      </c>
      <c r="B1081" s="662" t="s">
        <v>576</v>
      </c>
      <c r="C1081" s="663" t="s">
        <v>4019</v>
      </c>
      <c r="D1081" s="664" t="s">
        <v>6900</v>
      </c>
      <c r="E1081" s="663" t="s">
        <v>6901</v>
      </c>
      <c r="F1081" s="664" t="s">
        <v>6902</v>
      </c>
      <c r="G1081" s="663" t="s">
        <v>5748</v>
      </c>
      <c r="H1081" s="663" t="s">
        <v>5749</v>
      </c>
      <c r="I1081" s="665">
        <v>466.26</v>
      </c>
      <c r="J1081" s="665">
        <v>1</v>
      </c>
      <c r="K1081" s="666">
        <v>466.26</v>
      </c>
    </row>
    <row r="1082" spans="1:11" ht="14.4" customHeight="1" x14ac:dyDescent="0.3">
      <c r="A1082" s="661" t="s">
        <v>575</v>
      </c>
      <c r="B1082" s="662" t="s">
        <v>576</v>
      </c>
      <c r="C1082" s="663" t="s">
        <v>4019</v>
      </c>
      <c r="D1082" s="664" t="s">
        <v>6900</v>
      </c>
      <c r="E1082" s="663" t="s">
        <v>6901</v>
      </c>
      <c r="F1082" s="664" t="s">
        <v>6902</v>
      </c>
      <c r="G1082" s="663" t="s">
        <v>5750</v>
      </c>
      <c r="H1082" s="663" t="s">
        <v>5751</v>
      </c>
      <c r="I1082" s="665">
        <v>9735.6049999999996</v>
      </c>
      <c r="J1082" s="665">
        <v>2</v>
      </c>
      <c r="K1082" s="666">
        <v>19471.21</v>
      </c>
    </row>
    <row r="1083" spans="1:11" ht="14.4" customHeight="1" x14ac:dyDescent="0.3">
      <c r="A1083" s="661" t="s">
        <v>575</v>
      </c>
      <c r="B1083" s="662" t="s">
        <v>576</v>
      </c>
      <c r="C1083" s="663" t="s">
        <v>4019</v>
      </c>
      <c r="D1083" s="664" t="s">
        <v>6900</v>
      </c>
      <c r="E1083" s="663" t="s">
        <v>6901</v>
      </c>
      <c r="F1083" s="664" t="s">
        <v>6902</v>
      </c>
      <c r="G1083" s="663" t="s">
        <v>5752</v>
      </c>
      <c r="H1083" s="663" t="s">
        <v>5753</v>
      </c>
      <c r="I1083" s="665">
        <v>8717</v>
      </c>
      <c r="J1083" s="665">
        <v>2</v>
      </c>
      <c r="K1083" s="666">
        <v>17434</v>
      </c>
    </row>
    <row r="1084" spans="1:11" ht="14.4" customHeight="1" x14ac:dyDescent="0.3">
      <c r="A1084" s="661" t="s">
        <v>575</v>
      </c>
      <c r="B1084" s="662" t="s">
        <v>576</v>
      </c>
      <c r="C1084" s="663" t="s">
        <v>4019</v>
      </c>
      <c r="D1084" s="664" t="s">
        <v>6900</v>
      </c>
      <c r="E1084" s="663" t="s">
        <v>6901</v>
      </c>
      <c r="F1084" s="664" t="s">
        <v>6902</v>
      </c>
      <c r="G1084" s="663" t="s">
        <v>5754</v>
      </c>
      <c r="H1084" s="663" t="s">
        <v>5755</v>
      </c>
      <c r="I1084" s="665">
        <v>471.96</v>
      </c>
      <c r="J1084" s="665">
        <v>6</v>
      </c>
      <c r="K1084" s="666">
        <v>2831.76</v>
      </c>
    </row>
    <row r="1085" spans="1:11" ht="14.4" customHeight="1" x14ac:dyDescent="0.3">
      <c r="A1085" s="661" t="s">
        <v>575</v>
      </c>
      <c r="B1085" s="662" t="s">
        <v>576</v>
      </c>
      <c r="C1085" s="663" t="s">
        <v>4019</v>
      </c>
      <c r="D1085" s="664" t="s">
        <v>6900</v>
      </c>
      <c r="E1085" s="663" t="s">
        <v>6901</v>
      </c>
      <c r="F1085" s="664" t="s">
        <v>6902</v>
      </c>
      <c r="G1085" s="663" t="s">
        <v>5756</v>
      </c>
      <c r="H1085" s="663" t="s">
        <v>5757</v>
      </c>
      <c r="I1085" s="665">
        <v>2033.78</v>
      </c>
      <c r="J1085" s="665">
        <v>2</v>
      </c>
      <c r="K1085" s="666">
        <v>4067.56</v>
      </c>
    </row>
    <row r="1086" spans="1:11" ht="14.4" customHeight="1" x14ac:dyDescent="0.3">
      <c r="A1086" s="661" t="s">
        <v>575</v>
      </c>
      <c r="B1086" s="662" t="s">
        <v>576</v>
      </c>
      <c r="C1086" s="663" t="s">
        <v>4019</v>
      </c>
      <c r="D1086" s="664" t="s">
        <v>6900</v>
      </c>
      <c r="E1086" s="663" t="s">
        <v>6901</v>
      </c>
      <c r="F1086" s="664" t="s">
        <v>6902</v>
      </c>
      <c r="G1086" s="663" t="s">
        <v>5758</v>
      </c>
      <c r="H1086" s="663" t="s">
        <v>5759</v>
      </c>
      <c r="I1086" s="665">
        <v>3510.2885714285708</v>
      </c>
      <c r="J1086" s="665">
        <v>7</v>
      </c>
      <c r="K1086" s="666">
        <v>24572.019999999997</v>
      </c>
    </row>
    <row r="1087" spans="1:11" ht="14.4" customHeight="1" x14ac:dyDescent="0.3">
      <c r="A1087" s="661" t="s">
        <v>575</v>
      </c>
      <c r="B1087" s="662" t="s">
        <v>576</v>
      </c>
      <c r="C1087" s="663" t="s">
        <v>4019</v>
      </c>
      <c r="D1087" s="664" t="s">
        <v>6900</v>
      </c>
      <c r="E1087" s="663" t="s">
        <v>6901</v>
      </c>
      <c r="F1087" s="664" t="s">
        <v>6902</v>
      </c>
      <c r="G1087" s="663" t="s">
        <v>5760</v>
      </c>
      <c r="H1087" s="663" t="s">
        <v>5761</v>
      </c>
      <c r="I1087" s="665">
        <v>2866.0349999999999</v>
      </c>
      <c r="J1087" s="665">
        <v>4</v>
      </c>
      <c r="K1087" s="666">
        <v>11464.14</v>
      </c>
    </row>
    <row r="1088" spans="1:11" ht="14.4" customHeight="1" x14ac:dyDescent="0.3">
      <c r="A1088" s="661" t="s">
        <v>575</v>
      </c>
      <c r="B1088" s="662" t="s">
        <v>576</v>
      </c>
      <c r="C1088" s="663" t="s">
        <v>4019</v>
      </c>
      <c r="D1088" s="664" t="s">
        <v>6900</v>
      </c>
      <c r="E1088" s="663" t="s">
        <v>6901</v>
      </c>
      <c r="F1088" s="664" t="s">
        <v>6902</v>
      </c>
      <c r="G1088" s="663" t="s">
        <v>5762</v>
      </c>
      <c r="H1088" s="663" t="s">
        <v>5763</v>
      </c>
      <c r="I1088" s="665">
        <v>439.69</v>
      </c>
      <c r="J1088" s="665">
        <v>2</v>
      </c>
      <c r="K1088" s="666">
        <v>879.38</v>
      </c>
    </row>
    <row r="1089" spans="1:11" ht="14.4" customHeight="1" x14ac:dyDescent="0.3">
      <c r="A1089" s="661" t="s">
        <v>575</v>
      </c>
      <c r="B1089" s="662" t="s">
        <v>576</v>
      </c>
      <c r="C1089" s="663" t="s">
        <v>4019</v>
      </c>
      <c r="D1089" s="664" t="s">
        <v>6900</v>
      </c>
      <c r="E1089" s="663" t="s">
        <v>6901</v>
      </c>
      <c r="F1089" s="664" t="s">
        <v>6902</v>
      </c>
      <c r="G1089" s="663" t="s">
        <v>5764</v>
      </c>
      <c r="H1089" s="663" t="s">
        <v>5765</v>
      </c>
      <c r="I1089" s="665">
        <v>2478.37</v>
      </c>
      <c r="J1089" s="665">
        <v>3</v>
      </c>
      <c r="K1089" s="666">
        <v>7435.11</v>
      </c>
    </row>
    <row r="1090" spans="1:11" ht="14.4" customHeight="1" x14ac:dyDescent="0.3">
      <c r="A1090" s="661" t="s">
        <v>575</v>
      </c>
      <c r="B1090" s="662" t="s">
        <v>576</v>
      </c>
      <c r="C1090" s="663" t="s">
        <v>4019</v>
      </c>
      <c r="D1090" s="664" t="s">
        <v>6900</v>
      </c>
      <c r="E1090" s="663" t="s">
        <v>6901</v>
      </c>
      <c r="F1090" s="664" t="s">
        <v>6902</v>
      </c>
      <c r="G1090" s="663" t="s">
        <v>5766</v>
      </c>
      <c r="H1090" s="663" t="s">
        <v>5767</v>
      </c>
      <c r="I1090" s="665">
        <v>9397.02</v>
      </c>
      <c r="J1090" s="665">
        <v>1</v>
      </c>
      <c r="K1090" s="666">
        <v>9397.02</v>
      </c>
    </row>
    <row r="1091" spans="1:11" ht="14.4" customHeight="1" x14ac:dyDescent="0.3">
      <c r="A1091" s="661" t="s">
        <v>575</v>
      </c>
      <c r="B1091" s="662" t="s">
        <v>576</v>
      </c>
      <c r="C1091" s="663" t="s">
        <v>4019</v>
      </c>
      <c r="D1091" s="664" t="s">
        <v>6900</v>
      </c>
      <c r="E1091" s="663" t="s">
        <v>6901</v>
      </c>
      <c r="F1091" s="664" t="s">
        <v>6902</v>
      </c>
      <c r="G1091" s="663" t="s">
        <v>5766</v>
      </c>
      <c r="H1091" s="663" t="s">
        <v>5768</v>
      </c>
      <c r="I1091" s="665">
        <v>9397.01</v>
      </c>
      <c r="J1091" s="665">
        <v>2</v>
      </c>
      <c r="K1091" s="666">
        <v>18794.02</v>
      </c>
    </row>
    <row r="1092" spans="1:11" ht="14.4" customHeight="1" x14ac:dyDescent="0.3">
      <c r="A1092" s="661" t="s">
        <v>575</v>
      </c>
      <c r="B1092" s="662" t="s">
        <v>576</v>
      </c>
      <c r="C1092" s="663" t="s">
        <v>4019</v>
      </c>
      <c r="D1092" s="664" t="s">
        <v>6900</v>
      </c>
      <c r="E1092" s="663" t="s">
        <v>6901</v>
      </c>
      <c r="F1092" s="664" t="s">
        <v>6902</v>
      </c>
      <c r="G1092" s="663" t="s">
        <v>5769</v>
      </c>
      <c r="H1092" s="663" t="s">
        <v>5770</v>
      </c>
      <c r="I1092" s="665">
        <v>439.69</v>
      </c>
      <c r="J1092" s="665">
        <v>1</v>
      </c>
      <c r="K1092" s="666">
        <v>439.69</v>
      </c>
    </row>
    <row r="1093" spans="1:11" ht="14.4" customHeight="1" x14ac:dyDescent="0.3">
      <c r="A1093" s="661" t="s">
        <v>575</v>
      </c>
      <c r="B1093" s="662" t="s">
        <v>576</v>
      </c>
      <c r="C1093" s="663" t="s">
        <v>4019</v>
      </c>
      <c r="D1093" s="664" t="s">
        <v>6900</v>
      </c>
      <c r="E1093" s="663" t="s">
        <v>6901</v>
      </c>
      <c r="F1093" s="664" t="s">
        <v>6902</v>
      </c>
      <c r="G1093" s="663" t="s">
        <v>5771</v>
      </c>
      <c r="H1093" s="663" t="s">
        <v>5772</v>
      </c>
      <c r="I1093" s="665">
        <v>1029.4280000000001</v>
      </c>
      <c r="J1093" s="665">
        <v>5</v>
      </c>
      <c r="K1093" s="666">
        <v>5147.1400000000003</v>
      </c>
    </row>
    <row r="1094" spans="1:11" ht="14.4" customHeight="1" x14ac:dyDescent="0.3">
      <c r="A1094" s="661" t="s">
        <v>575</v>
      </c>
      <c r="B1094" s="662" t="s">
        <v>576</v>
      </c>
      <c r="C1094" s="663" t="s">
        <v>4019</v>
      </c>
      <c r="D1094" s="664" t="s">
        <v>6900</v>
      </c>
      <c r="E1094" s="663" t="s">
        <v>6901</v>
      </c>
      <c r="F1094" s="664" t="s">
        <v>6902</v>
      </c>
      <c r="G1094" s="663" t="s">
        <v>5773</v>
      </c>
      <c r="H1094" s="663" t="s">
        <v>5774</v>
      </c>
      <c r="I1094" s="665">
        <v>439.79</v>
      </c>
      <c r="J1094" s="665">
        <v>1</v>
      </c>
      <c r="K1094" s="666">
        <v>439.79</v>
      </c>
    </row>
    <row r="1095" spans="1:11" ht="14.4" customHeight="1" x14ac:dyDescent="0.3">
      <c r="A1095" s="661" t="s">
        <v>575</v>
      </c>
      <c r="B1095" s="662" t="s">
        <v>576</v>
      </c>
      <c r="C1095" s="663" t="s">
        <v>4019</v>
      </c>
      <c r="D1095" s="664" t="s">
        <v>6900</v>
      </c>
      <c r="E1095" s="663" t="s">
        <v>6901</v>
      </c>
      <c r="F1095" s="664" t="s">
        <v>6902</v>
      </c>
      <c r="G1095" s="663" t="s">
        <v>5775</v>
      </c>
      <c r="H1095" s="663" t="s">
        <v>5776</v>
      </c>
      <c r="I1095" s="665">
        <v>1358.8709999999996</v>
      </c>
      <c r="J1095" s="665">
        <v>13</v>
      </c>
      <c r="K1095" s="666">
        <v>17665.319999999996</v>
      </c>
    </row>
    <row r="1096" spans="1:11" ht="14.4" customHeight="1" x14ac:dyDescent="0.3">
      <c r="A1096" s="661" t="s">
        <v>575</v>
      </c>
      <c r="B1096" s="662" t="s">
        <v>576</v>
      </c>
      <c r="C1096" s="663" t="s">
        <v>4019</v>
      </c>
      <c r="D1096" s="664" t="s">
        <v>6900</v>
      </c>
      <c r="E1096" s="663" t="s">
        <v>6901</v>
      </c>
      <c r="F1096" s="664" t="s">
        <v>6902</v>
      </c>
      <c r="G1096" s="663" t="s">
        <v>5777</v>
      </c>
      <c r="H1096" s="663" t="s">
        <v>5778</v>
      </c>
      <c r="I1096" s="665">
        <v>5146.25</v>
      </c>
      <c r="J1096" s="665">
        <v>4</v>
      </c>
      <c r="K1096" s="666">
        <v>20585</v>
      </c>
    </row>
    <row r="1097" spans="1:11" ht="14.4" customHeight="1" x14ac:dyDescent="0.3">
      <c r="A1097" s="661" t="s">
        <v>575</v>
      </c>
      <c r="B1097" s="662" t="s">
        <v>576</v>
      </c>
      <c r="C1097" s="663" t="s">
        <v>4019</v>
      </c>
      <c r="D1097" s="664" t="s">
        <v>6900</v>
      </c>
      <c r="E1097" s="663" t="s">
        <v>6901</v>
      </c>
      <c r="F1097" s="664" t="s">
        <v>6902</v>
      </c>
      <c r="G1097" s="663" t="s">
        <v>5779</v>
      </c>
      <c r="H1097" s="663" t="s">
        <v>5780</v>
      </c>
      <c r="I1097" s="665">
        <v>615.58500000000004</v>
      </c>
      <c r="J1097" s="665">
        <v>3</v>
      </c>
      <c r="K1097" s="666">
        <v>1846.75</v>
      </c>
    </row>
    <row r="1098" spans="1:11" ht="14.4" customHeight="1" x14ac:dyDescent="0.3">
      <c r="A1098" s="661" t="s">
        <v>575</v>
      </c>
      <c r="B1098" s="662" t="s">
        <v>576</v>
      </c>
      <c r="C1098" s="663" t="s">
        <v>4019</v>
      </c>
      <c r="D1098" s="664" t="s">
        <v>6900</v>
      </c>
      <c r="E1098" s="663" t="s">
        <v>6901</v>
      </c>
      <c r="F1098" s="664" t="s">
        <v>6902</v>
      </c>
      <c r="G1098" s="663" t="s">
        <v>5781</v>
      </c>
      <c r="H1098" s="663" t="s">
        <v>5782</v>
      </c>
      <c r="I1098" s="665">
        <v>4734.83</v>
      </c>
      <c r="J1098" s="665">
        <v>2</v>
      </c>
      <c r="K1098" s="666">
        <v>9469.66</v>
      </c>
    </row>
    <row r="1099" spans="1:11" ht="14.4" customHeight="1" x14ac:dyDescent="0.3">
      <c r="A1099" s="661" t="s">
        <v>575</v>
      </c>
      <c r="B1099" s="662" t="s">
        <v>576</v>
      </c>
      <c r="C1099" s="663" t="s">
        <v>4019</v>
      </c>
      <c r="D1099" s="664" t="s">
        <v>6900</v>
      </c>
      <c r="E1099" s="663" t="s">
        <v>6901</v>
      </c>
      <c r="F1099" s="664" t="s">
        <v>6902</v>
      </c>
      <c r="G1099" s="663" t="s">
        <v>5783</v>
      </c>
      <c r="H1099" s="663" t="s">
        <v>5784</v>
      </c>
      <c r="I1099" s="665">
        <v>2129.5450000000001</v>
      </c>
      <c r="J1099" s="665">
        <v>2</v>
      </c>
      <c r="K1099" s="666">
        <v>4259.09</v>
      </c>
    </row>
    <row r="1100" spans="1:11" ht="14.4" customHeight="1" x14ac:dyDescent="0.3">
      <c r="A1100" s="661" t="s">
        <v>575</v>
      </c>
      <c r="B1100" s="662" t="s">
        <v>576</v>
      </c>
      <c r="C1100" s="663" t="s">
        <v>4019</v>
      </c>
      <c r="D1100" s="664" t="s">
        <v>6900</v>
      </c>
      <c r="E1100" s="663" t="s">
        <v>6901</v>
      </c>
      <c r="F1100" s="664" t="s">
        <v>6902</v>
      </c>
      <c r="G1100" s="663" t="s">
        <v>5785</v>
      </c>
      <c r="H1100" s="663" t="s">
        <v>5786</v>
      </c>
      <c r="I1100" s="665">
        <v>9660</v>
      </c>
      <c r="J1100" s="665">
        <v>1</v>
      </c>
      <c r="K1100" s="666">
        <v>9660</v>
      </c>
    </row>
    <row r="1101" spans="1:11" ht="14.4" customHeight="1" x14ac:dyDescent="0.3">
      <c r="A1101" s="661" t="s">
        <v>575</v>
      </c>
      <c r="B1101" s="662" t="s">
        <v>576</v>
      </c>
      <c r="C1101" s="663" t="s">
        <v>4019</v>
      </c>
      <c r="D1101" s="664" t="s">
        <v>6900</v>
      </c>
      <c r="E1101" s="663" t="s">
        <v>6901</v>
      </c>
      <c r="F1101" s="664" t="s">
        <v>6902</v>
      </c>
      <c r="G1101" s="663" t="s">
        <v>5787</v>
      </c>
      <c r="H1101" s="663" t="s">
        <v>5788</v>
      </c>
      <c r="I1101" s="665">
        <v>527.85</v>
      </c>
      <c r="J1101" s="665">
        <v>4</v>
      </c>
      <c r="K1101" s="666">
        <v>2111.4</v>
      </c>
    </row>
    <row r="1102" spans="1:11" ht="14.4" customHeight="1" x14ac:dyDescent="0.3">
      <c r="A1102" s="661" t="s">
        <v>575</v>
      </c>
      <c r="B1102" s="662" t="s">
        <v>576</v>
      </c>
      <c r="C1102" s="663" t="s">
        <v>4019</v>
      </c>
      <c r="D1102" s="664" t="s">
        <v>6900</v>
      </c>
      <c r="E1102" s="663" t="s">
        <v>6901</v>
      </c>
      <c r="F1102" s="664" t="s">
        <v>6902</v>
      </c>
      <c r="G1102" s="663" t="s">
        <v>5789</v>
      </c>
      <c r="H1102" s="663" t="s">
        <v>5790</v>
      </c>
      <c r="I1102" s="665">
        <v>3859.2</v>
      </c>
      <c r="J1102" s="665">
        <v>1</v>
      </c>
      <c r="K1102" s="666">
        <v>3859.2</v>
      </c>
    </row>
    <row r="1103" spans="1:11" ht="14.4" customHeight="1" x14ac:dyDescent="0.3">
      <c r="A1103" s="661" t="s">
        <v>575</v>
      </c>
      <c r="B1103" s="662" t="s">
        <v>576</v>
      </c>
      <c r="C1103" s="663" t="s">
        <v>4019</v>
      </c>
      <c r="D1103" s="664" t="s">
        <v>6900</v>
      </c>
      <c r="E1103" s="663" t="s">
        <v>6901</v>
      </c>
      <c r="F1103" s="664" t="s">
        <v>6902</v>
      </c>
      <c r="G1103" s="663" t="s">
        <v>5791</v>
      </c>
      <c r="H1103" s="663" t="s">
        <v>5792</v>
      </c>
      <c r="I1103" s="665">
        <v>5531.34</v>
      </c>
      <c r="J1103" s="665">
        <v>1</v>
      </c>
      <c r="K1103" s="666">
        <v>5531.34</v>
      </c>
    </row>
    <row r="1104" spans="1:11" ht="14.4" customHeight="1" x14ac:dyDescent="0.3">
      <c r="A1104" s="661" t="s">
        <v>575</v>
      </c>
      <c r="B1104" s="662" t="s">
        <v>576</v>
      </c>
      <c r="C1104" s="663" t="s">
        <v>4019</v>
      </c>
      <c r="D1104" s="664" t="s">
        <v>6900</v>
      </c>
      <c r="E1104" s="663" t="s">
        <v>6901</v>
      </c>
      <c r="F1104" s="664" t="s">
        <v>6902</v>
      </c>
      <c r="G1104" s="663" t="s">
        <v>5793</v>
      </c>
      <c r="H1104" s="663" t="s">
        <v>5794</v>
      </c>
      <c r="I1104" s="665">
        <v>722.76</v>
      </c>
      <c r="J1104" s="665">
        <v>2</v>
      </c>
      <c r="K1104" s="666">
        <v>1445.52</v>
      </c>
    </row>
    <row r="1105" spans="1:11" ht="14.4" customHeight="1" x14ac:dyDescent="0.3">
      <c r="A1105" s="661" t="s">
        <v>575</v>
      </c>
      <c r="B1105" s="662" t="s">
        <v>576</v>
      </c>
      <c r="C1105" s="663" t="s">
        <v>4019</v>
      </c>
      <c r="D1105" s="664" t="s">
        <v>6900</v>
      </c>
      <c r="E1105" s="663" t="s">
        <v>6901</v>
      </c>
      <c r="F1105" s="664" t="s">
        <v>6902</v>
      </c>
      <c r="G1105" s="663" t="s">
        <v>5795</v>
      </c>
      <c r="H1105" s="663" t="s">
        <v>5796</v>
      </c>
      <c r="I1105" s="665">
        <v>9154</v>
      </c>
      <c r="J1105" s="665">
        <v>3</v>
      </c>
      <c r="K1105" s="666">
        <v>27462</v>
      </c>
    </row>
    <row r="1106" spans="1:11" ht="14.4" customHeight="1" x14ac:dyDescent="0.3">
      <c r="A1106" s="661" t="s">
        <v>575</v>
      </c>
      <c r="B1106" s="662" t="s">
        <v>576</v>
      </c>
      <c r="C1106" s="663" t="s">
        <v>4019</v>
      </c>
      <c r="D1106" s="664" t="s">
        <v>6900</v>
      </c>
      <c r="E1106" s="663" t="s">
        <v>6901</v>
      </c>
      <c r="F1106" s="664" t="s">
        <v>6902</v>
      </c>
      <c r="G1106" s="663" t="s">
        <v>5797</v>
      </c>
      <c r="H1106" s="663" t="s">
        <v>5798</v>
      </c>
      <c r="I1106" s="665">
        <v>527.85000000000014</v>
      </c>
      <c r="J1106" s="665">
        <v>21</v>
      </c>
      <c r="K1106" s="666">
        <v>11084.850000000002</v>
      </c>
    </row>
    <row r="1107" spans="1:11" ht="14.4" customHeight="1" x14ac:dyDescent="0.3">
      <c r="A1107" s="661" t="s">
        <v>575</v>
      </c>
      <c r="B1107" s="662" t="s">
        <v>576</v>
      </c>
      <c r="C1107" s="663" t="s">
        <v>4019</v>
      </c>
      <c r="D1107" s="664" t="s">
        <v>6900</v>
      </c>
      <c r="E1107" s="663" t="s">
        <v>6901</v>
      </c>
      <c r="F1107" s="664" t="s">
        <v>6902</v>
      </c>
      <c r="G1107" s="663" t="s">
        <v>5799</v>
      </c>
      <c r="H1107" s="663" t="s">
        <v>5800</v>
      </c>
      <c r="I1107" s="665">
        <v>3859.18</v>
      </c>
      <c r="J1107" s="665">
        <v>1</v>
      </c>
      <c r="K1107" s="666">
        <v>3859.18</v>
      </c>
    </row>
    <row r="1108" spans="1:11" ht="14.4" customHeight="1" x14ac:dyDescent="0.3">
      <c r="A1108" s="661" t="s">
        <v>575</v>
      </c>
      <c r="B1108" s="662" t="s">
        <v>576</v>
      </c>
      <c r="C1108" s="663" t="s">
        <v>4019</v>
      </c>
      <c r="D1108" s="664" t="s">
        <v>6900</v>
      </c>
      <c r="E1108" s="663" t="s">
        <v>6901</v>
      </c>
      <c r="F1108" s="664" t="s">
        <v>6902</v>
      </c>
      <c r="G1108" s="663" t="s">
        <v>5799</v>
      </c>
      <c r="H1108" s="663" t="s">
        <v>5801</v>
      </c>
      <c r="I1108" s="665">
        <v>3859.2</v>
      </c>
      <c r="J1108" s="665">
        <v>1</v>
      </c>
      <c r="K1108" s="666">
        <v>3859.2</v>
      </c>
    </row>
    <row r="1109" spans="1:11" ht="14.4" customHeight="1" x14ac:dyDescent="0.3">
      <c r="A1109" s="661" t="s">
        <v>575</v>
      </c>
      <c r="B1109" s="662" t="s">
        <v>576</v>
      </c>
      <c r="C1109" s="663" t="s">
        <v>4019</v>
      </c>
      <c r="D1109" s="664" t="s">
        <v>6900</v>
      </c>
      <c r="E1109" s="663" t="s">
        <v>6901</v>
      </c>
      <c r="F1109" s="664" t="s">
        <v>6902</v>
      </c>
      <c r="G1109" s="663" t="s">
        <v>5802</v>
      </c>
      <c r="H1109" s="663" t="s">
        <v>5803</v>
      </c>
      <c r="I1109" s="665">
        <v>2052</v>
      </c>
      <c r="J1109" s="665">
        <v>1</v>
      </c>
      <c r="K1109" s="666">
        <v>2052</v>
      </c>
    </row>
    <row r="1110" spans="1:11" ht="14.4" customHeight="1" x14ac:dyDescent="0.3">
      <c r="A1110" s="661" t="s">
        <v>575</v>
      </c>
      <c r="B1110" s="662" t="s">
        <v>576</v>
      </c>
      <c r="C1110" s="663" t="s">
        <v>4019</v>
      </c>
      <c r="D1110" s="664" t="s">
        <v>6900</v>
      </c>
      <c r="E1110" s="663" t="s">
        <v>6901</v>
      </c>
      <c r="F1110" s="664" t="s">
        <v>6902</v>
      </c>
      <c r="G1110" s="663" t="s">
        <v>5804</v>
      </c>
      <c r="H1110" s="663" t="s">
        <v>5805</v>
      </c>
      <c r="I1110" s="665">
        <v>1419.2999999999997</v>
      </c>
      <c r="J1110" s="665">
        <v>14</v>
      </c>
      <c r="K1110" s="666">
        <v>19870.169999999998</v>
      </c>
    </row>
    <row r="1111" spans="1:11" ht="14.4" customHeight="1" x14ac:dyDescent="0.3">
      <c r="A1111" s="661" t="s">
        <v>575</v>
      </c>
      <c r="B1111" s="662" t="s">
        <v>576</v>
      </c>
      <c r="C1111" s="663" t="s">
        <v>4019</v>
      </c>
      <c r="D1111" s="664" t="s">
        <v>6900</v>
      </c>
      <c r="E1111" s="663" t="s">
        <v>6901</v>
      </c>
      <c r="F1111" s="664" t="s">
        <v>6902</v>
      </c>
      <c r="G1111" s="663" t="s">
        <v>5806</v>
      </c>
      <c r="H1111" s="663" t="s">
        <v>5807</v>
      </c>
      <c r="I1111" s="665">
        <v>2227.5700000000002</v>
      </c>
      <c r="J1111" s="665">
        <v>1</v>
      </c>
      <c r="K1111" s="666">
        <v>2227.5700000000002</v>
      </c>
    </row>
    <row r="1112" spans="1:11" ht="14.4" customHeight="1" x14ac:dyDescent="0.3">
      <c r="A1112" s="661" t="s">
        <v>575</v>
      </c>
      <c r="B1112" s="662" t="s">
        <v>576</v>
      </c>
      <c r="C1112" s="663" t="s">
        <v>4019</v>
      </c>
      <c r="D1112" s="664" t="s">
        <v>6900</v>
      </c>
      <c r="E1112" s="663" t="s">
        <v>6901</v>
      </c>
      <c r="F1112" s="664" t="s">
        <v>6902</v>
      </c>
      <c r="G1112" s="663" t="s">
        <v>5808</v>
      </c>
      <c r="H1112" s="663" t="s">
        <v>5809</v>
      </c>
      <c r="I1112" s="665">
        <v>10188.15</v>
      </c>
      <c r="J1112" s="665">
        <v>1</v>
      </c>
      <c r="K1112" s="666">
        <v>10188.15</v>
      </c>
    </row>
    <row r="1113" spans="1:11" ht="14.4" customHeight="1" x14ac:dyDescent="0.3">
      <c r="A1113" s="661" t="s">
        <v>575</v>
      </c>
      <c r="B1113" s="662" t="s">
        <v>576</v>
      </c>
      <c r="C1113" s="663" t="s">
        <v>4019</v>
      </c>
      <c r="D1113" s="664" t="s">
        <v>6900</v>
      </c>
      <c r="E1113" s="663" t="s">
        <v>6901</v>
      </c>
      <c r="F1113" s="664" t="s">
        <v>6902</v>
      </c>
      <c r="G1113" s="663" t="s">
        <v>5810</v>
      </c>
      <c r="H1113" s="663" t="s">
        <v>5811</v>
      </c>
      <c r="I1113" s="665">
        <v>615.58000000000004</v>
      </c>
      <c r="J1113" s="665">
        <v>1</v>
      </c>
      <c r="K1113" s="666">
        <v>615.58000000000004</v>
      </c>
    </row>
    <row r="1114" spans="1:11" ht="14.4" customHeight="1" x14ac:dyDescent="0.3">
      <c r="A1114" s="661" t="s">
        <v>575</v>
      </c>
      <c r="B1114" s="662" t="s">
        <v>576</v>
      </c>
      <c r="C1114" s="663" t="s">
        <v>4019</v>
      </c>
      <c r="D1114" s="664" t="s">
        <v>6900</v>
      </c>
      <c r="E1114" s="663" t="s">
        <v>6901</v>
      </c>
      <c r="F1114" s="664" t="s">
        <v>6902</v>
      </c>
      <c r="G1114" s="663" t="s">
        <v>5812</v>
      </c>
      <c r="H1114" s="663" t="s">
        <v>5813</v>
      </c>
      <c r="I1114" s="665">
        <v>9154</v>
      </c>
      <c r="J1114" s="665">
        <v>7</v>
      </c>
      <c r="K1114" s="666">
        <v>64078</v>
      </c>
    </row>
    <row r="1115" spans="1:11" ht="14.4" customHeight="1" x14ac:dyDescent="0.3">
      <c r="A1115" s="661" t="s">
        <v>575</v>
      </c>
      <c r="B1115" s="662" t="s">
        <v>576</v>
      </c>
      <c r="C1115" s="663" t="s">
        <v>4019</v>
      </c>
      <c r="D1115" s="664" t="s">
        <v>6900</v>
      </c>
      <c r="E1115" s="663" t="s">
        <v>6901</v>
      </c>
      <c r="F1115" s="664" t="s">
        <v>6902</v>
      </c>
      <c r="G1115" s="663" t="s">
        <v>5814</v>
      </c>
      <c r="H1115" s="663" t="s">
        <v>5815</v>
      </c>
      <c r="I1115" s="665">
        <v>2129.65</v>
      </c>
      <c r="J1115" s="665">
        <v>1</v>
      </c>
      <c r="K1115" s="666">
        <v>2129.65</v>
      </c>
    </row>
    <row r="1116" spans="1:11" ht="14.4" customHeight="1" x14ac:dyDescent="0.3">
      <c r="A1116" s="661" t="s">
        <v>575</v>
      </c>
      <c r="B1116" s="662" t="s">
        <v>576</v>
      </c>
      <c r="C1116" s="663" t="s">
        <v>4019</v>
      </c>
      <c r="D1116" s="664" t="s">
        <v>6900</v>
      </c>
      <c r="E1116" s="663" t="s">
        <v>6901</v>
      </c>
      <c r="F1116" s="664" t="s">
        <v>6902</v>
      </c>
      <c r="G1116" s="663" t="s">
        <v>5816</v>
      </c>
      <c r="H1116" s="663" t="s">
        <v>5817</v>
      </c>
      <c r="I1116" s="665">
        <v>4208.2</v>
      </c>
      <c r="J1116" s="665">
        <v>1</v>
      </c>
      <c r="K1116" s="666">
        <v>4208.2</v>
      </c>
    </row>
    <row r="1117" spans="1:11" ht="14.4" customHeight="1" x14ac:dyDescent="0.3">
      <c r="A1117" s="661" t="s">
        <v>575</v>
      </c>
      <c r="B1117" s="662" t="s">
        <v>576</v>
      </c>
      <c r="C1117" s="663" t="s">
        <v>4019</v>
      </c>
      <c r="D1117" s="664" t="s">
        <v>6900</v>
      </c>
      <c r="E1117" s="663" t="s">
        <v>6901</v>
      </c>
      <c r="F1117" s="664" t="s">
        <v>6902</v>
      </c>
      <c r="G1117" s="663" t="s">
        <v>5816</v>
      </c>
      <c r="H1117" s="663" t="s">
        <v>5818</v>
      </c>
      <c r="I1117" s="665">
        <v>4208.2</v>
      </c>
      <c r="J1117" s="665">
        <v>1</v>
      </c>
      <c r="K1117" s="666">
        <v>4208.2</v>
      </c>
    </row>
    <row r="1118" spans="1:11" ht="14.4" customHeight="1" x14ac:dyDescent="0.3">
      <c r="A1118" s="661" t="s">
        <v>575</v>
      </c>
      <c r="B1118" s="662" t="s">
        <v>576</v>
      </c>
      <c r="C1118" s="663" t="s">
        <v>4019</v>
      </c>
      <c r="D1118" s="664" t="s">
        <v>6900</v>
      </c>
      <c r="E1118" s="663" t="s">
        <v>6901</v>
      </c>
      <c r="F1118" s="664" t="s">
        <v>6902</v>
      </c>
      <c r="G1118" s="663" t="s">
        <v>5819</v>
      </c>
      <c r="H1118" s="663" t="s">
        <v>5820</v>
      </c>
      <c r="I1118" s="665">
        <v>1423.86</v>
      </c>
      <c r="J1118" s="665">
        <v>3</v>
      </c>
      <c r="K1118" s="666">
        <v>4271.58</v>
      </c>
    </row>
    <row r="1119" spans="1:11" ht="14.4" customHeight="1" x14ac:dyDescent="0.3">
      <c r="A1119" s="661" t="s">
        <v>575</v>
      </c>
      <c r="B1119" s="662" t="s">
        <v>576</v>
      </c>
      <c r="C1119" s="663" t="s">
        <v>4019</v>
      </c>
      <c r="D1119" s="664" t="s">
        <v>6900</v>
      </c>
      <c r="E1119" s="663" t="s">
        <v>6901</v>
      </c>
      <c r="F1119" s="664" t="s">
        <v>6902</v>
      </c>
      <c r="G1119" s="663" t="s">
        <v>5821</v>
      </c>
      <c r="H1119" s="663" t="s">
        <v>5822</v>
      </c>
      <c r="I1119" s="665">
        <v>10628.2</v>
      </c>
      <c r="J1119" s="665">
        <v>1</v>
      </c>
      <c r="K1119" s="666">
        <v>10628.2</v>
      </c>
    </row>
    <row r="1120" spans="1:11" ht="14.4" customHeight="1" x14ac:dyDescent="0.3">
      <c r="A1120" s="661" t="s">
        <v>575</v>
      </c>
      <c r="B1120" s="662" t="s">
        <v>576</v>
      </c>
      <c r="C1120" s="663" t="s">
        <v>4019</v>
      </c>
      <c r="D1120" s="664" t="s">
        <v>6900</v>
      </c>
      <c r="E1120" s="663" t="s">
        <v>6901</v>
      </c>
      <c r="F1120" s="664" t="s">
        <v>6902</v>
      </c>
      <c r="G1120" s="663" t="s">
        <v>5823</v>
      </c>
      <c r="H1120" s="663" t="s">
        <v>5824</v>
      </c>
      <c r="I1120" s="665">
        <v>1033.9733333333334</v>
      </c>
      <c r="J1120" s="665">
        <v>4</v>
      </c>
      <c r="K1120" s="666">
        <v>4135.9000000000005</v>
      </c>
    </row>
    <row r="1121" spans="1:11" ht="14.4" customHeight="1" x14ac:dyDescent="0.3">
      <c r="A1121" s="661" t="s">
        <v>575</v>
      </c>
      <c r="B1121" s="662" t="s">
        <v>576</v>
      </c>
      <c r="C1121" s="663" t="s">
        <v>4019</v>
      </c>
      <c r="D1121" s="664" t="s">
        <v>6900</v>
      </c>
      <c r="E1121" s="663" t="s">
        <v>6901</v>
      </c>
      <c r="F1121" s="664" t="s">
        <v>6902</v>
      </c>
      <c r="G1121" s="663" t="s">
        <v>5823</v>
      </c>
      <c r="H1121" s="663" t="s">
        <v>5825</v>
      </c>
      <c r="I1121" s="665">
        <v>1033.9749999999999</v>
      </c>
      <c r="J1121" s="665">
        <v>11</v>
      </c>
      <c r="K1121" s="666">
        <v>11373.64</v>
      </c>
    </row>
    <row r="1122" spans="1:11" ht="14.4" customHeight="1" x14ac:dyDescent="0.3">
      <c r="A1122" s="661" t="s">
        <v>575</v>
      </c>
      <c r="B1122" s="662" t="s">
        <v>576</v>
      </c>
      <c r="C1122" s="663" t="s">
        <v>4019</v>
      </c>
      <c r="D1122" s="664" t="s">
        <v>6900</v>
      </c>
      <c r="E1122" s="663" t="s">
        <v>6901</v>
      </c>
      <c r="F1122" s="664" t="s">
        <v>6902</v>
      </c>
      <c r="G1122" s="663" t="s">
        <v>5826</v>
      </c>
      <c r="H1122" s="663" t="s">
        <v>5827</v>
      </c>
      <c r="I1122" s="665">
        <v>2478.37</v>
      </c>
      <c r="J1122" s="665">
        <v>2</v>
      </c>
      <c r="K1122" s="666">
        <v>4956.74</v>
      </c>
    </row>
    <row r="1123" spans="1:11" ht="14.4" customHeight="1" x14ac:dyDescent="0.3">
      <c r="A1123" s="661" t="s">
        <v>575</v>
      </c>
      <c r="B1123" s="662" t="s">
        <v>576</v>
      </c>
      <c r="C1123" s="663" t="s">
        <v>4019</v>
      </c>
      <c r="D1123" s="664" t="s">
        <v>6900</v>
      </c>
      <c r="E1123" s="663" t="s">
        <v>6901</v>
      </c>
      <c r="F1123" s="664" t="s">
        <v>6902</v>
      </c>
      <c r="G1123" s="663" t="s">
        <v>5828</v>
      </c>
      <c r="H1123" s="663" t="s">
        <v>5829</v>
      </c>
      <c r="I1123" s="665">
        <v>615.58500000000004</v>
      </c>
      <c r="J1123" s="665">
        <v>2</v>
      </c>
      <c r="K1123" s="666">
        <v>1231.17</v>
      </c>
    </row>
    <row r="1124" spans="1:11" ht="14.4" customHeight="1" x14ac:dyDescent="0.3">
      <c r="A1124" s="661" t="s">
        <v>575</v>
      </c>
      <c r="B1124" s="662" t="s">
        <v>576</v>
      </c>
      <c r="C1124" s="663" t="s">
        <v>4019</v>
      </c>
      <c r="D1124" s="664" t="s">
        <v>6900</v>
      </c>
      <c r="E1124" s="663" t="s">
        <v>6901</v>
      </c>
      <c r="F1124" s="664" t="s">
        <v>6902</v>
      </c>
      <c r="G1124" s="663" t="s">
        <v>5830</v>
      </c>
      <c r="H1124" s="663" t="s">
        <v>5831</v>
      </c>
      <c r="I1124" s="665">
        <v>1830.8</v>
      </c>
      <c r="J1124" s="665">
        <v>1</v>
      </c>
      <c r="K1124" s="666">
        <v>1830.8</v>
      </c>
    </row>
    <row r="1125" spans="1:11" ht="14.4" customHeight="1" x14ac:dyDescent="0.3">
      <c r="A1125" s="661" t="s">
        <v>575</v>
      </c>
      <c r="B1125" s="662" t="s">
        <v>576</v>
      </c>
      <c r="C1125" s="663" t="s">
        <v>4019</v>
      </c>
      <c r="D1125" s="664" t="s">
        <v>6900</v>
      </c>
      <c r="E1125" s="663" t="s">
        <v>6901</v>
      </c>
      <c r="F1125" s="664" t="s">
        <v>6902</v>
      </c>
      <c r="G1125" s="663" t="s">
        <v>5832</v>
      </c>
      <c r="H1125" s="663" t="s">
        <v>5833</v>
      </c>
      <c r="I1125" s="665">
        <v>1358.8711111111106</v>
      </c>
      <c r="J1125" s="665">
        <v>17</v>
      </c>
      <c r="K1125" s="666">
        <v>23100.809999999998</v>
      </c>
    </row>
    <row r="1126" spans="1:11" ht="14.4" customHeight="1" x14ac:dyDescent="0.3">
      <c r="A1126" s="661" t="s">
        <v>575</v>
      </c>
      <c r="B1126" s="662" t="s">
        <v>576</v>
      </c>
      <c r="C1126" s="663" t="s">
        <v>4019</v>
      </c>
      <c r="D1126" s="664" t="s">
        <v>6900</v>
      </c>
      <c r="E1126" s="663" t="s">
        <v>6901</v>
      </c>
      <c r="F1126" s="664" t="s">
        <v>6902</v>
      </c>
      <c r="G1126" s="663" t="s">
        <v>5834</v>
      </c>
      <c r="H1126" s="663" t="s">
        <v>5835</v>
      </c>
      <c r="I1126" s="665">
        <v>8572.7999999999993</v>
      </c>
      <c r="J1126" s="665">
        <v>2</v>
      </c>
      <c r="K1126" s="666">
        <v>17145.599999999999</v>
      </c>
    </row>
    <row r="1127" spans="1:11" ht="14.4" customHeight="1" x14ac:dyDescent="0.3">
      <c r="A1127" s="661" t="s">
        <v>575</v>
      </c>
      <c r="B1127" s="662" t="s">
        <v>576</v>
      </c>
      <c r="C1127" s="663" t="s">
        <v>4019</v>
      </c>
      <c r="D1127" s="664" t="s">
        <v>6900</v>
      </c>
      <c r="E1127" s="663" t="s">
        <v>6901</v>
      </c>
      <c r="F1127" s="664" t="s">
        <v>6902</v>
      </c>
      <c r="G1127" s="663" t="s">
        <v>5836</v>
      </c>
      <c r="H1127" s="663" t="s">
        <v>5837</v>
      </c>
      <c r="I1127" s="665">
        <v>1782.96</v>
      </c>
      <c r="J1127" s="665">
        <v>2</v>
      </c>
      <c r="K1127" s="666">
        <v>3565.92</v>
      </c>
    </row>
    <row r="1128" spans="1:11" ht="14.4" customHeight="1" x14ac:dyDescent="0.3">
      <c r="A1128" s="661" t="s">
        <v>575</v>
      </c>
      <c r="B1128" s="662" t="s">
        <v>576</v>
      </c>
      <c r="C1128" s="663" t="s">
        <v>4019</v>
      </c>
      <c r="D1128" s="664" t="s">
        <v>6900</v>
      </c>
      <c r="E1128" s="663" t="s">
        <v>6901</v>
      </c>
      <c r="F1128" s="664" t="s">
        <v>6902</v>
      </c>
      <c r="G1128" s="663" t="s">
        <v>5838</v>
      </c>
      <c r="H1128" s="663" t="s">
        <v>5839</v>
      </c>
      <c r="I1128" s="665">
        <v>9139.3924999999999</v>
      </c>
      <c r="J1128" s="665">
        <v>4</v>
      </c>
      <c r="K1128" s="666">
        <v>36557.57</v>
      </c>
    </row>
    <row r="1129" spans="1:11" ht="14.4" customHeight="1" x14ac:dyDescent="0.3">
      <c r="A1129" s="661" t="s">
        <v>575</v>
      </c>
      <c r="B1129" s="662" t="s">
        <v>576</v>
      </c>
      <c r="C1129" s="663" t="s">
        <v>4019</v>
      </c>
      <c r="D1129" s="664" t="s">
        <v>6900</v>
      </c>
      <c r="E1129" s="663" t="s">
        <v>6901</v>
      </c>
      <c r="F1129" s="664" t="s">
        <v>6902</v>
      </c>
      <c r="G1129" s="663" t="s">
        <v>5840</v>
      </c>
      <c r="H1129" s="663" t="s">
        <v>5841</v>
      </c>
      <c r="I1129" s="665">
        <v>11541.37</v>
      </c>
      <c r="J1129" s="665">
        <v>1</v>
      </c>
      <c r="K1129" s="666">
        <v>11541.37</v>
      </c>
    </row>
    <row r="1130" spans="1:11" ht="14.4" customHeight="1" x14ac:dyDescent="0.3">
      <c r="A1130" s="661" t="s">
        <v>575</v>
      </c>
      <c r="B1130" s="662" t="s">
        <v>576</v>
      </c>
      <c r="C1130" s="663" t="s">
        <v>4019</v>
      </c>
      <c r="D1130" s="664" t="s">
        <v>6900</v>
      </c>
      <c r="E1130" s="663" t="s">
        <v>6901</v>
      </c>
      <c r="F1130" s="664" t="s">
        <v>6902</v>
      </c>
      <c r="G1130" s="663" t="s">
        <v>5842</v>
      </c>
      <c r="H1130" s="663" t="s">
        <v>5843</v>
      </c>
      <c r="I1130" s="665">
        <v>1885.57</v>
      </c>
      <c r="J1130" s="665">
        <v>1</v>
      </c>
      <c r="K1130" s="666">
        <v>1885.57</v>
      </c>
    </row>
    <row r="1131" spans="1:11" ht="14.4" customHeight="1" x14ac:dyDescent="0.3">
      <c r="A1131" s="661" t="s">
        <v>575</v>
      </c>
      <c r="B1131" s="662" t="s">
        <v>576</v>
      </c>
      <c r="C1131" s="663" t="s">
        <v>4019</v>
      </c>
      <c r="D1131" s="664" t="s">
        <v>6900</v>
      </c>
      <c r="E1131" s="663" t="s">
        <v>6901</v>
      </c>
      <c r="F1131" s="664" t="s">
        <v>6902</v>
      </c>
      <c r="G1131" s="663" t="s">
        <v>5844</v>
      </c>
      <c r="H1131" s="663" t="s">
        <v>5845</v>
      </c>
      <c r="I1131" s="665">
        <v>466.26</v>
      </c>
      <c r="J1131" s="665">
        <v>1</v>
      </c>
      <c r="K1131" s="666">
        <v>466.26</v>
      </c>
    </row>
    <row r="1132" spans="1:11" ht="14.4" customHeight="1" x14ac:dyDescent="0.3">
      <c r="A1132" s="661" t="s">
        <v>575</v>
      </c>
      <c r="B1132" s="662" t="s">
        <v>576</v>
      </c>
      <c r="C1132" s="663" t="s">
        <v>4019</v>
      </c>
      <c r="D1132" s="664" t="s">
        <v>6900</v>
      </c>
      <c r="E1132" s="663" t="s">
        <v>6901</v>
      </c>
      <c r="F1132" s="664" t="s">
        <v>6902</v>
      </c>
      <c r="G1132" s="663" t="s">
        <v>5844</v>
      </c>
      <c r="H1132" s="663" t="s">
        <v>5846</v>
      </c>
      <c r="I1132" s="665">
        <v>466.26</v>
      </c>
      <c r="J1132" s="665">
        <v>1</v>
      </c>
      <c r="K1132" s="666">
        <v>466.26</v>
      </c>
    </row>
    <row r="1133" spans="1:11" ht="14.4" customHeight="1" x14ac:dyDescent="0.3">
      <c r="A1133" s="661" t="s">
        <v>575</v>
      </c>
      <c r="B1133" s="662" t="s">
        <v>576</v>
      </c>
      <c r="C1133" s="663" t="s">
        <v>4019</v>
      </c>
      <c r="D1133" s="664" t="s">
        <v>6900</v>
      </c>
      <c r="E1133" s="663" t="s">
        <v>6901</v>
      </c>
      <c r="F1133" s="664" t="s">
        <v>6902</v>
      </c>
      <c r="G1133" s="663" t="s">
        <v>5847</v>
      </c>
      <c r="H1133" s="663" t="s">
        <v>5848</v>
      </c>
      <c r="I1133" s="665">
        <v>851.6</v>
      </c>
      <c r="J1133" s="665">
        <v>1</v>
      </c>
      <c r="K1133" s="666">
        <v>851.6</v>
      </c>
    </row>
    <row r="1134" spans="1:11" ht="14.4" customHeight="1" x14ac:dyDescent="0.3">
      <c r="A1134" s="661" t="s">
        <v>575</v>
      </c>
      <c r="B1134" s="662" t="s">
        <v>576</v>
      </c>
      <c r="C1134" s="663" t="s">
        <v>4019</v>
      </c>
      <c r="D1134" s="664" t="s">
        <v>6900</v>
      </c>
      <c r="E1134" s="663" t="s">
        <v>6901</v>
      </c>
      <c r="F1134" s="664" t="s">
        <v>6902</v>
      </c>
      <c r="G1134" s="663" t="s">
        <v>5849</v>
      </c>
      <c r="H1134" s="663" t="s">
        <v>5850</v>
      </c>
      <c r="I1134" s="665">
        <v>549.32000000000005</v>
      </c>
      <c r="J1134" s="665">
        <v>1</v>
      </c>
      <c r="K1134" s="666">
        <v>549.32000000000005</v>
      </c>
    </row>
    <row r="1135" spans="1:11" ht="14.4" customHeight="1" x14ac:dyDescent="0.3">
      <c r="A1135" s="661" t="s">
        <v>575</v>
      </c>
      <c r="B1135" s="662" t="s">
        <v>576</v>
      </c>
      <c r="C1135" s="663" t="s">
        <v>4019</v>
      </c>
      <c r="D1135" s="664" t="s">
        <v>6900</v>
      </c>
      <c r="E1135" s="663" t="s">
        <v>6901</v>
      </c>
      <c r="F1135" s="664" t="s">
        <v>6902</v>
      </c>
      <c r="G1135" s="663" t="s">
        <v>5851</v>
      </c>
      <c r="H1135" s="663" t="s">
        <v>5852</v>
      </c>
      <c r="I1135" s="665">
        <v>2227.5700000000002</v>
      </c>
      <c r="J1135" s="665">
        <v>1</v>
      </c>
      <c r="K1135" s="666">
        <v>2227.5700000000002</v>
      </c>
    </row>
    <row r="1136" spans="1:11" ht="14.4" customHeight="1" x14ac:dyDescent="0.3">
      <c r="A1136" s="661" t="s">
        <v>575</v>
      </c>
      <c r="B1136" s="662" t="s">
        <v>576</v>
      </c>
      <c r="C1136" s="663" t="s">
        <v>4019</v>
      </c>
      <c r="D1136" s="664" t="s">
        <v>6900</v>
      </c>
      <c r="E1136" s="663" t="s">
        <v>6901</v>
      </c>
      <c r="F1136" s="664" t="s">
        <v>6902</v>
      </c>
      <c r="G1136" s="663" t="s">
        <v>5853</v>
      </c>
      <c r="H1136" s="663" t="s">
        <v>5854</v>
      </c>
      <c r="I1136" s="665">
        <v>1098.96</v>
      </c>
      <c r="J1136" s="665">
        <v>6</v>
      </c>
      <c r="K1136" s="666">
        <v>6593.76</v>
      </c>
    </row>
    <row r="1137" spans="1:11" ht="14.4" customHeight="1" x14ac:dyDescent="0.3">
      <c r="A1137" s="661" t="s">
        <v>575</v>
      </c>
      <c r="B1137" s="662" t="s">
        <v>576</v>
      </c>
      <c r="C1137" s="663" t="s">
        <v>4019</v>
      </c>
      <c r="D1137" s="664" t="s">
        <v>6900</v>
      </c>
      <c r="E1137" s="663" t="s">
        <v>6901</v>
      </c>
      <c r="F1137" s="664" t="s">
        <v>6902</v>
      </c>
      <c r="G1137" s="663" t="s">
        <v>5853</v>
      </c>
      <c r="H1137" s="663" t="s">
        <v>5855</v>
      </c>
      <c r="I1137" s="665">
        <v>1098.96</v>
      </c>
      <c r="J1137" s="665">
        <v>5</v>
      </c>
      <c r="K1137" s="666">
        <v>5494.81</v>
      </c>
    </row>
    <row r="1138" spans="1:11" ht="14.4" customHeight="1" x14ac:dyDescent="0.3">
      <c r="A1138" s="661" t="s">
        <v>575</v>
      </c>
      <c r="B1138" s="662" t="s">
        <v>576</v>
      </c>
      <c r="C1138" s="663" t="s">
        <v>4019</v>
      </c>
      <c r="D1138" s="664" t="s">
        <v>6900</v>
      </c>
      <c r="E1138" s="663" t="s">
        <v>6901</v>
      </c>
      <c r="F1138" s="664" t="s">
        <v>6902</v>
      </c>
      <c r="G1138" s="663" t="s">
        <v>5856</v>
      </c>
      <c r="H1138" s="663" t="s">
        <v>5857</v>
      </c>
      <c r="I1138" s="665">
        <v>1885.57</v>
      </c>
      <c r="J1138" s="665">
        <v>3</v>
      </c>
      <c r="K1138" s="666">
        <v>5656.71</v>
      </c>
    </row>
    <row r="1139" spans="1:11" ht="14.4" customHeight="1" x14ac:dyDescent="0.3">
      <c r="A1139" s="661" t="s">
        <v>575</v>
      </c>
      <c r="B1139" s="662" t="s">
        <v>576</v>
      </c>
      <c r="C1139" s="663" t="s">
        <v>4019</v>
      </c>
      <c r="D1139" s="664" t="s">
        <v>6900</v>
      </c>
      <c r="E1139" s="663" t="s">
        <v>6901</v>
      </c>
      <c r="F1139" s="664" t="s">
        <v>6902</v>
      </c>
      <c r="G1139" s="663" t="s">
        <v>5858</v>
      </c>
      <c r="H1139" s="663" t="s">
        <v>5859</v>
      </c>
      <c r="I1139" s="665">
        <v>217.74285714285716</v>
      </c>
      <c r="J1139" s="665">
        <v>15</v>
      </c>
      <c r="K1139" s="666">
        <v>3266.14</v>
      </c>
    </row>
    <row r="1140" spans="1:11" ht="14.4" customHeight="1" x14ac:dyDescent="0.3">
      <c r="A1140" s="661" t="s">
        <v>575</v>
      </c>
      <c r="B1140" s="662" t="s">
        <v>576</v>
      </c>
      <c r="C1140" s="663" t="s">
        <v>4019</v>
      </c>
      <c r="D1140" s="664" t="s">
        <v>6900</v>
      </c>
      <c r="E1140" s="663" t="s">
        <v>6901</v>
      </c>
      <c r="F1140" s="664" t="s">
        <v>6902</v>
      </c>
      <c r="G1140" s="663" t="s">
        <v>5860</v>
      </c>
      <c r="H1140" s="663" t="s">
        <v>5861</v>
      </c>
      <c r="I1140" s="665">
        <v>615.59</v>
      </c>
      <c r="J1140" s="665">
        <v>1</v>
      </c>
      <c r="K1140" s="666">
        <v>615.59</v>
      </c>
    </row>
    <row r="1141" spans="1:11" ht="14.4" customHeight="1" x14ac:dyDescent="0.3">
      <c r="A1141" s="661" t="s">
        <v>575</v>
      </c>
      <c r="B1141" s="662" t="s">
        <v>576</v>
      </c>
      <c r="C1141" s="663" t="s">
        <v>4019</v>
      </c>
      <c r="D1141" s="664" t="s">
        <v>6900</v>
      </c>
      <c r="E1141" s="663" t="s">
        <v>6901</v>
      </c>
      <c r="F1141" s="664" t="s">
        <v>6902</v>
      </c>
      <c r="G1141" s="663" t="s">
        <v>5862</v>
      </c>
      <c r="H1141" s="663" t="s">
        <v>5863</v>
      </c>
      <c r="I1141" s="665">
        <v>8393.65</v>
      </c>
      <c r="J1141" s="665">
        <v>1</v>
      </c>
      <c r="K1141" s="666">
        <v>8393.65</v>
      </c>
    </row>
    <row r="1142" spans="1:11" ht="14.4" customHeight="1" x14ac:dyDescent="0.3">
      <c r="A1142" s="661" t="s">
        <v>575</v>
      </c>
      <c r="B1142" s="662" t="s">
        <v>576</v>
      </c>
      <c r="C1142" s="663" t="s">
        <v>4019</v>
      </c>
      <c r="D1142" s="664" t="s">
        <v>6900</v>
      </c>
      <c r="E1142" s="663" t="s">
        <v>6901</v>
      </c>
      <c r="F1142" s="664" t="s">
        <v>6902</v>
      </c>
      <c r="G1142" s="663" t="s">
        <v>5864</v>
      </c>
      <c r="H1142" s="663" t="s">
        <v>5865</v>
      </c>
      <c r="I1142" s="665">
        <v>592.79</v>
      </c>
      <c r="J1142" s="665">
        <v>4</v>
      </c>
      <c r="K1142" s="666">
        <v>2371.17</v>
      </c>
    </row>
    <row r="1143" spans="1:11" ht="14.4" customHeight="1" x14ac:dyDescent="0.3">
      <c r="A1143" s="661" t="s">
        <v>575</v>
      </c>
      <c r="B1143" s="662" t="s">
        <v>576</v>
      </c>
      <c r="C1143" s="663" t="s">
        <v>4019</v>
      </c>
      <c r="D1143" s="664" t="s">
        <v>6900</v>
      </c>
      <c r="E1143" s="663" t="s">
        <v>6901</v>
      </c>
      <c r="F1143" s="664" t="s">
        <v>6902</v>
      </c>
      <c r="G1143" s="663" t="s">
        <v>5866</v>
      </c>
      <c r="H1143" s="663" t="s">
        <v>5867</v>
      </c>
      <c r="I1143" s="665">
        <v>9017.8250000000007</v>
      </c>
      <c r="J1143" s="665">
        <v>2</v>
      </c>
      <c r="K1143" s="666">
        <v>18035.650000000001</v>
      </c>
    </row>
    <row r="1144" spans="1:11" ht="14.4" customHeight="1" x14ac:dyDescent="0.3">
      <c r="A1144" s="661" t="s">
        <v>575</v>
      </c>
      <c r="B1144" s="662" t="s">
        <v>576</v>
      </c>
      <c r="C1144" s="663" t="s">
        <v>4019</v>
      </c>
      <c r="D1144" s="664" t="s">
        <v>6900</v>
      </c>
      <c r="E1144" s="663" t="s">
        <v>6901</v>
      </c>
      <c r="F1144" s="664" t="s">
        <v>6902</v>
      </c>
      <c r="G1144" s="663" t="s">
        <v>5868</v>
      </c>
      <c r="H1144" s="663" t="s">
        <v>5869</v>
      </c>
      <c r="I1144" s="665">
        <v>344.28</v>
      </c>
      <c r="J1144" s="665">
        <v>1</v>
      </c>
      <c r="K1144" s="666">
        <v>344.28</v>
      </c>
    </row>
    <row r="1145" spans="1:11" ht="14.4" customHeight="1" x14ac:dyDescent="0.3">
      <c r="A1145" s="661" t="s">
        <v>575</v>
      </c>
      <c r="B1145" s="662" t="s">
        <v>576</v>
      </c>
      <c r="C1145" s="663" t="s">
        <v>4019</v>
      </c>
      <c r="D1145" s="664" t="s">
        <v>6900</v>
      </c>
      <c r="E1145" s="663" t="s">
        <v>6901</v>
      </c>
      <c r="F1145" s="664" t="s">
        <v>6902</v>
      </c>
      <c r="G1145" s="663" t="s">
        <v>5870</v>
      </c>
      <c r="H1145" s="663" t="s">
        <v>5871</v>
      </c>
      <c r="I1145" s="665">
        <v>8393.65</v>
      </c>
      <c r="J1145" s="665">
        <v>1</v>
      </c>
      <c r="K1145" s="666">
        <v>8393.65</v>
      </c>
    </row>
    <row r="1146" spans="1:11" ht="14.4" customHeight="1" x14ac:dyDescent="0.3">
      <c r="A1146" s="661" t="s">
        <v>575</v>
      </c>
      <c r="B1146" s="662" t="s">
        <v>576</v>
      </c>
      <c r="C1146" s="663" t="s">
        <v>4019</v>
      </c>
      <c r="D1146" s="664" t="s">
        <v>6900</v>
      </c>
      <c r="E1146" s="663" t="s">
        <v>6901</v>
      </c>
      <c r="F1146" s="664" t="s">
        <v>6902</v>
      </c>
      <c r="G1146" s="663" t="s">
        <v>5872</v>
      </c>
      <c r="H1146" s="663" t="s">
        <v>5873</v>
      </c>
      <c r="I1146" s="665">
        <v>615.58000000000004</v>
      </c>
      <c r="J1146" s="665">
        <v>3</v>
      </c>
      <c r="K1146" s="666">
        <v>1846.75</v>
      </c>
    </row>
    <row r="1147" spans="1:11" ht="14.4" customHeight="1" x14ac:dyDescent="0.3">
      <c r="A1147" s="661" t="s">
        <v>575</v>
      </c>
      <c r="B1147" s="662" t="s">
        <v>576</v>
      </c>
      <c r="C1147" s="663" t="s">
        <v>4019</v>
      </c>
      <c r="D1147" s="664" t="s">
        <v>6900</v>
      </c>
      <c r="E1147" s="663" t="s">
        <v>6901</v>
      </c>
      <c r="F1147" s="664" t="s">
        <v>6902</v>
      </c>
      <c r="G1147" s="663" t="s">
        <v>5874</v>
      </c>
      <c r="H1147" s="663" t="s">
        <v>5875</v>
      </c>
      <c r="I1147" s="665">
        <v>7215.47</v>
      </c>
      <c r="J1147" s="665">
        <v>1</v>
      </c>
      <c r="K1147" s="666">
        <v>7215.47</v>
      </c>
    </row>
    <row r="1148" spans="1:11" ht="14.4" customHeight="1" x14ac:dyDescent="0.3">
      <c r="A1148" s="661" t="s">
        <v>575</v>
      </c>
      <c r="B1148" s="662" t="s">
        <v>576</v>
      </c>
      <c r="C1148" s="663" t="s">
        <v>4019</v>
      </c>
      <c r="D1148" s="664" t="s">
        <v>6900</v>
      </c>
      <c r="E1148" s="663" t="s">
        <v>6901</v>
      </c>
      <c r="F1148" s="664" t="s">
        <v>6902</v>
      </c>
      <c r="G1148" s="663" t="s">
        <v>5876</v>
      </c>
      <c r="H1148" s="663" t="s">
        <v>5877</v>
      </c>
      <c r="I1148" s="665">
        <v>5774.1049999999996</v>
      </c>
      <c r="J1148" s="665">
        <v>2</v>
      </c>
      <c r="K1148" s="666">
        <v>11548.21</v>
      </c>
    </row>
    <row r="1149" spans="1:11" ht="14.4" customHeight="1" x14ac:dyDescent="0.3">
      <c r="A1149" s="661" t="s">
        <v>575</v>
      </c>
      <c r="B1149" s="662" t="s">
        <v>576</v>
      </c>
      <c r="C1149" s="663" t="s">
        <v>4019</v>
      </c>
      <c r="D1149" s="664" t="s">
        <v>6900</v>
      </c>
      <c r="E1149" s="663" t="s">
        <v>6901</v>
      </c>
      <c r="F1149" s="664" t="s">
        <v>6902</v>
      </c>
      <c r="G1149" s="663" t="s">
        <v>5878</v>
      </c>
      <c r="H1149" s="663" t="s">
        <v>5879</v>
      </c>
      <c r="I1149" s="665">
        <v>248.4</v>
      </c>
      <c r="J1149" s="665">
        <v>7</v>
      </c>
      <c r="K1149" s="666">
        <v>1738.8000000000002</v>
      </c>
    </row>
    <row r="1150" spans="1:11" ht="14.4" customHeight="1" x14ac:dyDescent="0.3">
      <c r="A1150" s="661" t="s">
        <v>575</v>
      </c>
      <c r="B1150" s="662" t="s">
        <v>576</v>
      </c>
      <c r="C1150" s="663" t="s">
        <v>4019</v>
      </c>
      <c r="D1150" s="664" t="s">
        <v>6900</v>
      </c>
      <c r="E1150" s="663" t="s">
        <v>6901</v>
      </c>
      <c r="F1150" s="664" t="s">
        <v>6902</v>
      </c>
      <c r="G1150" s="663" t="s">
        <v>5880</v>
      </c>
      <c r="H1150" s="663" t="s">
        <v>5881</v>
      </c>
      <c r="I1150" s="665">
        <v>225.75</v>
      </c>
      <c r="J1150" s="665">
        <v>4</v>
      </c>
      <c r="K1150" s="666">
        <v>903</v>
      </c>
    </row>
    <row r="1151" spans="1:11" ht="14.4" customHeight="1" x14ac:dyDescent="0.3">
      <c r="A1151" s="661" t="s">
        <v>575</v>
      </c>
      <c r="B1151" s="662" t="s">
        <v>576</v>
      </c>
      <c r="C1151" s="663" t="s">
        <v>4019</v>
      </c>
      <c r="D1151" s="664" t="s">
        <v>6900</v>
      </c>
      <c r="E1151" s="663" t="s">
        <v>6901</v>
      </c>
      <c r="F1151" s="664" t="s">
        <v>6902</v>
      </c>
      <c r="G1151" s="663" t="s">
        <v>5882</v>
      </c>
      <c r="H1151" s="663" t="s">
        <v>5883</v>
      </c>
      <c r="I1151" s="665">
        <v>1034</v>
      </c>
      <c r="J1151" s="665">
        <v>3</v>
      </c>
      <c r="K1151" s="666">
        <v>3102</v>
      </c>
    </row>
    <row r="1152" spans="1:11" ht="14.4" customHeight="1" x14ac:dyDescent="0.3">
      <c r="A1152" s="661" t="s">
        <v>575</v>
      </c>
      <c r="B1152" s="662" t="s">
        <v>576</v>
      </c>
      <c r="C1152" s="663" t="s">
        <v>4019</v>
      </c>
      <c r="D1152" s="664" t="s">
        <v>6900</v>
      </c>
      <c r="E1152" s="663" t="s">
        <v>6901</v>
      </c>
      <c r="F1152" s="664" t="s">
        <v>6902</v>
      </c>
      <c r="G1152" s="663" t="s">
        <v>5884</v>
      </c>
      <c r="H1152" s="663" t="s">
        <v>5885</v>
      </c>
      <c r="I1152" s="665">
        <v>12451.08</v>
      </c>
      <c r="J1152" s="665">
        <v>1</v>
      </c>
      <c r="K1152" s="666">
        <v>12451.08</v>
      </c>
    </row>
    <row r="1153" spans="1:11" ht="14.4" customHeight="1" x14ac:dyDescent="0.3">
      <c r="A1153" s="661" t="s">
        <v>575</v>
      </c>
      <c r="B1153" s="662" t="s">
        <v>576</v>
      </c>
      <c r="C1153" s="663" t="s">
        <v>4019</v>
      </c>
      <c r="D1153" s="664" t="s">
        <v>6900</v>
      </c>
      <c r="E1153" s="663" t="s">
        <v>6901</v>
      </c>
      <c r="F1153" s="664" t="s">
        <v>6902</v>
      </c>
      <c r="G1153" s="663" t="s">
        <v>5886</v>
      </c>
      <c r="H1153" s="663" t="s">
        <v>5887</v>
      </c>
      <c r="I1153" s="665">
        <v>1033.98</v>
      </c>
      <c r="J1153" s="665">
        <v>1</v>
      </c>
      <c r="K1153" s="666">
        <v>1033.98</v>
      </c>
    </row>
    <row r="1154" spans="1:11" ht="14.4" customHeight="1" x14ac:dyDescent="0.3">
      <c r="A1154" s="661" t="s">
        <v>575</v>
      </c>
      <c r="B1154" s="662" t="s">
        <v>576</v>
      </c>
      <c r="C1154" s="663" t="s">
        <v>4019</v>
      </c>
      <c r="D1154" s="664" t="s">
        <v>6900</v>
      </c>
      <c r="E1154" s="663" t="s">
        <v>6901</v>
      </c>
      <c r="F1154" s="664" t="s">
        <v>6902</v>
      </c>
      <c r="G1154" s="663" t="s">
        <v>5888</v>
      </c>
      <c r="H1154" s="663" t="s">
        <v>5889</v>
      </c>
      <c r="I1154" s="665">
        <v>1421.5833333333333</v>
      </c>
      <c r="J1154" s="665">
        <v>19</v>
      </c>
      <c r="K1154" s="666">
        <v>27010.07</v>
      </c>
    </row>
    <row r="1155" spans="1:11" ht="14.4" customHeight="1" x14ac:dyDescent="0.3">
      <c r="A1155" s="661" t="s">
        <v>575</v>
      </c>
      <c r="B1155" s="662" t="s">
        <v>576</v>
      </c>
      <c r="C1155" s="663" t="s">
        <v>4019</v>
      </c>
      <c r="D1155" s="664" t="s">
        <v>6900</v>
      </c>
      <c r="E1155" s="663" t="s">
        <v>6901</v>
      </c>
      <c r="F1155" s="664" t="s">
        <v>6902</v>
      </c>
      <c r="G1155" s="663" t="s">
        <v>5890</v>
      </c>
      <c r="H1155" s="663" t="s">
        <v>5891</v>
      </c>
      <c r="I1155" s="665">
        <v>951.9</v>
      </c>
      <c r="J1155" s="665">
        <v>8</v>
      </c>
      <c r="K1155" s="666">
        <v>7615.2</v>
      </c>
    </row>
    <row r="1156" spans="1:11" ht="14.4" customHeight="1" x14ac:dyDescent="0.3">
      <c r="A1156" s="661" t="s">
        <v>575</v>
      </c>
      <c r="B1156" s="662" t="s">
        <v>576</v>
      </c>
      <c r="C1156" s="663" t="s">
        <v>4019</v>
      </c>
      <c r="D1156" s="664" t="s">
        <v>6900</v>
      </c>
      <c r="E1156" s="663" t="s">
        <v>6901</v>
      </c>
      <c r="F1156" s="664" t="s">
        <v>6902</v>
      </c>
      <c r="G1156" s="663" t="s">
        <v>5892</v>
      </c>
      <c r="H1156" s="663" t="s">
        <v>5893</v>
      </c>
      <c r="I1156" s="665">
        <v>473.1</v>
      </c>
      <c r="J1156" s="665">
        <v>1</v>
      </c>
      <c r="K1156" s="666">
        <v>473.1</v>
      </c>
    </row>
    <row r="1157" spans="1:11" ht="14.4" customHeight="1" x14ac:dyDescent="0.3">
      <c r="A1157" s="661" t="s">
        <v>575</v>
      </c>
      <c r="B1157" s="662" t="s">
        <v>576</v>
      </c>
      <c r="C1157" s="663" t="s">
        <v>4019</v>
      </c>
      <c r="D1157" s="664" t="s">
        <v>6900</v>
      </c>
      <c r="E1157" s="663" t="s">
        <v>6901</v>
      </c>
      <c r="F1157" s="664" t="s">
        <v>6902</v>
      </c>
      <c r="G1157" s="663" t="s">
        <v>5894</v>
      </c>
      <c r="H1157" s="663" t="s">
        <v>5895</v>
      </c>
      <c r="I1157" s="665">
        <v>10549.64</v>
      </c>
      <c r="J1157" s="665">
        <v>1</v>
      </c>
      <c r="K1157" s="666">
        <v>10549.64</v>
      </c>
    </row>
    <row r="1158" spans="1:11" ht="14.4" customHeight="1" x14ac:dyDescent="0.3">
      <c r="A1158" s="661" t="s">
        <v>575</v>
      </c>
      <c r="B1158" s="662" t="s">
        <v>576</v>
      </c>
      <c r="C1158" s="663" t="s">
        <v>4019</v>
      </c>
      <c r="D1158" s="664" t="s">
        <v>6900</v>
      </c>
      <c r="E1158" s="663" t="s">
        <v>6901</v>
      </c>
      <c r="F1158" s="664" t="s">
        <v>6902</v>
      </c>
      <c r="G1158" s="663" t="s">
        <v>5896</v>
      </c>
      <c r="H1158" s="663" t="s">
        <v>5897</v>
      </c>
      <c r="I1158" s="665">
        <v>8757.48</v>
      </c>
      <c r="J1158" s="665">
        <v>2</v>
      </c>
      <c r="K1158" s="666">
        <v>17514.96</v>
      </c>
    </row>
    <row r="1159" spans="1:11" ht="14.4" customHeight="1" x14ac:dyDescent="0.3">
      <c r="A1159" s="661" t="s">
        <v>575</v>
      </c>
      <c r="B1159" s="662" t="s">
        <v>576</v>
      </c>
      <c r="C1159" s="663" t="s">
        <v>4019</v>
      </c>
      <c r="D1159" s="664" t="s">
        <v>6900</v>
      </c>
      <c r="E1159" s="663" t="s">
        <v>6901</v>
      </c>
      <c r="F1159" s="664" t="s">
        <v>6902</v>
      </c>
      <c r="G1159" s="663" t="s">
        <v>5898</v>
      </c>
      <c r="H1159" s="663" t="s">
        <v>5899</v>
      </c>
      <c r="I1159" s="665">
        <v>264.47000000000003</v>
      </c>
      <c r="J1159" s="665">
        <v>3</v>
      </c>
      <c r="K1159" s="666">
        <v>793.41000000000008</v>
      </c>
    </row>
    <row r="1160" spans="1:11" ht="14.4" customHeight="1" x14ac:dyDescent="0.3">
      <c r="A1160" s="661" t="s">
        <v>575</v>
      </c>
      <c r="B1160" s="662" t="s">
        <v>576</v>
      </c>
      <c r="C1160" s="663" t="s">
        <v>4019</v>
      </c>
      <c r="D1160" s="664" t="s">
        <v>6900</v>
      </c>
      <c r="E1160" s="663" t="s">
        <v>6901</v>
      </c>
      <c r="F1160" s="664" t="s">
        <v>6902</v>
      </c>
      <c r="G1160" s="663" t="s">
        <v>5900</v>
      </c>
      <c r="H1160" s="663" t="s">
        <v>5901</v>
      </c>
      <c r="I1160" s="665">
        <v>7908</v>
      </c>
      <c r="J1160" s="665">
        <v>1</v>
      </c>
      <c r="K1160" s="666">
        <v>7908</v>
      </c>
    </row>
    <row r="1161" spans="1:11" ht="14.4" customHeight="1" x14ac:dyDescent="0.3">
      <c r="A1161" s="661" t="s">
        <v>575</v>
      </c>
      <c r="B1161" s="662" t="s">
        <v>576</v>
      </c>
      <c r="C1161" s="663" t="s">
        <v>4019</v>
      </c>
      <c r="D1161" s="664" t="s">
        <v>6900</v>
      </c>
      <c r="E1161" s="663" t="s">
        <v>6901</v>
      </c>
      <c r="F1161" s="664" t="s">
        <v>6902</v>
      </c>
      <c r="G1161" s="663" t="s">
        <v>5902</v>
      </c>
      <c r="H1161" s="663" t="s">
        <v>5903</v>
      </c>
      <c r="I1161" s="665">
        <v>680.69</v>
      </c>
      <c r="J1161" s="665">
        <v>1</v>
      </c>
      <c r="K1161" s="666">
        <v>680.69</v>
      </c>
    </row>
    <row r="1162" spans="1:11" ht="14.4" customHeight="1" x14ac:dyDescent="0.3">
      <c r="A1162" s="661" t="s">
        <v>575</v>
      </c>
      <c r="B1162" s="662" t="s">
        <v>576</v>
      </c>
      <c r="C1162" s="663" t="s">
        <v>4019</v>
      </c>
      <c r="D1162" s="664" t="s">
        <v>6900</v>
      </c>
      <c r="E1162" s="663" t="s">
        <v>6901</v>
      </c>
      <c r="F1162" s="664" t="s">
        <v>6902</v>
      </c>
      <c r="G1162" s="663" t="s">
        <v>5904</v>
      </c>
      <c r="H1162" s="663" t="s">
        <v>5905</v>
      </c>
      <c r="I1162" s="665">
        <v>9139.3799999999992</v>
      </c>
      <c r="J1162" s="665">
        <v>3</v>
      </c>
      <c r="K1162" s="666">
        <v>27418.14</v>
      </c>
    </row>
    <row r="1163" spans="1:11" ht="14.4" customHeight="1" x14ac:dyDescent="0.3">
      <c r="A1163" s="661" t="s">
        <v>575</v>
      </c>
      <c r="B1163" s="662" t="s">
        <v>576</v>
      </c>
      <c r="C1163" s="663" t="s">
        <v>4019</v>
      </c>
      <c r="D1163" s="664" t="s">
        <v>6900</v>
      </c>
      <c r="E1163" s="663" t="s">
        <v>6901</v>
      </c>
      <c r="F1163" s="664" t="s">
        <v>6902</v>
      </c>
      <c r="G1163" s="663" t="s">
        <v>5906</v>
      </c>
      <c r="H1163" s="663" t="s">
        <v>5907</v>
      </c>
      <c r="I1163" s="665">
        <v>8920.0414285714287</v>
      </c>
      <c r="J1163" s="665">
        <v>7</v>
      </c>
      <c r="K1163" s="666">
        <v>62440.29</v>
      </c>
    </row>
    <row r="1164" spans="1:11" ht="14.4" customHeight="1" x14ac:dyDescent="0.3">
      <c r="A1164" s="661" t="s">
        <v>575</v>
      </c>
      <c r="B1164" s="662" t="s">
        <v>576</v>
      </c>
      <c r="C1164" s="663" t="s">
        <v>4019</v>
      </c>
      <c r="D1164" s="664" t="s">
        <v>6900</v>
      </c>
      <c r="E1164" s="663" t="s">
        <v>6901</v>
      </c>
      <c r="F1164" s="664" t="s">
        <v>6902</v>
      </c>
      <c r="G1164" s="663" t="s">
        <v>5908</v>
      </c>
      <c r="H1164" s="663" t="s">
        <v>5909</v>
      </c>
      <c r="I1164" s="665">
        <v>580.48888888888882</v>
      </c>
      <c r="J1164" s="665">
        <v>17</v>
      </c>
      <c r="K1164" s="666">
        <v>9868.2999999999993</v>
      </c>
    </row>
    <row r="1165" spans="1:11" ht="14.4" customHeight="1" x14ac:dyDescent="0.3">
      <c r="A1165" s="661" t="s">
        <v>575</v>
      </c>
      <c r="B1165" s="662" t="s">
        <v>576</v>
      </c>
      <c r="C1165" s="663" t="s">
        <v>4019</v>
      </c>
      <c r="D1165" s="664" t="s">
        <v>6900</v>
      </c>
      <c r="E1165" s="663" t="s">
        <v>6901</v>
      </c>
      <c r="F1165" s="664" t="s">
        <v>6902</v>
      </c>
      <c r="G1165" s="663" t="s">
        <v>5908</v>
      </c>
      <c r="H1165" s="663" t="s">
        <v>5910</v>
      </c>
      <c r="I1165" s="665">
        <v>580.49199999999996</v>
      </c>
      <c r="J1165" s="665">
        <v>10</v>
      </c>
      <c r="K1165" s="666">
        <v>5804.9</v>
      </c>
    </row>
    <row r="1166" spans="1:11" ht="14.4" customHeight="1" x14ac:dyDescent="0.3">
      <c r="A1166" s="661" t="s">
        <v>575</v>
      </c>
      <c r="B1166" s="662" t="s">
        <v>576</v>
      </c>
      <c r="C1166" s="663" t="s">
        <v>4019</v>
      </c>
      <c r="D1166" s="664" t="s">
        <v>6900</v>
      </c>
      <c r="E1166" s="663" t="s">
        <v>6901</v>
      </c>
      <c r="F1166" s="664" t="s">
        <v>6902</v>
      </c>
      <c r="G1166" s="663" t="s">
        <v>5911</v>
      </c>
      <c r="H1166" s="663" t="s">
        <v>5912</v>
      </c>
      <c r="I1166" s="665">
        <v>527.85</v>
      </c>
      <c r="J1166" s="665">
        <v>3</v>
      </c>
      <c r="K1166" s="666">
        <v>1583.5500000000002</v>
      </c>
    </row>
    <row r="1167" spans="1:11" ht="14.4" customHeight="1" x14ac:dyDescent="0.3">
      <c r="A1167" s="661" t="s">
        <v>575</v>
      </c>
      <c r="B1167" s="662" t="s">
        <v>576</v>
      </c>
      <c r="C1167" s="663" t="s">
        <v>4019</v>
      </c>
      <c r="D1167" s="664" t="s">
        <v>6900</v>
      </c>
      <c r="E1167" s="663" t="s">
        <v>6901</v>
      </c>
      <c r="F1167" s="664" t="s">
        <v>6902</v>
      </c>
      <c r="G1167" s="663" t="s">
        <v>5913</v>
      </c>
      <c r="H1167" s="663" t="s">
        <v>5914</v>
      </c>
      <c r="I1167" s="665">
        <v>527.85</v>
      </c>
      <c r="J1167" s="665">
        <v>1</v>
      </c>
      <c r="K1167" s="666">
        <v>527.85</v>
      </c>
    </row>
    <row r="1168" spans="1:11" ht="14.4" customHeight="1" x14ac:dyDescent="0.3">
      <c r="A1168" s="661" t="s">
        <v>575</v>
      </c>
      <c r="B1168" s="662" t="s">
        <v>576</v>
      </c>
      <c r="C1168" s="663" t="s">
        <v>4019</v>
      </c>
      <c r="D1168" s="664" t="s">
        <v>6900</v>
      </c>
      <c r="E1168" s="663" t="s">
        <v>6901</v>
      </c>
      <c r="F1168" s="664" t="s">
        <v>6902</v>
      </c>
      <c r="G1168" s="663" t="s">
        <v>5915</v>
      </c>
      <c r="H1168" s="663" t="s">
        <v>5916</v>
      </c>
      <c r="I1168" s="665">
        <v>1247.1600000000001</v>
      </c>
      <c r="J1168" s="665">
        <v>8</v>
      </c>
      <c r="K1168" s="666">
        <v>9977.2999999999993</v>
      </c>
    </row>
    <row r="1169" spans="1:11" ht="14.4" customHeight="1" x14ac:dyDescent="0.3">
      <c r="A1169" s="661" t="s">
        <v>575</v>
      </c>
      <c r="B1169" s="662" t="s">
        <v>576</v>
      </c>
      <c r="C1169" s="663" t="s">
        <v>4019</v>
      </c>
      <c r="D1169" s="664" t="s">
        <v>6900</v>
      </c>
      <c r="E1169" s="663" t="s">
        <v>6901</v>
      </c>
      <c r="F1169" s="664" t="s">
        <v>6902</v>
      </c>
      <c r="G1169" s="663" t="s">
        <v>5917</v>
      </c>
      <c r="H1169" s="663" t="s">
        <v>5918</v>
      </c>
      <c r="I1169" s="665">
        <v>724.34428571428566</v>
      </c>
      <c r="J1169" s="665">
        <v>12</v>
      </c>
      <c r="K1169" s="666">
        <v>8698.2100000000009</v>
      </c>
    </row>
    <row r="1170" spans="1:11" ht="14.4" customHeight="1" x14ac:dyDescent="0.3">
      <c r="A1170" s="661" t="s">
        <v>575</v>
      </c>
      <c r="B1170" s="662" t="s">
        <v>576</v>
      </c>
      <c r="C1170" s="663" t="s">
        <v>4019</v>
      </c>
      <c r="D1170" s="664" t="s">
        <v>6900</v>
      </c>
      <c r="E1170" s="663" t="s">
        <v>6901</v>
      </c>
      <c r="F1170" s="664" t="s">
        <v>6902</v>
      </c>
      <c r="G1170" s="663" t="s">
        <v>5919</v>
      </c>
      <c r="H1170" s="663" t="s">
        <v>5920</v>
      </c>
      <c r="I1170" s="665">
        <v>527.85</v>
      </c>
      <c r="J1170" s="665">
        <v>1</v>
      </c>
      <c r="K1170" s="666">
        <v>527.85</v>
      </c>
    </row>
    <row r="1171" spans="1:11" ht="14.4" customHeight="1" x14ac:dyDescent="0.3">
      <c r="A1171" s="661" t="s">
        <v>575</v>
      </c>
      <c r="B1171" s="662" t="s">
        <v>576</v>
      </c>
      <c r="C1171" s="663" t="s">
        <v>4019</v>
      </c>
      <c r="D1171" s="664" t="s">
        <v>6900</v>
      </c>
      <c r="E1171" s="663" t="s">
        <v>6901</v>
      </c>
      <c r="F1171" s="664" t="s">
        <v>6902</v>
      </c>
      <c r="G1171" s="663" t="s">
        <v>5921</v>
      </c>
      <c r="H1171" s="663" t="s">
        <v>5922</v>
      </c>
      <c r="I1171" s="665">
        <v>722.76</v>
      </c>
      <c r="J1171" s="665">
        <v>1</v>
      </c>
      <c r="K1171" s="666">
        <v>722.76</v>
      </c>
    </row>
    <row r="1172" spans="1:11" ht="14.4" customHeight="1" x14ac:dyDescent="0.3">
      <c r="A1172" s="661" t="s">
        <v>575</v>
      </c>
      <c r="B1172" s="662" t="s">
        <v>576</v>
      </c>
      <c r="C1172" s="663" t="s">
        <v>4019</v>
      </c>
      <c r="D1172" s="664" t="s">
        <v>6900</v>
      </c>
      <c r="E1172" s="663" t="s">
        <v>6901</v>
      </c>
      <c r="F1172" s="664" t="s">
        <v>6902</v>
      </c>
      <c r="G1172" s="663" t="s">
        <v>5923</v>
      </c>
      <c r="H1172" s="663" t="s">
        <v>5924</v>
      </c>
      <c r="I1172" s="665">
        <v>657.78</v>
      </c>
      <c r="J1172" s="665">
        <v>5</v>
      </c>
      <c r="K1172" s="666">
        <v>3288.8999999999996</v>
      </c>
    </row>
    <row r="1173" spans="1:11" ht="14.4" customHeight="1" x14ac:dyDescent="0.3">
      <c r="A1173" s="661" t="s">
        <v>575</v>
      </c>
      <c r="B1173" s="662" t="s">
        <v>576</v>
      </c>
      <c r="C1173" s="663" t="s">
        <v>4019</v>
      </c>
      <c r="D1173" s="664" t="s">
        <v>6900</v>
      </c>
      <c r="E1173" s="663" t="s">
        <v>6901</v>
      </c>
      <c r="F1173" s="664" t="s">
        <v>6902</v>
      </c>
      <c r="G1173" s="663" t="s">
        <v>5925</v>
      </c>
      <c r="H1173" s="663" t="s">
        <v>5926</v>
      </c>
      <c r="I1173" s="665">
        <v>3510.26</v>
      </c>
      <c r="J1173" s="665">
        <v>2</v>
      </c>
      <c r="K1173" s="666">
        <v>7020.52</v>
      </c>
    </row>
    <row r="1174" spans="1:11" ht="14.4" customHeight="1" x14ac:dyDescent="0.3">
      <c r="A1174" s="661" t="s">
        <v>575</v>
      </c>
      <c r="B1174" s="662" t="s">
        <v>576</v>
      </c>
      <c r="C1174" s="663" t="s">
        <v>4019</v>
      </c>
      <c r="D1174" s="664" t="s">
        <v>6900</v>
      </c>
      <c r="E1174" s="663" t="s">
        <v>6901</v>
      </c>
      <c r="F1174" s="664" t="s">
        <v>6902</v>
      </c>
      <c r="G1174" s="663" t="s">
        <v>5927</v>
      </c>
      <c r="H1174" s="663" t="s">
        <v>5928</v>
      </c>
      <c r="I1174" s="665">
        <v>1856.0999999999997</v>
      </c>
      <c r="J1174" s="665">
        <v>3</v>
      </c>
      <c r="K1174" s="666">
        <v>5568.2999999999993</v>
      </c>
    </row>
    <row r="1175" spans="1:11" ht="14.4" customHeight="1" x14ac:dyDescent="0.3">
      <c r="A1175" s="661" t="s">
        <v>575</v>
      </c>
      <c r="B1175" s="662" t="s">
        <v>576</v>
      </c>
      <c r="C1175" s="663" t="s">
        <v>4019</v>
      </c>
      <c r="D1175" s="664" t="s">
        <v>6900</v>
      </c>
      <c r="E1175" s="663" t="s">
        <v>6901</v>
      </c>
      <c r="F1175" s="664" t="s">
        <v>6902</v>
      </c>
      <c r="G1175" s="663" t="s">
        <v>5927</v>
      </c>
      <c r="H1175" s="663" t="s">
        <v>5929</v>
      </c>
      <c r="I1175" s="665">
        <v>1856.1</v>
      </c>
      <c r="J1175" s="665">
        <v>2</v>
      </c>
      <c r="K1175" s="666">
        <v>3712.2</v>
      </c>
    </row>
    <row r="1176" spans="1:11" ht="14.4" customHeight="1" x14ac:dyDescent="0.3">
      <c r="A1176" s="661" t="s">
        <v>575</v>
      </c>
      <c r="B1176" s="662" t="s">
        <v>576</v>
      </c>
      <c r="C1176" s="663" t="s">
        <v>4019</v>
      </c>
      <c r="D1176" s="664" t="s">
        <v>6900</v>
      </c>
      <c r="E1176" s="663" t="s">
        <v>6901</v>
      </c>
      <c r="F1176" s="664" t="s">
        <v>6902</v>
      </c>
      <c r="G1176" s="663" t="s">
        <v>5930</v>
      </c>
      <c r="H1176" s="663" t="s">
        <v>5931</v>
      </c>
      <c r="I1176" s="665">
        <v>12640.32</v>
      </c>
      <c r="J1176" s="665">
        <v>2</v>
      </c>
      <c r="K1176" s="666">
        <v>25280.639999999999</v>
      </c>
    </row>
    <row r="1177" spans="1:11" ht="14.4" customHeight="1" x14ac:dyDescent="0.3">
      <c r="A1177" s="661" t="s">
        <v>575</v>
      </c>
      <c r="B1177" s="662" t="s">
        <v>576</v>
      </c>
      <c r="C1177" s="663" t="s">
        <v>4019</v>
      </c>
      <c r="D1177" s="664" t="s">
        <v>6900</v>
      </c>
      <c r="E1177" s="663" t="s">
        <v>6901</v>
      </c>
      <c r="F1177" s="664" t="s">
        <v>6902</v>
      </c>
      <c r="G1177" s="663" t="s">
        <v>5932</v>
      </c>
      <c r="H1177" s="663" t="s">
        <v>5933</v>
      </c>
      <c r="I1177" s="665">
        <v>8572.7999999999993</v>
      </c>
      <c r="J1177" s="665">
        <v>1</v>
      </c>
      <c r="K1177" s="666">
        <v>8572.7999999999993</v>
      </c>
    </row>
    <row r="1178" spans="1:11" ht="14.4" customHeight="1" x14ac:dyDescent="0.3">
      <c r="A1178" s="661" t="s">
        <v>575</v>
      </c>
      <c r="B1178" s="662" t="s">
        <v>576</v>
      </c>
      <c r="C1178" s="663" t="s">
        <v>4019</v>
      </c>
      <c r="D1178" s="664" t="s">
        <v>6900</v>
      </c>
      <c r="E1178" s="663" t="s">
        <v>6901</v>
      </c>
      <c r="F1178" s="664" t="s">
        <v>6902</v>
      </c>
      <c r="G1178" s="663" t="s">
        <v>5934</v>
      </c>
      <c r="H1178" s="663" t="s">
        <v>5935</v>
      </c>
      <c r="I1178" s="665">
        <v>1358.88</v>
      </c>
      <c r="J1178" s="665">
        <v>2</v>
      </c>
      <c r="K1178" s="666">
        <v>2717.75</v>
      </c>
    </row>
    <row r="1179" spans="1:11" ht="14.4" customHeight="1" x14ac:dyDescent="0.3">
      <c r="A1179" s="661" t="s">
        <v>575</v>
      </c>
      <c r="B1179" s="662" t="s">
        <v>576</v>
      </c>
      <c r="C1179" s="663" t="s">
        <v>4019</v>
      </c>
      <c r="D1179" s="664" t="s">
        <v>6900</v>
      </c>
      <c r="E1179" s="663" t="s">
        <v>6901</v>
      </c>
      <c r="F1179" s="664" t="s">
        <v>6902</v>
      </c>
      <c r="G1179" s="663" t="s">
        <v>5936</v>
      </c>
      <c r="H1179" s="663" t="s">
        <v>5937</v>
      </c>
      <c r="I1179" s="665">
        <v>1094.4000000000001</v>
      </c>
      <c r="J1179" s="665">
        <v>2</v>
      </c>
      <c r="K1179" s="666">
        <v>2188.8000000000002</v>
      </c>
    </row>
    <row r="1180" spans="1:11" ht="14.4" customHeight="1" x14ac:dyDescent="0.3">
      <c r="A1180" s="661" t="s">
        <v>575</v>
      </c>
      <c r="B1180" s="662" t="s">
        <v>576</v>
      </c>
      <c r="C1180" s="663" t="s">
        <v>4019</v>
      </c>
      <c r="D1180" s="664" t="s">
        <v>6900</v>
      </c>
      <c r="E1180" s="663" t="s">
        <v>6901</v>
      </c>
      <c r="F1180" s="664" t="s">
        <v>6902</v>
      </c>
      <c r="G1180" s="663" t="s">
        <v>5938</v>
      </c>
      <c r="H1180" s="663" t="s">
        <v>5939</v>
      </c>
      <c r="I1180" s="665">
        <v>1033.99</v>
      </c>
      <c r="J1180" s="665">
        <v>2</v>
      </c>
      <c r="K1180" s="666">
        <v>2067.98</v>
      </c>
    </row>
    <row r="1181" spans="1:11" ht="14.4" customHeight="1" x14ac:dyDescent="0.3">
      <c r="A1181" s="661" t="s">
        <v>575</v>
      </c>
      <c r="B1181" s="662" t="s">
        <v>576</v>
      </c>
      <c r="C1181" s="663" t="s">
        <v>4019</v>
      </c>
      <c r="D1181" s="664" t="s">
        <v>6900</v>
      </c>
      <c r="E1181" s="663" t="s">
        <v>6901</v>
      </c>
      <c r="F1181" s="664" t="s">
        <v>6902</v>
      </c>
      <c r="G1181" s="663" t="s">
        <v>5940</v>
      </c>
      <c r="H1181" s="663" t="s">
        <v>5941</v>
      </c>
      <c r="I1181" s="665">
        <v>344.28</v>
      </c>
      <c r="J1181" s="665">
        <v>9</v>
      </c>
      <c r="K1181" s="666">
        <v>3098.5199999999995</v>
      </c>
    </row>
    <row r="1182" spans="1:11" ht="14.4" customHeight="1" x14ac:dyDescent="0.3">
      <c r="A1182" s="661" t="s">
        <v>575</v>
      </c>
      <c r="B1182" s="662" t="s">
        <v>576</v>
      </c>
      <c r="C1182" s="663" t="s">
        <v>4019</v>
      </c>
      <c r="D1182" s="664" t="s">
        <v>6900</v>
      </c>
      <c r="E1182" s="663" t="s">
        <v>6901</v>
      </c>
      <c r="F1182" s="664" t="s">
        <v>6902</v>
      </c>
      <c r="G1182" s="663" t="s">
        <v>5942</v>
      </c>
      <c r="H1182" s="663" t="s">
        <v>5943</v>
      </c>
      <c r="I1182" s="665">
        <v>725.54666666666662</v>
      </c>
      <c r="J1182" s="665">
        <v>3</v>
      </c>
      <c r="K1182" s="666">
        <v>2176.64</v>
      </c>
    </row>
    <row r="1183" spans="1:11" ht="14.4" customHeight="1" x14ac:dyDescent="0.3">
      <c r="A1183" s="661" t="s">
        <v>575</v>
      </c>
      <c r="B1183" s="662" t="s">
        <v>576</v>
      </c>
      <c r="C1183" s="663" t="s">
        <v>4019</v>
      </c>
      <c r="D1183" s="664" t="s">
        <v>6900</v>
      </c>
      <c r="E1183" s="663" t="s">
        <v>6901</v>
      </c>
      <c r="F1183" s="664" t="s">
        <v>6902</v>
      </c>
      <c r="G1183" s="663" t="s">
        <v>5942</v>
      </c>
      <c r="H1183" s="663" t="s">
        <v>5944</v>
      </c>
      <c r="I1183" s="665">
        <v>723.43499999999995</v>
      </c>
      <c r="J1183" s="665">
        <v>6</v>
      </c>
      <c r="K1183" s="666">
        <v>4336.3599999999997</v>
      </c>
    </row>
    <row r="1184" spans="1:11" ht="14.4" customHeight="1" x14ac:dyDescent="0.3">
      <c r="A1184" s="661" t="s">
        <v>575</v>
      </c>
      <c r="B1184" s="662" t="s">
        <v>576</v>
      </c>
      <c r="C1184" s="663" t="s">
        <v>4019</v>
      </c>
      <c r="D1184" s="664" t="s">
        <v>6900</v>
      </c>
      <c r="E1184" s="663" t="s">
        <v>6901</v>
      </c>
      <c r="F1184" s="664" t="s">
        <v>6902</v>
      </c>
      <c r="G1184" s="663" t="s">
        <v>5945</v>
      </c>
      <c r="H1184" s="663" t="s">
        <v>5946</v>
      </c>
      <c r="I1184" s="665">
        <v>11571</v>
      </c>
      <c r="J1184" s="665">
        <v>1</v>
      </c>
      <c r="K1184" s="666">
        <v>11571</v>
      </c>
    </row>
    <row r="1185" spans="1:11" ht="14.4" customHeight="1" x14ac:dyDescent="0.3">
      <c r="A1185" s="661" t="s">
        <v>575</v>
      </c>
      <c r="B1185" s="662" t="s">
        <v>576</v>
      </c>
      <c r="C1185" s="663" t="s">
        <v>4019</v>
      </c>
      <c r="D1185" s="664" t="s">
        <v>6900</v>
      </c>
      <c r="E1185" s="663" t="s">
        <v>6901</v>
      </c>
      <c r="F1185" s="664" t="s">
        <v>6902</v>
      </c>
      <c r="G1185" s="663" t="s">
        <v>5947</v>
      </c>
      <c r="H1185" s="663" t="s">
        <v>5948</v>
      </c>
      <c r="I1185" s="665">
        <v>7908</v>
      </c>
      <c r="J1185" s="665">
        <v>1</v>
      </c>
      <c r="K1185" s="666">
        <v>7908</v>
      </c>
    </row>
    <row r="1186" spans="1:11" ht="14.4" customHeight="1" x14ac:dyDescent="0.3">
      <c r="A1186" s="661" t="s">
        <v>575</v>
      </c>
      <c r="B1186" s="662" t="s">
        <v>576</v>
      </c>
      <c r="C1186" s="663" t="s">
        <v>4019</v>
      </c>
      <c r="D1186" s="664" t="s">
        <v>6900</v>
      </c>
      <c r="E1186" s="663" t="s">
        <v>6901</v>
      </c>
      <c r="F1186" s="664" t="s">
        <v>6902</v>
      </c>
      <c r="G1186" s="663" t="s">
        <v>5949</v>
      </c>
      <c r="H1186" s="663" t="s">
        <v>5950</v>
      </c>
      <c r="I1186" s="665">
        <v>725.56000000000006</v>
      </c>
      <c r="J1186" s="665">
        <v>12</v>
      </c>
      <c r="K1186" s="666">
        <v>8706.7099999999991</v>
      </c>
    </row>
    <row r="1187" spans="1:11" ht="14.4" customHeight="1" x14ac:dyDescent="0.3">
      <c r="A1187" s="661" t="s">
        <v>575</v>
      </c>
      <c r="B1187" s="662" t="s">
        <v>576</v>
      </c>
      <c r="C1187" s="663" t="s">
        <v>4019</v>
      </c>
      <c r="D1187" s="664" t="s">
        <v>6900</v>
      </c>
      <c r="E1187" s="663" t="s">
        <v>6901</v>
      </c>
      <c r="F1187" s="664" t="s">
        <v>6902</v>
      </c>
      <c r="G1187" s="663" t="s">
        <v>5951</v>
      </c>
      <c r="H1187" s="663" t="s">
        <v>5952</v>
      </c>
      <c r="I1187" s="665">
        <v>2129.5150000000003</v>
      </c>
      <c r="J1187" s="665">
        <v>5</v>
      </c>
      <c r="K1187" s="666">
        <v>10647.58</v>
      </c>
    </row>
    <row r="1188" spans="1:11" ht="14.4" customHeight="1" x14ac:dyDescent="0.3">
      <c r="A1188" s="661" t="s">
        <v>575</v>
      </c>
      <c r="B1188" s="662" t="s">
        <v>576</v>
      </c>
      <c r="C1188" s="663" t="s">
        <v>4019</v>
      </c>
      <c r="D1188" s="664" t="s">
        <v>6900</v>
      </c>
      <c r="E1188" s="663" t="s">
        <v>6901</v>
      </c>
      <c r="F1188" s="664" t="s">
        <v>6902</v>
      </c>
      <c r="G1188" s="663" t="s">
        <v>5953</v>
      </c>
      <c r="H1188" s="663" t="s">
        <v>5954</v>
      </c>
      <c r="I1188" s="665">
        <v>9139.34</v>
      </c>
      <c r="J1188" s="665">
        <v>1</v>
      </c>
      <c r="K1188" s="666">
        <v>9139.34</v>
      </c>
    </row>
    <row r="1189" spans="1:11" ht="14.4" customHeight="1" x14ac:dyDescent="0.3">
      <c r="A1189" s="661" t="s">
        <v>575</v>
      </c>
      <c r="B1189" s="662" t="s">
        <v>576</v>
      </c>
      <c r="C1189" s="663" t="s">
        <v>4019</v>
      </c>
      <c r="D1189" s="664" t="s">
        <v>6900</v>
      </c>
      <c r="E1189" s="663" t="s">
        <v>6901</v>
      </c>
      <c r="F1189" s="664" t="s">
        <v>6902</v>
      </c>
      <c r="G1189" s="663" t="s">
        <v>5955</v>
      </c>
      <c r="H1189" s="663" t="s">
        <v>5956</v>
      </c>
      <c r="I1189" s="665">
        <v>1421.5872727272726</v>
      </c>
      <c r="J1189" s="665">
        <v>14</v>
      </c>
      <c r="K1189" s="666">
        <v>19902.22</v>
      </c>
    </row>
    <row r="1190" spans="1:11" ht="14.4" customHeight="1" x14ac:dyDescent="0.3">
      <c r="A1190" s="661" t="s">
        <v>575</v>
      </c>
      <c r="B1190" s="662" t="s">
        <v>576</v>
      </c>
      <c r="C1190" s="663" t="s">
        <v>4019</v>
      </c>
      <c r="D1190" s="664" t="s">
        <v>6900</v>
      </c>
      <c r="E1190" s="663" t="s">
        <v>6901</v>
      </c>
      <c r="F1190" s="664" t="s">
        <v>6902</v>
      </c>
      <c r="G1190" s="663" t="s">
        <v>5957</v>
      </c>
      <c r="H1190" s="663" t="s">
        <v>5958</v>
      </c>
      <c r="I1190" s="665">
        <v>11132.1</v>
      </c>
      <c r="J1190" s="665">
        <v>1</v>
      </c>
      <c r="K1190" s="666">
        <v>11132.1</v>
      </c>
    </row>
    <row r="1191" spans="1:11" ht="14.4" customHeight="1" x14ac:dyDescent="0.3">
      <c r="A1191" s="661" t="s">
        <v>575</v>
      </c>
      <c r="B1191" s="662" t="s">
        <v>576</v>
      </c>
      <c r="C1191" s="663" t="s">
        <v>4019</v>
      </c>
      <c r="D1191" s="664" t="s">
        <v>6900</v>
      </c>
      <c r="E1191" s="663" t="s">
        <v>6901</v>
      </c>
      <c r="F1191" s="664" t="s">
        <v>6902</v>
      </c>
      <c r="G1191" s="663" t="s">
        <v>5959</v>
      </c>
      <c r="H1191" s="663" t="s">
        <v>5960</v>
      </c>
      <c r="I1191" s="665">
        <v>2834.04</v>
      </c>
      <c r="J1191" s="665">
        <v>1</v>
      </c>
      <c r="K1191" s="666">
        <v>2834.04</v>
      </c>
    </row>
    <row r="1192" spans="1:11" ht="14.4" customHeight="1" x14ac:dyDescent="0.3">
      <c r="A1192" s="661" t="s">
        <v>575</v>
      </c>
      <c r="B1192" s="662" t="s">
        <v>576</v>
      </c>
      <c r="C1192" s="663" t="s">
        <v>4019</v>
      </c>
      <c r="D1192" s="664" t="s">
        <v>6900</v>
      </c>
      <c r="E1192" s="663" t="s">
        <v>6901</v>
      </c>
      <c r="F1192" s="664" t="s">
        <v>6902</v>
      </c>
      <c r="G1192" s="663" t="s">
        <v>5961</v>
      </c>
      <c r="H1192" s="663" t="s">
        <v>5962</v>
      </c>
      <c r="I1192" s="665">
        <v>951.9</v>
      </c>
      <c r="J1192" s="665">
        <v>2</v>
      </c>
      <c r="K1192" s="666">
        <v>1903.8</v>
      </c>
    </row>
    <row r="1193" spans="1:11" ht="14.4" customHeight="1" x14ac:dyDescent="0.3">
      <c r="A1193" s="661" t="s">
        <v>575</v>
      </c>
      <c r="B1193" s="662" t="s">
        <v>576</v>
      </c>
      <c r="C1193" s="663" t="s">
        <v>4019</v>
      </c>
      <c r="D1193" s="664" t="s">
        <v>6900</v>
      </c>
      <c r="E1193" s="663" t="s">
        <v>6901</v>
      </c>
      <c r="F1193" s="664" t="s">
        <v>6902</v>
      </c>
      <c r="G1193" s="663" t="s">
        <v>5963</v>
      </c>
      <c r="H1193" s="663" t="s">
        <v>5964</v>
      </c>
      <c r="I1193" s="665">
        <v>1199.2766666666666</v>
      </c>
      <c r="J1193" s="665">
        <v>4</v>
      </c>
      <c r="K1193" s="666">
        <v>4797.1099999999997</v>
      </c>
    </row>
    <row r="1194" spans="1:11" ht="14.4" customHeight="1" x14ac:dyDescent="0.3">
      <c r="A1194" s="661" t="s">
        <v>575</v>
      </c>
      <c r="B1194" s="662" t="s">
        <v>576</v>
      </c>
      <c r="C1194" s="663" t="s">
        <v>4019</v>
      </c>
      <c r="D1194" s="664" t="s">
        <v>6900</v>
      </c>
      <c r="E1194" s="663" t="s">
        <v>6901</v>
      </c>
      <c r="F1194" s="664" t="s">
        <v>6902</v>
      </c>
      <c r="G1194" s="663" t="s">
        <v>5965</v>
      </c>
      <c r="H1194" s="663" t="s">
        <v>5966</v>
      </c>
      <c r="I1194" s="665">
        <v>9504.14</v>
      </c>
      <c r="J1194" s="665">
        <v>1</v>
      </c>
      <c r="K1194" s="666">
        <v>9504.14</v>
      </c>
    </row>
    <row r="1195" spans="1:11" ht="14.4" customHeight="1" x14ac:dyDescent="0.3">
      <c r="A1195" s="661" t="s">
        <v>575</v>
      </c>
      <c r="B1195" s="662" t="s">
        <v>576</v>
      </c>
      <c r="C1195" s="663" t="s">
        <v>4019</v>
      </c>
      <c r="D1195" s="664" t="s">
        <v>6900</v>
      </c>
      <c r="E1195" s="663" t="s">
        <v>6901</v>
      </c>
      <c r="F1195" s="664" t="s">
        <v>6902</v>
      </c>
      <c r="G1195" s="663" t="s">
        <v>5967</v>
      </c>
      <c r="H1195" s="663" t="s">
        <v>5968</v>
      </c>
      <c r="I1195" s="665">
        <v>621.29999999999995</v>
      </c>
      <c r="J1195" s="665">
        <v>5</v>
      </c>
      <c r="K1195" s="666">
        <v>3106.5</v>
      </c>
    </row>
    <row r="1196" spans="1:11" ht="14.4" customHeight="1" x14ac:dyDescent="0.3">
      <c r="A1196" s="661" t="s">
        <v>575</v>
      </c>
      <c r="B1196" s="662" t="s">
        <v>576</v>
      </c>
      <c r="C1196" s="663" t="s">
        <v>4019</v>
      </c>
      <c r="D1196" s="664" t="s">
        <v>6900</v>
      </c>
      <c r="E1196" s="663" t="s">
        <v>6901</v>
      </c>
      <c r="F1196" s="664" t="s">
        <v>6902</v>
      </c>
      <c r="G1196" s="663" t="s">
        <v>5969</v>
      </c>
      <c r="H1196" s="663" t="s">
        <v>5970</v>
      </c>
      <c r="I1196" s="665">
        <v>5531.28</v>
      </c>
      <c r="J1196" s="665">
        <v>1</v>
      </c>
      <c r="K1196" s="666">
        <v>5531.28</v>
      </c>
    </row>
    <row r="1197" spans="1:11" ht="14.4" customHeight="1" x14ac:dyDescent="0.3">
      <c r="A1197" s="661" t="s">
        <v>575</v>
      </c>
      <c r="B1197" s="662" t="s">
        <v>576</v>
      </c>
      <c r="C1197" s="663" t="s">
        <v>4019</v>
      </c>
      <c r="D1197" s="664" t="s">
        <v>6900</v>
      </c>
      <c r="E1197" s="663" t="s">
        <v>6901</v>
      </c>
      <c r="F1197" s="664" t="s">
        <v>6902</v>
      </c>
      <c r="G1197" s="663" t="s">
        <v>5971</v>
      </c>
      <c r="H1197" s="663" t="s">
        <v>5972</v>
      </c>
      <c r="I1197" s="665">
        <v>10084.450000000001</v>
      </c>
      <c r="J1197" s="665">
        <v>1</v>
      </c>
      <c r="K1197" s="666">
        <v>10084.450000000001</v>
      </c>
    </row>
    <row r="1198" spans="1:11" ht="14.4" customHeight="1" x14ac:dyDescent="0.3">
      <c r="A1198" s="661" t="s">
        <v>575</v>
      </c>
      <c r="B1198" s="662" t="s">
        <v>576</v>
      </c>
      <c r="C1198" s="663" t="s">
        <v>4019</v>
      </c>
      <c r="D1198" s="664" t="s">
        <v>6900</v>
      </c>
      <c r="E1198" s="663" t="s">
        <v>6901</v>
      </c>
      <c r="F1198" s="664" t="s">
        <v>6902</v>
      </c>
      <c r="G1198" s="663" t="s">
        <v>5973</v>
      </c>
      <c r="H1198" s="663" t="s">
        <v>5974</v>
      </c>
      <c r="I1198" s="665">
        <v>9139.3799999999992</v>
      </c>
      <c r="J1198" s="665">
        <v>1</v>
      </c>
      <c r="K1198" s="666">
        <v>9139.3799999999992</v>
      </c>
    </row>
    <row r="1199" spans="1:11" ht="14.4" customHeight="1" x14ac:dyDescent="0.3">
      <c r="A1199" s="661" t="s">
        <v>575</v>
      </c>
      <c r="B1199" s="662" t="s">
        <v>576</v>
      </c>
      <c r="C1199" s="663" t="s">
        <v>4019</v>
      </c>
      <c r="D1199" s="664" t="s">
        <v>6900</v>
      </c>
      <c r="E1199" s="663" t="s">
        <v>6901</v>
      </c>
      <c r="F1199" s="664" t="s">
        <v>6902</v>
      </c>
      <c r="G1199" s="663" t="s">
        <v>5975</v>
      </c>
      <c r="H1199" s="663" t="s">
        <v>5976</v>
      </c>
      <c r="I1199" s="665">
        <v>1029.4133333333334</v>
      </c>
      <c r="J1199" s="665">
        <v>3</v>
      </c>
      <c r="K1199" s="666">
        <v>3088.2400000000002</v>
      </c>
    </row>
    <row r="1200" spans="1:11" ht="14.4" customHeight="1" x14ac:dyDescent="0.3">
      <c r="A1200" s="661" t="s">
        <v>575</v>
      </c>
      <c r="B1200" s="662" t="s">
        <v>576</v>
      </c>
      <c r="C1200" s="663" t="s">
        <v>4019</v>
      </c>
      <c r="D1200" s="664" t="s">
        <v>6900</v>
      </c>
      <c r="E1200" s="663" t="s">
        <v>6901</v>
      </c>
      <c r="F1200" s="664" t="s">
        <v>6902</v>
      </c>
      <c r="G1200" s="663" t="s">
        <v>5977</v>
      </c>
      <c r="H1200" s="663" t="s">
        <v>5978</v>
      </c>
      <c r="I1200" s="665">
        <v>10188.200000000001</v>
      </c>
      <c r="J1200" s="665">
        <v>1</v>
      </c>
      <c r="K1200" s="666">
        <v>10188.200000000001</v>
      </c>
    </row>
    <row r="1201" spans="1:11" ht="14.4" customHeight="1" x14ac:dyDescent="0.3">
      <c r="A1201" s="661" t="s">
        <v>575</v>
      </c>
      <c r="B1201" s="662" t="s">
        <v>576</v>
      </c>
      <c r="C1201" s="663" t="s">
        <v>4019</v>
      </c>
      <c r="D1201" s="664" t="s">
        <v>6900</v>
      </c>
      <c r="E1201" s="663" t="s">
        <v>6901</v>
      </c>
      <c r="F1201" s="664" t="s">
        <v>6902</v>
      </c>
      <c r="G1201" s="663" t="s">
        <v>5979</v>
      </c>
      <c r="H1201" s="663" t="s">
        <v>5980</v>
      </c>
      <c r="I1201" s="665">
        <v>680.68499999999995</v>
      </c>
      <c r="J1201" s="665">
        <v>3</v>
      </c>
      <c r="K1201" s="666">
        <v>2042.06</v>
      </c>
    </row>
    <row r="1202" spans="1:11" ht="14.4" customHeight="1" x14ac:dyDescent="0.3">
      <c r="A1202" s="661" t="s">
        <v>575</v>
      </c>
      <c r="B1202" s="662" t="s">
        <v>576</v>
      </c>
      <c r="C1202" s="663" t="s">
        <v>4019</v>
      </c>
      <c r="D1202" s="664" t="s">
        <v>6900</v>
      </c>
      <c r="E1202" s="663" t="s">
        <v>6901</v>
      </c>
      <c r="F1202" s="664" t="s">
        <v>6902</v>
      </c>
      <c r="G1202" s="663" t="s">
        <v>5981</v>
      </c>
      <c r="H1202" s="663" t="s">
        <v>5982</v>
      </c>
      <c r="I1202" s="665">
        <v>3510.2919999999999</v>
      </c>
      <c r="J1202" s="665">
        <v>5</v>
      </c>
      <c r="K1202" s="666">
        <v>17551.46</v>
      </c>
    </row>
    <row r="1203" spans="1:11" ht="14.4" customHeight="1" x14ac:dyDescent="0.3">
      <c r="A1203" s="661" t="s">
        <v>575</v>
      </c>
      <c r="B1203" s="662" t="s">
        <v>576</v>
      </c>
      <c r="C1203" s="663" t="s">
        <v>4019</v>
      </c>
      <c r="D1203" s="664" t="s">
        <v>6900</v>
      </c>
      <c r="E1203" s="663" t="s">
        <v>6901</v>
      </c>
      <c r="F1203" s="664" t="s">
        <v>6902</v>
      </c>
      <c r="G1203" s="663" t="s">
        <v>5983</v>
      </c>
      <c r="H1203" s="663" t="s">
        <v>5984</v>
      </c>
      <c r="I1203" s="665">
        <v>12640.32</v>
      </c>
      <c r="J1203" s="665">
        <v>1</v>
      </c>
      <c r="K1203" s="666">
        <v>12640.32</v>
      </c>
    </row>
    <row r="1204" spans="1:11" ht="14.4" customHeight="1" x14ac:dyDescent="0.3">
      <c r="A1204" s="661" t="s">
        <v>575</v>
      </c>
      <c r="B1204" s="662" t="s">
        <v>576</v>
      </c>
      <c r="C1204" s="663" t="s">
        <v>4019</v>
      </c>
      <c r="D1204" s="664" t="s">
        <v>6900</v>
      </c>
      <c r="E1204" s="663" t="s">
        <v>6901</v>
      </c>
      <c r="F1204" s="664" t="s">
        <v>6902</v>
      </c>
      <c r="G1204" s="663" t="s">
        <v>5985</v>
      </c>
      <c r="H1204" s="663" t="s">
        <v>5986</v>
      </c>
      <c r="I1204" s="665">
        <v>1274.51</v>
      </c>
      <c r="J1204" s="665">
        <v>2</v>
      </c>
      <c r="K1204" s="666">
        <v>2549.02</v>
      </c>
    </row>
    <row r="1205" spans="1:11" ht="14.4" customHeight="1" x14ac:dyDescent="0.3">
      <c r="A1205" s="661" t="s">
        <v>575</v>
      </c>
      <c r="B1205" s="662" t="s">
        <v>576</v>
      </c>
      <c r="C1205" s="663" t="s">
        <v>4019</v>
      </c>
      <c r="D1205" s="664" t="s">
        <v>6900</v>
      </c>
      <c r="E1205" s="663" t="s">
        <v>6901</v>
      </c>
      <c r="F1205" s="664" t="s">
        <v>6902</v>
      </c>
      <c r="G1205" s="663" t="s">
        <v>5987</v>
      </c>
      <c r="H1205" s="663" t="s">
        <v>5988</v>
      </c>
      <c r="I1205" s="665">
        <v>9504.2000000000007</v>
      </c>
      <c r="J1205" s="665">
        <v>2</v>
      </c>
      <c r="K1205" s="666">
        <v>19008.400000000001</v>
      </c>
    </row>
    <row r="1206" spans="1:11" ht="14.4" customHeight="1" x14ac:dyDescent="0.3">
      <c r="A1206" s="661" t="s">
        <v>575</v>
      </c>
      <c r="B1206" s="662" t="s">
        <v>576</v>
      </c>
      <c r="C1206" s="663" t="s">
        <v>4019</v>
      </c>
      <c r="D1206" s="664" t="s">
        <v>6900</v>
      </c>
      <c r="E1206" s="663" t="s">
        <v>6901</v>
      </c>
      <c r="F1206" s="664" t="s">
        <v>6902</v>
      </c>
      <c r="G1206" s="663" t="s">
        <v>5989</v>
      </c>
      <c r="H1206" s="663" t="s">
        <v>5990</v>
      </c>
      <c r="I1206" s="665">
        <v>4435.8</v>
      </c>
      <c r="J1206" s="665">
        <v>1</v>
      </c>
      <c r="K1206" s="666">
        <v>4435.8</v>
      </c>
    </row>
    <row r="1207" spans="1:11" ht="14.4" customHeight="1" x14ac:dyDescent="0.3">
      <c r="A1207" s="661" t="s">
        <v>575</v>
      </c>
      <c r="B1207" s="662" t="s">
        <v>576</v>
      </c>
      <c r="C1207" s="663" t="s">
        <v>4019</v>
      </c>
      <c r="D1207" s="664" t="s">
        <v>6900</v>
      </c>
      <c r="E1207" s="663" t="s">
        <v>6901</v>
      </c>
      <c r="F1207" s="664" t="s">
        <v>6902</v>
      </c>
      <c r="G1207" s="663" t="s">
        <v>5991</v>
      </c>
      <c r="H1207" s="663" t="s">
        <v>5992</v>
      </c>
      <c r="I1207" s="665">
        <v>439.69</v>
      </c>
      <c r="J1207" s="665">
        <v>3</v>
      </c>
      <c r="K1207" s="666">
        <v>1319.07</v>
      </c>
    </row>
    <row r="1208" spans="1:11" ht="14.4" customHeight="1" x14ac:dyDescent="0.3">
      <c r="A1208" s="661" t="s">
        <v>575</v>
      </c>
      <c r="B1208" s="662" t="s">
        <v>576</v>
      </c>
      <c r="C1208" s="663" t="s">
        <v>4019</v>
      </c>
      <c r="D1208" s="664" t="s">
        <v>6900</v>
      </c>
      <c r="E1208" s="663" t="s">
        <v>6901</v>
      </c>
      <c r="F1208" s="664" t="s">
        <v>6902</v>
      </c>
      <c r="G1208" s="663" t="s">
        <v>5993</v>
      </c>
      <c r="H1208" s="663" t="s">
        <v>5994</v>
      </c>
      <c r="I1208" s="665">
        <v>12451.087500000001</v>
      </c>
      <c r="J1208" s="665">
        <v>4</v>
      </c>
      <c r="K1208" s="666">
        <v>49804.350000000006</v>
      </c>
    </row>
    <row r="1209" spans="1:11" ht="14.4" customHeight="1" x14ac:dyDescent="0.3">
      <c r="A1209" s="661" t="s">
        <v>575</v>
      </c>
      <c r="B1209" s="662" t="s">
        <v>576</v>
      </c>
      <c r="C1209" s="663" t="s">
        <v>4019</v>
      </c>
      <c r="D1209" s="664" t="s">
        <v>6900</v>
      </c>
      <c r="E1209" s="663" t="s">
        <v>6901</v>
      </c>
      <c r="F1209" s="664" t="s">
        <v>6902</v>
      </c>
      <c r="G1209" s="663" t="s">
        <v>5995</v>
      </c>
      <c r="H1209" s="663" t="s">
        <v>5996</v>
      </c>
      <c r="I1209" s="665">
        <v>10549.56</v>
      </c>
      <c r="J1209" s="665">
        <v>1</v>
      </c>
      <c r="K1209" s="666">
        <v>10549.56</v>
      </c>
    </row>
    <row r="1210" spans="1:11" ht="14.4" customHeight="1" x14ac:dyDescent="0.3">
      <c r="A1210" s="661" t="s">
        <v>575</v>
      </c>
      <c r="B1210" s="662" t="s">
        <v>576</v>
      </c>
      <c r="C1210" s="663" t="s">
        <v>4019</v>
      </c>
      <c r="D1210" s="664" t="s">
        <v>6900</v>
      </c>
      <c r="E1210" s="663" t="s">
        <v>6901</v>
      </c>
      <c r="F1210" s="664" t="s">
        <v>6902</v>
      </c>
      <c r="G1210" s="663" t="s">
        <v>5997</v>
      </c>
      <c r="H1210" s="663" t="s">
        <v>5998</v>
      </c>
      <c r="I1210" s="665">
        <v>1591.44</v>
      </c>
      <c r="J1210" s="665">
        <v>2</v>
      </c>
      <c r="K1210" s="666">
        <v>3182.88</v>
      </c>
    </row>
    <row r="1211" spans="1:11" ht="14.4" customHeight="1" x14ac:dyDescent="0.3">
      <c r="A1211" s="661" t="s">
        <v>575</v>
      </c>
      <c r="B1211" s="662" t="s">
        <v>576</v>
      </c>
      <c r="C1211" s="663" t="s">
        <v>4019</v>
      </c>
      <c r="D1211" s="664" t="s">
        <v>6900</v>
      </c>
      <c r="E1211" s="663" t="s">
        <v>6901</v>
      </c>
      <c r="F1211" s="664" t="s">
        <v>6902</v>
      </c>
      <c r="G1211" s="663" t="s">
        <v>5999</v>
      </c>
      <c r="H1211" s="663" t="s">
        <v>6000</v>
      </c>
      <c r="I1211" s="665">
        <v>12681.39</v>
      </c>
      <c r="J1211" s="665">
        <v>1</v>
      </c>
      <c r="K1211" s="666">
        <v>12681.39</v>
      </c>
    </row>
    <row r="1212" spans="1:11" ht="14.4" customHeight="1" x14ac:dyDescent="0.3">
      <c r="A1212" s="661" t="s">
        <v>575</v>
      </c>
      <c r="B1212" s="662" t="s">
        <v>576</v>
      </c>
      <c r="C1212" s="663" t="s">
        <v>4019</v>
      </c>
      <c r="D1212" s="664" t="s">
        <v>6900</v>
      </c>
      <c r="E1212" s="663" t="s">
        <v>6901</v>
      </c>
      <c r="F1212" s="664" t="s">
        <v>6902</v>
      </c>
      <c r="G1212" s="663" t="s">
        <v>6001</v>
      </c>
      <c r="H1212" s="663" t="s">
        <v>6002</v>
      </c>
      <c r="I1212" s="665">
        <v>2453.2933333333335</v>
      </c>
      <c r="J1212" s="665">
        <v>6</v>
      </c>
      <c r="K1212" s="666">
        <v>14719.76</v>
      </c>
    </row>
    <row r="1213" spans="1:11" ht="14.4" customHeight="1" x14ac:dyDescent="0.3">
      <c r="A1213" s="661" t="s">
        <v>575</v>
      </c>
      <c r="B1213" s="662" t="s">
        <v>576</v>
      </c>
      <c r="C1213" s="663" t="s">
        <v>4019</v>
      </c>
      <c r="D1213" s="664" t="s">
        <v>6900</v>
      </c>
      <c r="E1213" s="663" t="s">
        <v>6901</v>
      </c>
      <c r="F1213" s="664" t="s">
        <v>6902</v>
      </c>
      <c r="G1213" s="663" t="s">
        <v>6001</v>
      </c>
      <c r="H1213" s="663" t="s">
        <v>6003</v>
      </c>
      <c r="I1213" s="665">
        <v>2453.2874999999999</v>
      </c>
      <c r="J1213" s="665">
        <v>12</v>
      </c>
      <c r="K1213" s="666">
        <v>29439.440000000002</v>
      </c>
    </row>
    <row r="1214" spans="1:11" ht="14.4" customHeight="1" x14ac:dyDescent="0.3">
      <c r="A1214" s="661" t="s">
        <v>575</v>
      </c>
      <c r="B1214" s="662" t="s">
        <v>576</v>
      </c>
      <c r="C1214" s="663" t="s">
        <v>4019</v>
      </c>
      <c r="D1214" s="664" t="s">
        <v>6900</v>
      </c>
      <c r="E1214" s="663" t="s">
        <v>6901</v>
      </c>
      <c r="F1214" s="664" t="s">
        <v>6902</v>
      </c>
      <c r="G1214" s="663" t="s">
        <v>6004</v>
      </c>
      <c r="H1214" s="663" t="s">
        <v>6005</v>
      </c>
      <c r="I1214" s="665">
        <v>1552.5</v>
      </c>
      <c r="J1214" s="665">
        <v>1</v>
      </c>
      <c r="K1214" s="666">
        <v>1552.5</v>
      </c>
    </row>
    <row r="1215" spans="1:11" ht="14.4" customHeight="1" x14ac:dyDescent="0.3">
      <c r="A1215" s="661" t="s">
        <v>575</v>
      </c>
      <c r="B1215" s="662" t="s">
        <v>576</v>
      </c>
      <c r="C1215" s="663" t="s">
        <v>4019</v>
      </c>
      <c r="D1215" s="664" t="s">
        <v>6900</v>
      </c>
      <c r="E1215" s="663" t="s">
        <v>6901</v>
      </c>
      <c r="F1215" s="664" t="s">
        <v>6902</v>
      </c>
      <c r="G1215" s="663" t="s">
        <v>6006</v>
      </c>
      <c r="H1215" s="663" t="s">
        <v>6007</v>
      </c>
      <c r="I1215" s="665">
        <v>1000.5</v>
      </c>
      <c r="J1215" s="665">
        <v>3</v>
      </c>
      <c r="K1215" s="666">
        <v>3001.5</v>
      </c>
    </row>
    <row r="1216" spans="1:11" ht="14.4" customHeight="1" x14ac:dyDescent="0.3">
      <c r="A1216" s="661" t="s">
        <v>575</v>
      </c>
      <c r="B1216" s="662" t="s">
        <v>576</v>
      </c>
      <c r="C1216" s="663" t="s">
        <v>4019</v>
      </c>
      <c r="D1216" s="664" t="s">
        <v>6900</v>
      </c>
      <c r="E1216" s="663" t="s">
        <v>6901</v>
      </c>
      <c r="F1216" s="664" t="s">
        <v>6902</v>
      </c>
      <c r="G1216" s="663" t="s">
        <v>6008</v>
      </c>
      <c r="H1216" s="663" t="s">
        <v>6009</v>
      </c>
      <c r="I1216" s="665">
        <v>3859.17</v>
      </c>
      <c r="J1216" s="665">
        <v>1</v>
      </c>
      <c r="K1216" s="666">
        <v>3859.17</v>
      </c>
    </row>
    <row r="1217" spans="1:11" ht="14.4" customHeight="1" x14ac:dyDescent="0.3">
      <c r="A1217" s="661" t="s">
        <v>575</v>
      </c>
      <c r="B1217" s="662" t="s">
        <v>576</v>
      </c>
      <c r="C1217" s="663" t="s">
        <v>4019</v>
      </c>
      <c r="D1217" s="664" t="s">
        <v>6900</v>
      </c>
      <c r="E1217" s="663" t="s">
        <v>6901</v>
      </c>
      <c r="F1217" s="664" t="s">
        <v>6902</v>
      </c>
      <c r="G1217" s="663" t="s">
        <v>6010</v>
      </c>
      <c r="H1217" s="663" t="s">
        <v>6011</v>
      </c>
      <c r="I1217" s="665">
        <v>9656.9500000000007</v>
      </c>
      <c r="J1217" s="665">
        <v>1</v>
      </c>
      <c r="K1217" s="666">
        <v>9656.9500000000007</v>
      </c>
    </row>
    <row r="1218" spans="1:11" ht="14.4" customHeight="1" x14ac:dyDescent="0.3">
      <c r="A1218" s="661" t="s">
        <v>575</v>
      </c>
      <c r="B1218" s="662" t="s">
        <v>576</v>
      </c>
      <c r="C1218" s="663" t="s">
        <v>4019</v>
      </c>
      <c r="D1218" s="664" t="s">
        <v>6900</v>
      </c>
      <c r="E1218" s="663" t="s">
        <v>6901</v>
      </c>
      <c r="F1218" s="664" t="s">
        <v>6902</v>
      </c>
      <c r="G1218" s="663" t="s">
        <v>6012</v>
      </c>
      <c r="H1218" s="663" t="s">
        <v>6013</v>
      </c>
      <c r="I1218" s="665">
        <v>639.45000000000005</v>
      </c>
      <c r="J1218" s="665">
        <v>1</v>
      </c>
      <c r="K1218" s="666">
        <v>639.45000000000005</v>
      </c>
    </row>
    <row r="1219" spans="1:11" ht="14.4" customHeight="1" x14ac:dyDescent="0.3">
      <c r="A1219" s="661" t="s">
        <v>575</v>
      </c>
      <c r="B1219" s="662" t="s">
        <v>576</v>
      </c>
      <c r="C1219" s="663" t="s">
        <v>4019</v>
      </c>
      <c r="D1219" s="664" t="s">
        <v>6900</v>
      </c>
      <c r="E1219" s="663" t="s">
        <v>6901</v>
      </c>
      <c r="F1219" s="664" t="s">
        <v>6902</v>
      </c>
      <c r="G1219" s="663" t="s">
        <v>6014</v>
      </c>
      <c r="H1219" s="663" t="s">
        <v>6015</v>
      </c>
      <c r="I1219" s="665">
        <v>851.58</v>
      </c>
      <c r="J1219" s="665">
        <v>1</v>
      </c>
      <c r="K1219" s="666">
        <v>851.58</v>
      </c>
    </row>
    <row r="1220" spans="1:11" ht="14.4" customHeight="1" x14ac:dyDescent="0.3">
      <c r="A1220" s="661" t="s">
        <v>575</v>
      </c>
      <c r="B1220" s="662" t="s">
        <v>576</v>
      </c>
      <c r="C1220" s="663" t="s">
        <v>4019</v>
      </c>
      <c r="D1220" s="664" t="s">
        <v>6900</v>
      </c>
      <c r="E1220" s="663" t="s">
        <v>6901</v>
      </c>
      <c r="F1220" s="664" t="s">
        <v>6902</v>
      </c>
      <c r="G1220" s="663" t="s">
        <v>6016</v>
      </c>
      <c r="H1220" s="663" t="s">
        <v>6017</v>
      </c>
      <c r="I1220" s="665">
        <v>851.57500000000005</v>
      </c>
      <c r="J1220" s="665">
        <v>3</v>
      </c>
      <c r="K1220" s="666">
        <v>2554.7200000000003</v>
      </c>
    </row>
    <row r="1221" spans="1:11" ht="14.4" customHeight="1" x14ac:dyDescent="0.3">
      <c r="A1221" s="661" t="s">
        <v>575</v>
      </c>
      <c r="B1221" s="662" t="s">
        <v>576</v>
      </c>
      <c r="C1221" s="663" t="s">
        <v>4019</v>
      </c>
      <c r="D1221" s="664" t="s">
        <v>6900</v>
      </c>
      <c r="E1221" s="663" t="s">
        <v>6901</v>
      </c>
      <c r="F1221" s="664" t="s">
        <v>6902</v>
      </c>
      <c r="G1221" s="663" t="s">
        <v>6018</v>
      </c>
      <c r="H1221" s="663" t="s">
        <v>6019</v>
      </c>
      <c r="I1221" s="665">
        <v>701.3366666666667</v>
      </c>
      <c r="J1221" s="665">
        <v>3</v>
      </c>
      <c r="K1221" s="666">
        <v>2104.0100000000002</v>
      </c>
    </row>
    <row r="1222" spans="1:11" ht="14.4" customHeight="1" x14ac:dyDescent="0.3">
      <c r="A1222" s="661" t="s">
        <v>575</v>
      </c>
      <c r="B1222" s="662" t="s">
        <v>576</v>
      </c>
      <c r="C1222" s="663" t="s">
        <v>4019</v>
      </c>
      <c r="D1222" s="664" t="s">
        <v>6900</v>
      </c>
      <c r="E1222" s="663" t="s">
        <v>6901</v>
      </c>
      <c r="F1222" s="664" t="s">
        <v>6902</v>
      </c>
      <c r="G1222" s="663" t="s">
        <v>6020</v>
      </c>
      <c r="H1222" s="663" t="s">
        <v>6021</v>
      </c>
      <c r="I1222" s="665">
        <v>851.57500000000005</v>
      </c>
      <c r="J1222" s="665">
        <v>2</v>
      </c>
      <c r="K1222" s="666">
        <v>1703.15</v>
      </c>
    </row>
    <row r="1223" spans="1:11" ht="14.4" customHeight="1" x14ac:dyDescent="0.3">
      <c r="A1223" s="661" t="s">
        <v>575</v>
      </c>
      <c r="B1223" s="662" t="s">
        <v>576</v>
      </c>
      <c r="C1223" s="663" t="s">
        <v>4019</v>
      </c>
      <c r="D1223" s="664" t="s">
        <v>6900</v>
      </c>
      <c r="E1223" s="663" t="s">
        <v>6901</v>
      </c>
      <c r="F1223" s="664" t="s">
        <v>6902</v>
      </c>
      <c r="G1223" s="663" t="s">
        <v>6022</v>
      </c>
      <c r="H1223" s="663" t="s">
        <v>6023</v>
      </c>
      <c r="I1223" s="665">
        <v>3510.2733333333331</v>
      </c>
      <c r="J1223" s="665">
        <v>3</v>
      </c>
      <c r="K1223" s="666">
        <v>10530.82</v>
      </c>
    </row>
    <row r="1224" spans="1:11" ht="14.4" customHeight="1" x14ac:dyDescent="0.3">
      <c r="A1224" s="661" t="s">
        <v>575</v>
      </c>
      <c r="B1224" s="662" t="s">
        <v>576</v>
      </c>
      <c r="C1224" s="663" t="s">
        <v>4019</v>
      </c>
      <c r="D1224" s="664" t="s">
        <v>6900</v>
      </c>
      <c r="E1224" s="663" t="s">
        <v>6901</v>
      </c>
      <c r="F1224" s="664" t="s">
        <v>6902</v>
      </c>
      <c r="G1224" s="663" t="s">
        <v>6024</v>
      </c>
      <c r="H1224" s="663" t="s">
        <v>6025</v>
      </c>
      <c r="I1224" s="665">
        <v>3510.3</v>
      </c>
      <c r="J1224" s="665">
        <v>2</v>
      </c>
      <c r="K1224" s="666">
        <v>7020.6</v>
      </c>
    </row>
    <row r="1225" spans="1:11" ht="14.4" customHeight="1" x14ac:dyDescent="0.3">
      <c r="A1225" s="661" t="s">
        <v>575</v>
      </c>
      <c r="B1225" s="662" t="s">
        <v>576</v>
      </c>
      <c r="C1225" s="663" t="s">
        <v>4019</v>
      </c>
      <c r="D1225" s="664" t="s">
        <v>6900</v>
      </c>
      <c r="E1225" s="663" t="s">
        <v>6901</v>
      </c>
      <c r="F1225" s="664" t="s">
        <v>6902</v>
      </c>
      <c r="G1225" s="663" t="s">
        <v>6026</v>
      </c>
      <c r="H1225" s="663" t="s">
        <v>6027</v>
      </c>
      <c r="I1225" s="665">
        <v>4600</v>
      </c>
      <c r="J1225" s="665">
        <v>4</v>
      </c>
      <c r="K1225" s="666">
        <v>18400</v>
      </c>
    </row>
    <row r="1226" spans="1:11" ht="14.4" customHeight="1" x14ac:dyDescent="0.3">
      <c r="A1226" s="661" t="s">
        <v>575</v>
      </c>
      <c r="B1226" s="662" t="s">
        <v>576</v>
      </c>
      <c r="C1226" s="663" t="s">
        <v>4019</v>
      </c>
      <c r="D1226" s="664" t="s">
        <v>6900</v>
      </c>
      <c r="E1226" s="663" t="s">
        <v>6901</v>
      </c>
      <c r="F1226" s="664" t="s">
        <v>6902</v>
      </c>
      <c r="G1226" s="663" t="s">
        <v>6028</v>
      </c>
      <c r="H1226" s="663" t="s">
        <v>6029</v>
      </c>
      <c r="I1226" s="665">
        <v>876.39</v>
      </c>
      <c r="J1226" s="665">
        <v>2</v>
      </c>
      <c r="K1226" s="666">
        <v>1752.78</v>
      </c>
    </row>
    <row r="1227" spans="1:11" ht="14.4" customHeight="1" x14ac:dyDescent="0.3">
      <c r="A1227" s="661" t="s">
        <v>575</v>
      </c>
      <c r="B1227" s="662" t="s">
        <v>576</v>
      </c>
      <c r="C1227" s="663" t="s">
        <v>4019</v>
      </c>
      <c r="D1227" s="664" t="s">
        <v>6900</v>
      </c>
      <c r="E1227" s="663" t="s">
        <v>6901</v>
      </c>
      <c r="F1227" s="664" t="s">
        <v>6902</v>
      </c>
      <c r="G1227" s="663" t="s">
        <v>6030</v>
      </c>
      <c r="H1227" s="663" t="s">
        <v>6031</v>
      </c>
      <c r="I1227" s="665">
        <v>471.96</v>
      </c>
      <c r="J1227" s="665">
        <v>2</v>
      </c>
      <c r="K1227" s="666">
        <v>943.92</v>
      </c>
    </row>
    <row r="1228" spans="1:11" ht="14.4" customHeight="1" x14ac:dyDescent="0.3">
      <c r="A1228" s="661" t="s">
        <v>575</v>
      </c>
      <c r="B1228" s="662" t="s">
        <v>576</v>
      </c>
      <c r="C1228" s="663" t="s">
        <v>4019</v>
      </c>
      <c r="D1228" s="664" t="s">
        <v>6900</v>
      </c>
      <c r="E1228" s="663" t="s">
        <v>6901</v>
      </c>
      <c r="F1228" s="664" t="s">
        <v>6902</v>
      </c>
      <c r="G1228" s="663" t="s">
        <v>6032</v>
      </c>
      <c r="H1228" s="663" t="s">
        <v>6033</v>
      </c>
      <c r="I1228" s="665">
        <v>8017.43</v>
      </c>
      <c r="J1228" s="665">
        <v>1</v>
      </c>
      <c r="K1228" s="666">
        <v>8017.43</v>
      </c>
    </row>
    <row r="1229" spans="1:11" ht="14.4" customHeight="1" x14ac:dyDescent="0.3">
      <c r="A1229" s="661" t="s">
        <v>575</v>
      </c>
      <c r="B1229" s="662" t="s">
        <v>576</v>
      </c>
      <c r="C1229" s="663" t="s">
        <v>4019</v>
      </c>
      <c r="D1229" s="664" t="s">
        <v>6900</v>
      </c>
      <c r="E1229" s="663" t="s">
        <v>6901</v>
      </c>
      <c r="F1229" s="664" t="s">
        <v>6902</v>
      </c>
      <c r="G1229" s="663" t="s">
        <v>6034</v>
      </c>
      <c r="H1229" s="663" t="s">
        <v>6035</v>
      </c>
      <c r="I1229" s="665">
        <v>876.39</v>
      </c>
      <c r="J1229" s="665">
        <v>1</v>
      </c>
      <c r="K1229" s="666">
        <v>876.39</v>
      </c>
    </row>
    <row r="1230" spans="1:11" ht="14.4" customHeight="1" x14ac:dyDescent="0.3">
      <c r="A1230" s="661" t="s">
        <v>575</v>
      </c>
      <c r="B1230" s="662" t="s">
        <v>576</v>
      </c>
      <c r="C1230" s="663" t="s">
        <v>4019</v>
      </c>
      <c r="D1230" s="664" t="s">
        <v>6900</v>
      </c>
      <c r="E1230" s="663" t="s">
        <v>6901</v>
      </c>
      <c r="F1230" s="664" t="s">
        <v>6902</v>
      </c>
      <c r="G1230" s="663" t="s">
        <v>6036</v>
      </c>
      <c r="H1230" s="663" t="s">
        <v>6037</v>
      </c>
      <c r="I1230" s="665">
        <v>2111.2600000000002</v>
      </c>
      <c r="J1230" s="665">
        <v>1</v>
      </c>
      <c r="K1230" s="666">
        <v>2111.2600000000002</v>
      </c>
    </row>
    <row r="1231" spans="1:11" ht="14.4" customHeight="1" x14ac:dyDescent="0.3">
      <c r="A1231" s="661" t="s">
        <v>575</v>
      </c>
      <c r="B1231" s="662" t="s">
        <v>576</v>
      </c>
      <c r="C1231" s="663" t="s">
        <v>4019</v>
      </c>
      <c r="D1231" s="664" t="s">
        <v>6900</v>
      </c>
      <c r="E1231" s="663" t="s">
        <v>6901</v>
      </c>
      <c r="F1231" s="664" t="s">
        <v>6902</v>
      </c>
      <c r="G1231" s="663" t="s">
        <v>6036</v>
      </c>
      <c r="H1231" s="663" t="s">
        <v>6038</v>
      </c>
      <c r="I1231" s="665">
        <v>2111.2800000000002</v>
      </c>
      <c r="J1231" s="665">
        <v>1</v>
      </c>
      <c r="K1231" s="666">
        <v>2111.2800000000002</v>
      </c>
    </row>
    <row r="1232" spans="1:11" ht="14.4" customHeight="1" x14ac:dyDescent="0.3">
      <c r="A1232" s="661" t="s">
        <v>575</v>
      </c>
      <c r="B1232" s="662" t="s">
        <v>576</v>
      </c>
      <c r="C1232" s="663" t="s">
        <v>4019</v>
      </c>
      <c r="D1232" s="664" t="s">
        <v>6900</v>
      </c>
      <c r="E1232" s="663" t="s">
        <v>6901</v>
      </c>
      <c r="F1232" s="664" t="s">
        <v>6902</v>
      </c>
      <c r="G1232" s="663" t="s">
        <v>6039</v>
      </c>
      <c r="H1232" s="663" t="s">
        <v>6040</v>
      </c>
      <c r="I1232" s="665">
        <v>3109.6</v>
      </c>
      <c r="J1232" s="665">
        <v>4</v>
      </c>
      <c r="K1232" s="666">
        <v>12438.4</v>
      </c>
    </row>
    <row r="1233" spans="1:11" ht="14.4" customHeight="1" x14ac:dyDescent="0.3">
      <c r="A1233" s="661" t="s">
        <v>575</v>
      </c>
      <c r="B1233" s="662" t="s">
        <v>576</v>
      </c>
      <c r="C1233" s="663" t="s">
        <v>4019</v>
      </c>
      <c r="D1233" s="664" t="s">
        <v>6900</v>
      </c>
      <c r="E1233" s="663" t="s">
        <v>6901</v>
      </c>
      <c r="F1233" s="664" t="s">
        <v>6902</v>
      </c>
      <c r="G1233" s="663" t="s">
        <v>6041</v>
      </c>
      <c r="H1233" s="663" t="s">
        <v>6042</v>
      </c>
      <c r="I1233" s="665">
        <v>4208.2</v>
      </c>
      <c r="J1233" s="665">
        <v>1</v>
      </c>
      <c r="K1233" s="666">
        <v>4208.2</v>
      </c>
    </row>
    <row r="1234" spans="1:11" ht="14.4" customHeight="1" x14ac:dyDescent="0.3">
      <c r="A1234" s="661" t="s">
        <v>575</v>
      </c>
      <c r="B1234" s="662" t="s">
        <v>576</v>
      </c>
      <c r="C1234" s="663" t="s">
        <v>4019</v>
      </c>
      <c r="D1234" s="664" t="s">
        <v>6900</v>
      </c>
      <c r="E1234" s="663" t="s">
        <v>6901</v>
      </c>
      <c r="F1234" s="664" t="s">
        <v>6902</v>
      </c>
      <c r="G1234" s="663" t="s">
        <v>6043</v>
      </c>
      <c r="H1234" s="663" t="s">
        <v>6044</v>
      </c>
      <c r="I1234" s="665">
        <v>779.53000000000009</v>
      </c>
      <c r="J1234" s="665">
        <v>5</v>
      </c>
      <c r="K1234" s="666">
        <v>3897.65</v>
      </c>
    </row>
    <row r="1235" spans="1:11" ht="14.4" customHeight="1" x14ac:dyDescent="0.3">
      <c r="A1235" s="661" t="s">
        <v>575</v>
      </c>
      <c r="B1235" s="662" t="s">
        <v>576</v>
      </c>
      <c r="C1235" s="663" t="s">
        <v>4019</v>
      </c>
      <c r="D1235" s="664" t="s">
        <v>6900</v>
      </c>
      <c r="E1235" s="663" t="s">
        <v>6901</v>
      </c>
      <c r="F1235" s="664" t="s">
        <v>6902</v>
      </c>
      <c r="G1235" s="663" t="s">
        <v>6045</v>
      </c>
      <c r="H1235" s="663" t="s">
        <v>6046</v>
      </c>
      <c r="I1235" s="665">
        <v>928.41</v>
      </c>
      <c r="J1235" s="665">
        <v>1</v>
      </c>
      <c r="K1235" s="666">
        <v>928.41</v>
      </c>
    </row>
    <row r="1236" spans="1:11" ht="14.4" customHeight="1" x14ac:dyDescent="0.3">
      <c r="A1236" s="661" t="s">
        <v>575</v>
      </c>
      <c r="B1236" s="662" t="s">
        <v>576</v>
      </c>
      <c r="C1236" s="663" t="s">
        <v>4019</v>
      </c>
      <c r="D1236" s="664" t="s">
        <v>6900</v>
      </c>
      <c r="E1236" s="663" t="s">
        <v>6901</v>
      </c>
      <c r="F1236" s="664" t="s">
        <v>6902</v>
      </c>
      <c r="G1236" s="663" t="s">
        <v>6047</v>
      </c>
      <c r="H1236" s="663" t="s">
        <v>6048</v>
      </c>
      <c r="I1236" s="665">
        <v>4179.3500000000004</v>
      </c>
      <c r="J1236" s="665">
        <v>2</v>
      </c>
      <c r="K1236" s="666">
        <v>8358.7000000000007</v>
      </c>
    </row>
    <row r="1237" spans="1:11" ht="14.4" customHeight="1" x14ac:dyDescent="0.3">
      <c r="A1237" s="661" t="s">
        <v>575</v>
      </c>
      <c r="B1237" s="662" t="s">
        <v>576</v>
      </c>
      <c r="C1237" s="663" t="s">
        <v>4019</v>
      </c>
      <c r="D1237" s="664" t="s">
        <v>6900</v>
      </c>
      <c r="E1237" s="663" t="s">
        <v>6901</v>
      </c>
      <c r="F1237" s="664" t="s">
        <v>6902</v>
      </c>
      <c r="G1237" s="663" t="s">
        <v>6049</v>
      </c>
      <c r="H1237" s="663" t="s">
        <v>6050</v>
      </c>
      <c r="I1237" s="665">
        <v>7152.67</v>
      </c>
      <c r="J1237" s="665">
        <v>1</v>
      </c>
      <c r="K1237" s="666">
        <v>7152.67</v>
      </c>
    </row>
    <row r="1238" spans="1:11" ht="14.4" customHeight="1" x14ac:dyDescent="0.3">
      <c r="A1238" s="661" t="s">
        <v>575</v>
      </c>
      <c r="B1238" s="662" t="s">
        <v>576</v>
      </c>
      <c r="C1238" s="663" t="s">
        <v>4019</v>
      </c>
      <c r="D1238" s="664" t="s">
        <v>6900</v>
      </c>
      <c r="E1238" s="663" t="s">
        <v>6901</v>
      </c>
      <c r="F1238" s="664" t="s">
        <v>6902</v>
      </c>
      <c r="G1238" s="663" t="s">
        <v>6051</v>
      </c>
      <c r="H1238" s="663" t="s">
        <v>6052</v>
      </c>
      <c r="I1238" s="665">
        <v>7152.67</v>
      </c>
      <c r="J1238" s="665">
        <v>1</v>
      </c>
      <c r="K1238" s="666">
        <v>7152.67</v>
      </c>
    </row>
    <row r="1239" spans="1:11" ht="14.4" customHeight="1" x14ac:dyDescent="0.3">
      <c r="A1239" s="661" t="s">
        <v>575</v>
      </c>
      <c r="B1239" s="662" t="s">
        <v>576</v>
      </c>
      <c r="C1239" s="663" t="s">
        <v>4019</v>
      </c>
      <c r="D1239" s="664" t="s">
        <v>6900</v>
      </c>
      <c r="E1239" s="663" t="s">
        <v>6901</v>
      </c>
      <c r="F1239" s="664" t="s">
        <v>6902</v>
      </c>
      <c r="G1239" s="663" t="s">
        <v>6053</v>
      </c>
      <c r="H1239" s="663" t="s">
        <v>6054</v>
      </c>
      <c r="I1239" s="665">
        <v>7152.67</v>
      </c>
      <c r="J1239" s="665">
        <v>1</v>
      </c>
      <c r="K1239" s="666">
        <v>7152.67</v>
      </c>
    </row>
    <row r="1240" spans="1:11" ht="14.4" customHeight="1" x14ac:dyDescent="0.3">
      <c r="A1240" s="661" t="s">
        <v>575</v>
      </c>
      <c r="B1240" s="662" t="s">
        <v>576</v>
      </c>
      <c r="C1240" s="663" t="s">
        <v>4019</v>
      </c>
      <c r="D1240" s="664" t="s">
        <v>6900</v>
      </c>
      <c r="E1240" s="663" t="s">
        <v>6901</v>
      </c>
      <c r="F1240" s="664" t="s">
        <v>6902</v>
      </c>
      <c r="G1240" s="663" t="s">
        <v>6055</v>
      </c>
      <c r="H1240" s="663" t="s">
        <v>6056</v>
      </c>
      <c r="I1240" s="665">
        <v>88.88</v>
      </c>
      <c r="J1240" s="665">
        <v>30</v>
      </c>
      <c r="K1240" s="666">
        <v>2666.51</v>
      </c>
    </row>
    <row r="1241" spans="1:11" ht="14.4" customHeight="1" x14ac:dyDescent="0.3">
      <c r="A1241" s="661" t="s">
        <v>575</v>
      </c>
      <c r="B1241" s="662" t="s">
        <v>576</v>
      </c>
      <c r="C1241" s="663" t="s">
        <v>4019</v>
      </c>
      <c r="D1241" s="664" t="s">
        <v>6900</v>
      </c>
      <c r="E1241" s="663" t="s">
        <v>6901</v>
      </c>
      <c r="F1241" s="664" t="s">
        <v>6902</v>
      </c>
      <c r="G1241" s="663" t="s">
        <v>6057</v>
      </c>
      <c r="H1241" s="663" t="s">
        <v>6058</v>
      </c>
      <c r="I1241" s="665">
        <v>88.88</v>
      </c>
      <c r="J1241" s="665">
        <v>30</v>
      </c>
      <c r="K1241" s="666">
        <v>2666.51</v>
      </c>
    </row>
    <row r="1242" spans="1:11" ht="14.4" customHeight="1" x14ac:dyDescent="0.3">
      <c r="A1242" s="661" t="s">
        <v>575</v>
      </c>
      <c r="B1242" s="662" t="s">
        <v>576</v>
      </c>
      <c r="C1242" s="663" t="s">
        <v>4019</v>
      </c>
      <c r="D1242" s="664" t="s">
        <v>6900</v>
      </c>
      <c r="E1242" s="663" t="s">
        <v>6901</v>
      </c>
      <c r="F1242" s="664" t="s">
        <v>6902</v>
      </c>
      <c r="G1242" s="663" t="s">
        <v>6059</v>
      </c>
      <c r="H1242" s="663" t="s">
        <v>6060</v>
      </c>
      <c r="I1242" s="665">
        <v>88.88</v>
      </c>
      <c r="J1242" s="665">
        <v>30</v>
      </c>
      <c r="K1242" s="666">
        <v>2666.51</v>
      </c>
    </row>
    <row r="1243" spans="1:11" ht="14.4" customHeight="1" x14ac:dyDescent="0.3">
      <c r="A1243" s="661" t="s">
        <v>575</v>
      </c>
      <c r="B1243" s="662" t="s">
        <v>576</v>
      </c>
      <c r="C1243" s="663" t="s">
        <v>4019</v>
      </c>
      <c r="D1243" s="664" t="s">
        <v>6900</v>
      </c>
      <c r="E1243" s="663" t="s">
        <v>6901</v>
      </c>
      <c r="F1243" s="664" t="s">
        <v>6902</v>
      </c>
      <c r="G1243" s="663" t="s">
        <v>6061</v>
      </c>
      <c r="H1243" s="663" t="s">
        <v>6062</v>
      </c>
      <c r="I1243" s="665">
        <v>88.88</v>
      </c>
      <c r="J1243" s="665">
        <v>30</v>
      </c>
      <c r="K1243" s="666">
        <v>2666.51</v>
      </c>
    </row>
    <row r="1244" spans="1:11" ht="14.4" customHeight="1" x14ac:dyDescent="0.3">
      <c r="A1244" s="661" t="s">
        <v>575</v>
      </c>
      <c r="B1244" s="662" t="s">
        <v>576</v>
      </c>
      <c r="C1244" s="663" t="s">
        <v>4019</v>
      </c>
      <c r="D1244" s="664" t="s">
        <v>6900</v>
      </c>
      <c r="E1244" s="663" t="s">
        <v>6901</v>
      </c>
      <c r="F1244" s="664" t="s">
        <v>6902</v>
      </c>
      <c r="G1244" s="663" t="s">
        <v>6063</v>
      </c>
      <c r="H1244" s="663" t="s">
        <v>6064</v>
      </c>
      <c r="I1244" s="665">
        <v>88.88</v>
      </c>
      <c r="J1244" s="665">
        <v>30</v>
      </c>
      <c r="K1244" s="666">
        <v>2666.51</v>
      </c>
    </row>
    <row r="1245" spans="1:11" ht="14.4" customHeight="1" x14ac:dyDescent="0.3">
      <c r="A1245" s="661" t="s">
        <v>575</v>
      </c>
      <c r="B1245" s="662" t="s">
        <v>576</v>
      </c>
      <c r="C1245" s="663" t="s">
        <v>4019</v>
      </c>
      <c r="D1245" s="664" t="s">
        <v>6900</v>
      </c>
      <c r="E1245" s="663" t="s">
        <v>6901</v>
      </c>
      <c r="F1245" s="664" t="s">
        <v>6902</v>
      </c>
      <c r="G1245" s="663" t="s">
        <v>6065</v>
      </c>
      <c r="H1245" s="663" t="s">
        <v>6066</v>
      </c>
      <c r="I1245" s="665">
        <v>5146.25</v>
      </c>
      <c r="J1245" s="665">
        <v>3</v>
      </c>
      <c r="K1245" s="666">
        <v>15438.75</v>
      </c>
    </row>
    <row r="1246" spans="1:11" ht="14.4" customHeight="1" x14ac:dyDescent="0.3">
      <c r="A1246" s="661" t="s">
        <v>575</v>
      </c>
      <c r="B1246" s="662" t="s">
        <v>576</v>
      </c>
      <c r="C1246" s="663" t="s">
        <v>4019</v>
      </c>
      <c r="D1246" s="664" t="s">
        <v>6900</v>
      </c>
      <c r="E1246" s="663" t="s">
        <v>6901</v>
      </c>
      <c r="F1246" s="664" t="s">
        <v>6902</v>
      </c>
      <c r="G1246" s="663" t="s">
        <v>6067</v>
      </c>
      <c r="H1246" s="663" t="s">
        <v>6068</v>
      </c>
      <c r="I1246" s="665">
        <v>4857.6000000000004</v>
      </c>
      <c r="J1246" s="665">
        <v>1</v>
      </c>
      <c r="K1246" s="666">
        <v>4857.6000000000004</v>
      </c>
    </row>
    <row r="1247" spans="1:11" ht="14.4" customHeight="1" x14ac:dyDescent="0.3">
      <c r="A1247" s="661" t="s">
        <v>575</v>
      </c>
      <c r="B1247" s="662" t="s">
        <v>576</v>
      </c>
      <c r="C1247" s="663" t="s">
        <v>4019</v>
      </c>
      <c r="D1247" s="664" t="s">
        <v>6900</v>
      </c>
      <c r="E1247" s="663" t="s">
        <v>6901</v>
      </c>
      <c r="F1247" s="664" t="s">
        <v>6902</v>
      </c>
      <c r="G1247" s="663" t="s">
        <v>6069</v>
      </c>
      <c r="H1247" s="663" t="s">
        <v>6070</v>
      </c>
      <c r="I1247" s="665">
        <v>4857.6000000000004</v>
      </c>
      <c r="J1247" s="665">
        <v>1</v>
      </c>
      <c r="K1247" s="666">
        <v>4857.6000000000004</v>
      </c>
    </row>
    <row r="1248" spans="1:11" ht="14.4" customHeight="1" x14ac:dyDescent="0.3">
      <c r="A1248" s="661" t="s">
        <v>575</v>
      </c>
      <c r="B1248" s="662" t="s">
        <v>576</v>
      </c>
      <c r="C1248" s="663" t="s">
        <v>4019</v>
      </c>
      <c r="D1248" s="664" t="s">
        <v>6900</v>
      </c>
      <c r="E1248" s="663" t="s">
        <v>6901</v>
      </c>
      <c r="F1248" s="664" t="s">
        <v>6902</v>
      </c>
      <c r="G1248" s="663" t="s">
        <v>6071</v>
      </c>
      <c r="H1248" s="663" t="s">
        <v>6072</v>
      </c>
      <c r="I1248" s="665">
        <v>4857.6000000000004</v>
      </c>
      <c r="J1248" s="665">
        <v>1</v>
      </c>
      <c r="K1248" s="666">
        <v>4857.6000000000004</v>
      </c>
    </row>
    <row r="1249" spans="1:11" ht="14.4" customHeight="1" x14ac:dyDescent="0.3">
      <c r="A1249" s="661" t="s">
        <v>575</v>
      </c>
      <c r="B1249" s="662" t="s">
        <v>576</v>
      </c>
      <c r="C1249" s="663" t="s">
        <v>4019</v>
      </c>
      <c r="D1249" s="664" t="s">
        <v>6900</v>
      </c>
      <c r="E1249" s="663" t="s">
        <v>6901</v>
      </c>
      <c r="F1249" s="664" t="s">
        <v>6902</v>
      </c>
      <c r="G1249" s="663" t="s">
        <v>6073</v>
      </c>
      <c r="H1249" s="663" t="s">
        <v>6074</v>
      </c>
      <c r="I1249" s="665">
        <v>426.36</v>
      </c>
      <c r="J1249" s="665">
        <v>1</v>
      </c>
      <c r="K1249" s="666">
        <v>426.36</v>
      </c>
    </row>
    <row r="1250" spans="1:11" ht="14.4" customHeight="1" x14ac:dyDescent="0.3">
      <c r="A1250" s="661" t="s">
        <v>575</v>
      </c>
      <c r="B1250" s="662" t="s">
        <v>576</v>
      </c>
      <c r="C1250" s="663" t="s">
        <v>4019</v>
      </c>
      <c r="D1250" s="664" t="s">
        <v>6900</v>
      </c>
      <c r="E1250" s="663" t="s">
        <v>6901</v>
      </c>
      <c r="F1250" s="664" t="s">
        <v>6902</v>
      </c>
      <c r="G1250" s="663" t="s">
        <v>6075</v>
      </c>
      <c r="H1250" s="663" t="s">
        <v>6076</v>
      </c>
      <c r="I1250" s="665">
        <v>4734.42</v>
      </c>
      <c r="J1250" s="665">
        <v>1</v>
      </c>
      <c r="K1250" s="666">
        <v>4734.42</v>
      </c>
    </row>
    <row r="1251" spans="1:11" ht="14.4" customHeight="1" x14ac:dyDescent="0.3">
      <c r="A1251" s="661" t="s">
        <v>575</v>
      </c>
      <c r="B1251" s="662" t="s">
        <v>576</v>
      </c>
      <c r="C1251" s="663" t="s">
        <v>4019</v>
      </c>
      <c r="D1251" s="664" t="s">
        <v>6900</v>
      </c>
      <c r="E1251" s="663" t="s">
        <v>6901</v>
      </c>
      <c r="F1251" s="664" t="s">
        <v>6902</v>
      </c>
      <c r="G1251" s="663" t="s">
        <v>6077</v>
      </c>
      <c r="H1251" s="663" t="s">
        <v>6078</v>
      </c>
      <c r="I1251" s="665">
        <v>1094.4000000000001</v>
      </c>
      <c r="J1251" s="665">
        <v>1</v>
      </c>
      <c r="K1251" s="666">
        <v>1094.4000000000001</v>
      </c>
    </row>
    <row r="1252" spans="1:11" ht="14.4" customHeight="1" x14ac:dyDescent="0.3">
      <c r="A1252" s="661" t="s">
        <v>575</v>
      </c>
      <c r="B1252" s="662" t="s">
        <v>576</v>
      </c>
      <c r="C1252" s="663" t="s">
        <v>4019</v>
      </c>
      <c r="D1252" s="664" t="s">
        <v>6900</v>
      </c>
      <c r="E1252" s="663" t="s">
        <v>6901</v>
      </c>
      <c r="F1252" s="664" t="s">
        <v>6902</v>
      </c>
      <c r="G1252" s="663" t="s">
        <v>6079</v>
      </c>
      <c r="H1252" s="663" t="s">
        <v>6080</v>
      </c>
      <c r="I1252" s="665">
        <v>1358.87</v>
      </c>
      <c r="J1252" s="665">
        <v>1</v>
      </c>
      <c r="K1252" s="666">
        <v>1358.87</v>
      </c>
    </row>
    <row r="1253" spans="1:11" ht="14.4" customHeight="1" x14ac:dyDescent="0.3">
      <c r="A1253" s="661" t="s">
        <v>575</v>
      </c>
      <c r="B1253" s="662" t="s">
        <v>576</v>
      </c>
      <c r="C1253" s="663" t="s">
        <v>4019</v>
      </c>
      <c r="D1253" s="664" t="s">
        <v>6900</v>
      </c>
      <c r="E1253" s="663" t="s">
        <v>6901</v>
      </c>
      <c r="F1253" s="664" t="s">
        <v>6902</v>
      </c>
      <c r="G1253" s="663" t="s">
        <v>6081</v>
      </c>
      <c r="H1253" s="663" t="s">
        <v>6082</v>
      </c>
      <c r="I1253" s="665">
        <v>1782.96</v>
      </c>
      <c r="J1253" s="665">
        <v>2</v>
      </c>
      <c r="K1253" s="666">
        <v>3565.92</v>
      </c>
    </row>
    <row r="1254" spans="1:11" ht="14.4" customHeight="1" x14ac:dyDescent="0.3">
      <c r="A1254" s="661" t="s">
        <v>575</v>
      </c>
      <c r="B1254" s="662" t="s">
        <v>576</v>
      </c>
      <c r="C1254" s="663" t="s">
        <v>4019</v>
      </c>
      <c r="D1254" s="664" t="s">
        <v>6900</v>
      </c>
      <c r="E1254" s="663" t="s">
        <v>6901</v>
      </c>
      <c r="F1254" s="664" t="s">
        <v>6902</v>
      </c>
      <c r="G1254" s="663" t="s">
        <v>6083</v>
      </c>
      <c r="H1254" s="663" t="s">
        <v>6084</v>
      </c>
      <c r="I1254" s="665">
        <v>12640.32</v>
      </c>
      <c r="J1254" s="665">
        <v>1</v>
      </c>
      <c r="K1254" s="666">
        <v>12640.32</v>
      </c>
    </row>
    <row r="1255" spans="1:11" ht="14.4" customHeight="1" x14ac:dyDescent="0.3">
      <c r="A1255" s="661" t="s">
        <v>575</v>
      </c>
      <c r="B1255" s="662" t="s">
        <v>576</v>
      </c>
      <c r="C1255" s="663" t="s">
        <v>4019</v>
      </c>
      <c r="D1255" s="664" t="s">
        <v>6900</v>
      </c>
      <c r="E1255" s="663" t="s">
        <v>6901</v>
      </c>
      <c r="F1255" s="664" t="s">
        <v>6902</v>
      </c>
      <c r="G1255" s="663" t="s">
        <v>6085</v>
      </c>
      <c r="H1255" s="663" t="s">
        <v>6086</v>
      </c>
      <c r="I1255" s="665">
        <v>11571</v>
      </c>
      <c r="J1255" s="665">
        <v>1</v>
      </c>
      <c r="K1255" s="666">
        <v>11571</v>
      </c>
    </row>
    <row r="1256" spans="1:11" ht="14.4" customHeight="1" x14ac:dyDescent="0.3">
      <c r="A1256" s="661" t="s">
        <v>575</v>
      </c>
      <c r="B1256" s="662" t="s">
        <v>576</v>
      </c>
      <c r="C1256" s="663" t="s">
        <v>4019</v>
      </c>
      <c r="D1256" s="664" t="s">
        <v>6900</v>
      </c>
      <c r="E1256" s="663" t="s">
        <v>6901</v>
      </c>
      <c r="F1256" s="664" t="s">
        <v>6902</v>
      </c>
      <c r="G1256" s="663" t="s">
        <v>6087</v>
      </c>
      <c r="H1256" s="663" t="s">
        <v>6088</v>
      </c>
      <c r="I1256" s="665">
        <v>4124.5140000000001</v>
      </c>
      <c r="J1256" s="665">
        <v>6</v>
      </c>
      <c r="K1256" s="666">
        <v>24747.07</v>
      </c>
    </row>
    <row r="1257" spans="1:11" ht="14.4" customHeight="1" x14ac:dyDescent="0.3">
      <c r="A1257" s="661" t="s">
        <v>575</v>
      </c>
      <c r="B1257" s="662" t="s">
        <v>576</v>
      </c>
      <c r="C1257" s="663" t="s">
        <v>4019</v>
      </c>
      <c r="D1257" s="664" t="s">
        <v>6900</v>
      </c>
      <c r="E1257" s="663" t="s">
        <v>6901</v>
      </c>
      <c r="F1257" s="664" t="s">
        <v>6902</v>
      </c>
      <c r="G1257" s="663" t="s">
        <v>6089</v>
      </c>
      <c r="H1257" s="663" t="s">
        <v>6090</v>
      </c>
      <c r="I1257" s="665">
        <v>1033.98</v>
      </c>
      <c r="J1257" s="665">
        <v>1</v>
      </c>
      <c r="K1257" s="666">
        <v>1033.98</v>
      </c>
    </row>
    <row r="1258" spans="1:11" ht="14.4" customHeight="1" x14ac:dyDescent="0.3">
      <c r="A1258" s="661" t="s">
        <v>575</v>
      </c>
      <c r="B1258" s="662" t="s">
        <v>576</v>
      </c>
      <c r="C1258" s="663" t="s">
        <v>4019</v>
      </c>
      <c r="D1258" s="664" t="s">
        <v>6900</v>
      </c>
      <c r="E1258" s="663" t="s">
        <v>6901</v>
      </c>
      <c r="F1258" s="664" t="s">
        <v>6902</v>
      </c>
      <c r="G1258" s="663" t="s">
        <v>6091</v>
      </c>
      <c r="H1258" s="663" t="s">
        <v>6092</v>
      </c>
      <c r="I1258" s="665">
        <v>1448.94</v>
      </c>
      <c r="J1258" s="665">
        <v>1</v>
      </c>
      <c r="K1258" s="666">
        <v>1448.94</v>
      </c>
    </row>
    <row r="1259" spans="1:11" ht="14.4" customHeight="1" x14ac:dyDescent="0.3">
      <c r="A1259" s="661" t="s">
        <v>575</v>
      </c>
      <c r="B1259" s="662" t="s">
        <v>576</v>
      </c>
      <c r="C1259" s="663" t="s">
        <v>4019</v>
      </c>
      <c r="D1259" s="664" t="s">
        <v>6900</v>
      </c>
      <c r="E1259" s="663" t="s">
        <v>6901</v>
      </c>
      <c r="F1259" s="664" t="s">
        <v>6902</v>
      </c>
      <c r="G1259" s="663" t="s">
        <v>6093</v>
      </c>
      <c r="H1259" s="663" t="s">
        <v>6094</v>
      </c>
      <c r="I1259" s="665">
        <v>1421.6</v>
      </c>
      <c r="J1259" s="665">
        <v>2</v>
      </c>
      <c r="K1259" s="666">
        <v>2843.19</v>
      </c>
    </row>
    <row r="1260" spans="1:11" ht="14.4" customHeight="1" x14ac:dyDescent="0.3">
      <c r="A1260" s="661" t="s">
        <v>575</v>
      </c>
      <c r="B1260" s="662" t="s">
        <v>576</v>
      </c>
      <c r="C1260" s="663" t="s">
        <v>4019</v>
      </c>
      <c r="D1260" s="664" t="s">
        <v>6900</v>
      </c>
      <c r="E1260" s="663" t="s">
        <v>6901</v>
      </c>
      <c r="F1260" s="664" t="s">
        <v>6902</v>
      </c>
      <c r="G1260" s="663" t="s">
        <v>6095</v>
      </c>
      <c r="H1260" s="663" t="s">
        <v>6096</v>
      </c>
      <c r="I1260" s="665">
        <v>5442.95</v>
      </c>
      <c r="J1260" s="665">
        <v>2</v>
      </c>
      <c r="K1260" s="666">
        <v>10885.9</v>
      </c>
    </row>
    <row r="1261" spans="1:11" ht="14.4" customHeight="1" x14ac:dyDescent="0.3">
      <c r="A1261" s="661" t="s">
        <v>575</v>
      </c>
      <c r="B1261" s="662" t="s">
        <v>576</v>
      </c>
      <c r="C1261" s="663" t="s">
        <v>4019</v>
      </c>
      <c r="D1261" s="664" t="s">
        <v>6900</v>
      </c>
      <c r="E1261" s="663" t="s">
        <v>6901</v>
      </c>
      <c r="F1261" s="664" t="s">
        <v>6902</v>
      </c>
      <c r="G1261" s="663" t="s">
        <v>6097</v>
      </c>
      <c r="H1261" s="663" t="s">
        <v>6098</v>
      </c>
      <c r="I1261" s="665">
        <v>943</v>
      </c>
      <c r="J1261" s="665">
        <v>4</v>
      </c>
      <c r="K1261" s="666">
        <v>3772</v>
      </c>
    </row>
    <row r="1262" spans="1:11" ht="14.4" customHeight="1" x14ac:dyDescent="0.3">
      <c r="A1262" s="661" t="s">
        <v>575</v>
      </c>
      <c r="B1262" s="662" t="s">
        <v>576</v>
      </c>
      <c r="C1262" s="663" t="s">
        <v>4019</v>
      </c>
      <c r="D1262" s="664" t="s">
        <v>6900</v>
      </c>
      <c r="E1262" s="663" t="s">
        <v>6901</v>
      </c>
      <c r="F1262" s="664" t="s">
        <v>6902</v>
      </c>
      <c r="G1262" s="663" t="s">
        <v>6099</v>
      </c>
      <c r="H1262" s="663" t="s">
        <v>6100</v>
      </c>
      <c r="I1262" s="665">
        <v>851.58</v>
      </c>
      <c r="J1262" s="665">
        <v>2</v>
      </c>
      <c r="K1262" s="666">
        <v>1703.16</v>
      </c>
    </row>
    <row r="1263" spans="1:11" ht="14.4" customHeight="1" x14ac:dyDescent="0.3">
      <c r="A1263" s="661" t="s">
        <v>575</v>
      </c>
      <c r="B1263" s="662" t="s">
        <v>576</v>
      </c>
      <c r="C1263" s="663" t="s">
        <v>4019</v>
      </c>
      <c r="D1263" s="664" t="s">
        <v>6900</v>
      </c>
      <c r="E1263" s="663" t="s">
        <v>6901</v>
      </c>
      <c r="F1263" s="664" t="s">
        <v>6902</v>
      </c>
      <c r="G1263" s="663" t="s">
        <v>6101</v>
      </c>
      <c r="H1263" s="663" t="s">
        <v>6102</v>
      </c>
      <c r="I1263" s="665">
        <v>9275</v>
      </c>
      <c r="J1263" s="665">
        <v>1</v>
      </c>
      <c r="K1263" s="666">
        <v>9275</v>
      </c>
    </row>
    <row r="1264" spans="1:11" ht="14.4" customHeight="1" x14ac:dyDescent="0.3">
      <c r="A1264" s="661" t="s">
        <v>575</v>
      </c>
      <c r="B1264" s="662" t="s">
        <v>576</v>
      </c>
      <c r="C1264" s="663" t="s">
        <v>4019</v>
      </c>
      <c r="D1264" s="664" t="s">
        <v>6900</v>
      </c>
      <c r="E1264" s="663" t="s">
        <v>6901</v>
      </c>
      <c r="F1264" s="664" t="s">
        <v>6902</v>
      </c>
      <c r="G1264" s="663" t="s">
        <v>6101</v>
      </c>
      <c r="H1264" s="663" t="s">
        <v>6103</v>
      </c>
      <c r="I1264" s="665">
        <v>9275</v>
      </c>
      <c r="J1264" s="665">
        <v>1</v>
      </c>
      <c r="K1264" s="666">
        <v>9275</v>
      </c>
    </row>
    <row r="1265" spans="1:11" ht="14.4" customHeight="1" x14ac:dyDescent="0.3">
      <c r="A1265" s="661" t="s">
        <v>575</v>
      </c>
      <c r="B1265" s="662" t="s">
        <v>576</v>
      </c>
      <c r="C1265" s="663" t="s">
        <v>4019</v>
      </c>
      <c r="D1265" s="664" t="s">
        <v>6900</v>
      </c>
      <c r="E1265" s="663" t="s">
        <v>6901</v>
      </c>
      <c r="F1265" s="664" t="s">
        <v>6902</v>
      </c>
      <c r="G1265" s="663" t="s">
        <v>6104</v>
      </c>
      <c r="H1265" s="663" t="s">
        <v>6105</v>
      </c>
      <c r="I1265" s="665">
        <v>901.73</v>
      </c>
      <c r="J1265" s="665">
        <v>3</v>
      </c>
      <c r="K1265" s="666">
        <v>2705.19</v>
      </c>
    </row>
    <row r="1266" spans="1:11" ht="14.4" customHeight="1" x14ac:dyDescent="0.3">
      <c r="A1266" s="661" t="s">
        <v>575</v>
      </c>
      <c r="B1266" s="662" t="s">
        <v>576</v>
      </c>
      <c r="C1266" s="663" t="s">
        <v>4019</v>
      </c>
      <c r="D1266" s="664" t="s">
        <v>6900</v>
      </c>
      <c r="E1266" s="663" t="s">
        <v>6901</v>
      </c>
      <c r="F1266" s="664" t="s">
        <v>6902</v>
      </c>
      <c r="G1266" s="663" t="s">
        <v>6106</v>
      </c>
      <c r="H1266" s="663" t="s">
        <v>6107</v>
      </c>
      <c r="I1266" s="665">
        <v>1552.5</v>
      </c>
      <c r="J1266" s="665">
        <v>4</v>
      </c>
      <c r="K1266" s="666">
        <v>6210</v>
      </c>
    </row>
    <row r="1267" spans="1:11" ht="14.4" customHeight="1" x14ac:dyDescent="0.3">
      <c r="A1267" s="661" t="s">
        <v>575</v>
      </c>
      <c r="B1267" s="662" t="s">
        <v>576</v>
      </c>
      <c r="C1267" s="663" t="s">
        <v>4019</v>
      </c>
      <c r="D1267" s="664" t="s">
        <v>6900</v>
      </c>
      <c r="E1267" s="663" t="s">
        <v>6901</v>
      </c>
      <c r="F1267" s="664" t="s">
        <v>6902</v>
      </c>
      <c r="G1267" s="663" t="s">
        <v>6108</v>
      </c>
      <c r="H1267" s="663" t="s">
        <v>6109</v>
      </c>
      <c r="I1267" s="665">
        <v>943</v>
      </c>
      <c r="J1267" s="665">
        <v>2</v>
      </c>
      <c r="K1267" s="666">
        <v>1886</v>
      </c>
    </row>
    <row r="1268" spans="1:11" ht="14.4" customHeight="1" x14ac:dyDescent="0.3">
      <c r="A1268" s="661" t="s">
        <v>575</v>
      </c>
      <c r="B1268" s="662" t="s">
        <v>576</v>
      </c>
      <c r="C1268" s="663" t="s">
        <v>4019</v>
      </c>
      <c r="D1268" s="664" t="s">
        <v>6900</v>
      </c>
      <c r="E1268" s="663" t="s">
        <v>6901</v>
      </c>
      <c r="F1268" s="664" t="s">
        <v>6902</v>
      </c>
      <c r="G1268" s="663" t="s">
        <v>6110</v>
      </c>
      <c r="H1268" s="663" t="s">
        <v>6111</v>
      </c>
      <c r="I1268" s="665">
        <v>499.31333333333333</v>
      </c>
      <c r="J1268" s="665">
        <v>3</v>
      </c>
      <c r="K1268" s="666">
        <v>1497.94</v>
      </c>
    </row>
    <row r="1269" spans="1:11" ht="14.4" customHeight="1" x14ac:dyDescent="0.3">
      <c r="A1269" s="661" t="s">
        <v>575</v>
      </c>
      <c r="B1269" s="662" t="s">
        <v>576</v>
      </c>
      <c r="C1269" s="663" t="s">
        <v>4019</v>
      </c>
      <c r="D1269" s="664" t="s">
        <v>6900</v>
      </c>
      <c r="E1269" s="663" t="s">
        <v>6901</v>
      </c>
      <c r="F1269" s="664" t="s">
        <v>6902</v>
      </c>
      <c r="G1269" s="663" t="s">
        <v>6112</v>
      </c>
      <c r="H1269" s="663" t="s">
        <v>6113</v>
      </c>
      <c r="I1269" s="665">
        <v>875.52</v>
      </c>
      <c r="J1269" s="665">
        <v>2</v>
      </c>
      <c r="K1269" s="666">
        <v>1751.04</v>
      </c>
    </row>
    <row r="1270" spans="1:11" ht="14.4" customHeight="1" x14ac:dyDescent="0.3">
      <c r="A1270" s="661" t="s">
        <v>575</v>
      </c>
      <c r="B1270" s="662" t="s">
        <v>576</v>
      </c>
      <c r="C1270" s="663" t="s">
        <v>4019</v>
      </c>
      <c r="D1270" s="664" t="s">
        <v>6900</v>
      </c>
      <c r="E1270" s="663" t="s">
        <v>6901</v>
      </c>
      <c r="F1270" s="664" t="s">
        <v>6902</v>
      </c>
      <c r="G1270" s="663" t="s">
        <v>6114</v>
      </c>
      <c r="H1270" s="663" t="s">
        <v>6115</v>
      </c>
      <c r="I1270" s="665">
        <v>527.85</v>
      </c>
      <c r="J1270" s="665">
        <v>4</v>
      </c>
      <c r="K1270" s="666">
        <v>2111.4</v>
      </c>
    </row>
    <row r="1271" spans="1:11" ht="14.4" customHeight="1" x14ac:dyDescent="0.3">
      <c r="A1271" s="661" t="s">
        <v>575</v>
      </c>
      <c r="B1271" s="662" t="s">
        <v>576</v>
      </c>
      <c r="C1271" s="663" t="s">
        <v>4019</v>
      </c>
      <c r="D1271" s="664" t="s">
        <v>6900</v>
      </c>
      <c r="E1271" s="663" t="s">
        <v>6901</v>
      </c>
      <c r="F1271" s="664" t="s">
        <v>6902</v>
      </c>
      <c r="G1271" s="663" t="s">
        <v>6116</v>
      </c>
      <c r="H1271" s="663" t="s">
        <v>6117</v>
      </c>
      <c r="I1271" s="665">
        <v>527.85</v>
      </c>
      <c r="J1271" s="665">
        <v>3</v>
      </c>
      <c r="K1271" s="666">
        <v>1583.5500000000002</v>
      </c>
    </row>
    <row r="1272" spans="1:11" ht="14.4" customHeight="1" x14ac:dyDescent="0.3">
      <c r="A1272" s="661" t="s">
        <v>575</v>
      </c>
      <c r="B1272" s="662" t="s">
        <v>576</v>
      </c>
      <c r="C1272" s="663" t="s">
        <v>4019</v>
      </c>
      <c r="D1272" s="664" t="s">
        <v>6900</v>
      </c>
      <c r="E1272" s="663" t="s">
        <v>6901</v>
      </c>
      <c r="F1272" s="664" t="s">
        <v>6902</v>
      </c>
      <c r="G1272" s="663" t="s">
        <v>6118</v>
      </c>
      <c r="H1272" s="663" t="s">
        <v>6119</v>
      </c>
      <c r="I1272" s="665">
        <v>10188.19</v>
      </c>
      <c r="J1272" s="665">
        <v>1</v>
      </c>
      <c r="K1272" s="666">
        <v>10188.19</v>
      </c>
    </row>
    <row r="1273" spans="1:11" ht="14.4" customHeight="1" x14ac:dyDescent="0.3">
      <c r="A1273" s="661" t="s">
        <v>575</v>
      </c>
      <c r="B1273" s="662" t="s">
        <v>576</v>
      </c>
      <c r="C1273" s="663" t="s">
        <v>4019</v>
      </c>
      <c r="D1273" s="664" t="s">
        <v>6900</v>
      </c>
      <c r="E1273" s="663" t="s">
        <v>6901</v>
      </c>
      <c r="F1273" s="664" t="s">
        <v>6902</v>
      </c>
      <c r="G1273" s="663" t="s">
        <v>6120</v>
      </c>
      <c r="H1273" s="663" t="s">
        <v>6121</v>
      </c>
      <c r="I1273" s="665">
        <v>5175</v>
      </c>
      <c r="J1273" s="665">
        <v>1</v>
      </c>
      <c r="K1273" s="666">
        <v>5175</v>
      </c>
    </row>
    <row r="1274" spans="1:11" ht="14.4" customHeight="1" x14ac:dyDescent="0.3">
      <c r="A1274" s="661" t="s">
        <v>575</v>
      </c>
      <c r="B1274" s="662" t="s">
        <v>576</v>
      </c>
      <c r="C1274" s="663" t="s">
        <v>4019</v>
      </c>
      <c r="D1274" s="664" t="s">
        <v>6900</v>
      </c>
      <c r="E1274" s="663" t="s">
        <v>6901</v>
      </c>
      <c r="F1274" s="664" t="s">
        <v>6902</v>
      </c>
      <c r="G1274" s="663" t="s">
        <v>6122</v>
      </c>
      <c r="H1274" s="663" t="s">
        <v>6123</v>
      </c>
      <c r="I1274" s="665">
        <v>3795</v>
      </c>
      <c r="J1274" s="665">
        <v>1</v>
      </c>
      <c r="K1274" s="666">
        <v>3795</v>
      </c>
    </row>
    <row r="1275" spans="1:11" ht="14.4" customHeight="1" x14ac:dyDescent="0.3">
      <c r="A1275" s="661" t="s">
        <v>575</v>
      </c>
      <c r="B1275" s="662" t="s">
        <v>576</v>
      </c>
      <c r="C1275" s="663" t="s">
        <v>4019</v>
      </c>
      <c r="D1275" s="664" t="s">
        <v>6900</v>
      </c>
      <c r="E1275" s="663" t="s">
        <v>6901</v>
      </c>
      <c r="F1275" s="664" t="s">
        <v>6902</v>
      </c>
      <c r="G1275" s="663" t="s">
        <v>6124</v>
      </c>
      <c r="H1275" s="663" t="s">
        <v>6125</v>
      </c>
      <c r="I1275" s="665">
        <v>9397.02</v>
      </c>
      <c r="J1275" s="665">
        <v>1</v>
      </c>
      <c r="K1275" s="666">
        <v>9397.02</v>
      </c>
    </row>
    <row r="1276" spans="1:11" ht="14.4" customHeight="1" x14ac:dyDescent="0.3">
      <c r="A1276" s="661" t="s">
        <v>575</v>
      </c>
      <c r="B1276" s="662" t="s">
        <v>576</v>
      </c>
      <c r="C1276" s="663" t="s">
        <v>4019</v>
      </c>
      <c r="D1276" s="664" t="s">
        <v>6900</v>
      </c>
      <c r="E1276" s="663" t="s">
        <v>6901</v>
      </c>
      <c r="F1276" s="664" t="s">
        <v>6902</v>
      </c>
      <c r="G1276" s="663" t="s">
        <v>6124</v>
      </c>
      <c r="H1276" s="663" t="s">
        <v>6126</v>
      </c>
      <c r="I1276" s="665">
        <v>9397.01</v>
      </c>
      <c r="J1276" s="665">
        <v>1</v>
      </c>
      <c r="K1276" s="666">
        <v>9397.01</v>
      </c>
    </row>
    <row r="1277" spans="1:11" ht="14.4" customHeight="1" x14ac:dyDescent="0.3">
      <c r="A1277" s="661" t="s">
        <v>575</v>
      </c>
      <c r="B1277" s="662" t="s">
        <v>576</v>
      </c>
      <c r="C1277" s="663" t="s">
        <v>4019</v>
      </c>
      <c r="D1277" s="664" t="s">
        <v>6900</v>
      </c>
      <c r="E1277" s="663" t="s">
        <v>6901</v>
      </c>
      <c r="F1277" s="664" t="s">
        <v>6902</v>
      </c>
      <c r="G1277" s="663" t="s">
        <v>6127</v>
      </c>
      <c r="H1277" s="663" t="s">
        <v>6128</v>
      </c>
      <c r="I1277" s="665">
        <v>1839.09</v>
      </c>
      <c r="J1277" s="665">
        <v>2</v>
      </c>
      <c r="K1277" s="666">
        <v>3678.18</v>
      </c>
    </row>
    <row r="1278" spans="1:11" ht="14.4" customHeight="1" x14ac:dyDescent="0.3">
      <c r="A1278" s="661" t="s">
        <v>575</v>
      </c>
      <c r="B1278" s="662" t="s">
        <v>576</v>
      </c>
      <c r="C1278" s="663" t="s">
        <v>4019</v>
      </c>
      <c r="D1278" s="664" t="s">
        <v>6900</v>
      </c>
      <c r="E1278" s="663" t="s">
        <v>6901</v>
      </c>
      <c r="F1278" s="664" t="s">
        <v>6902</v>
      </c>
      <c r="G1278" s="663" t="s">
        <v>6129</v>
      </c>
      <c r="H1278" s="663" t="s">
        <v>6130</v>
      </c>
      <c r="I1278" s="665">
        <v>2796.43</v>
      </c>
      <c r="J1278" s="665">
        <v>2</v>
      </c>
      <c r="K1278" s="666">
        <v>5592.85</v>
      </c>
    </row>
    <row r="1279" spans="1:11" ht="14.4" customHeight="1" x14ac:dyDescent="0.3">
      <c r="A1279" s="661" t="s">
        <v>575</v>
      </c>
      <c r="B1279" s="662" t="s">
        <v>576</v>
      </c>
      <c r="C1279" s="663" t="s">
        <v>4019</v>
      </c>
      <c r="D1279" s="664" t="s">
        <v>6900</v>
      </c>
      <c r="E1279" s="663" t="s">
        <v>6901</v>
      </c>
      <c r="F1279" s="664" t="s">
        <v>6902</v>
      </c>
      <c r="G1279" s="663" t="s">
        <v>6131</v>
      </c>
      <c r="H1279" s="663" t="s">
        <v>6132</v>
      </c>
      <c r="I1279" s="665">
        <v>1033.98</v>
      </c>
      <c r="J1279" s="665">
        <v>1</v>
      </c>
      <c r="K1279" s="666">
        <v>1033.98</v>
      </c>
    </row>
    <row r="1280" spans="1:11" ht="14.4" customHeight="1" x14ac:dyDescent="0.3">
      <c r="A1280" s="661" t="s">
        <v>575</v>
      </c>
      <c r="B1280" s="662" t="s">
        <v>576</v>
      </c>
      <c r="C1280" s="663" t="s">
        <v>4019</v>
      </c>
      <c r="D1280" s="664" t="s">
        <v>6900</v>
      </c>
      <c r="E1280" s="663" t="s">
        <v>6901</v>
      </c>
      <c r="F1280" s="664" t="s">
        <v>6902</v>
      </c>
      <c r="G1280" s="663" t="s">
        <v>6133</v>
      </c>
      <c r="H1280" s="663" t="s">
        <v>6134</v>
      </c>
      <c r="I1280" s="665">
        <v>1033.98</v>
      </c>
      <c r="J1280" s="665">
        <v>1</v>
      </c>
      <c r="K1280" s="666">
        <v>1033.98</v>
      </c>
    </row>
    <row r="1281" spans="1:11" ht="14.4" customHeight="1" x14ac:dyDescent="0.3">
      <c r="A1281" s="661" t="s">
        <v>575</v>
      </c>
      <c r="B1281" s="662" t="s">
        <v>576</v>
      </c>
      <c r="C1281" s="663" t="s">
        <v>4019</v>
      </c>
      <c r="D1281" s="664" t="s">
        <v>6900</v>
      </c>
      <c r="E1281" s="663" t="s">
        <v>6901</v>
      </c>
      <c r="F1281" s="664" t="s">
        <v>6902</v>
      </c>
      <c r="G1281" s="663" t="s">
        <v>6135</v>
      </c>
      <c r="H1281" s="663" t="s">
        <v>6136</v>
      </c>
      <c r="I1281" s="665">
        <v>680.68666666666661</v>
      </c>
      <c r="J1281" s="665">
        <v>4</v>
      </c>
      <c r="K1281" s="666">
        <v>2722.75</v>
      </c>
    </row>
    <row r="1282" spans="1:11" ht="14.4" customHeight="1" x14ac:dyDescent="0.3">
      <c r="A1282" s="661" t="s">
        <v>575</v>
      </c>
      <c r="B1282" s="662" t="s">
        <v>576</v>
      </c>
      <c r="C1282" s="663" t="s">
        <v>4019</v>
      </c>
      <c r="D1282" s="664" t="s">
        <v>6900</v>
      </c>
      <c r="E1282" s="663" t="s">
        <v>6901</v>
      </c>
      <c r="F1282" s="664" t="s">
        <v>6902</v>
      </c>
      <c r="G1282" s="663" t="s">
        <v>6137</v>
      </c>
      <c r="H1282" s="663" t="s">
        <v>6138</v>
      </c>
      <c r="I1282" s="665">
        <v>680.69</v>
      </c>
      <c r="J1282" s="665">
        <v>2</v>
      </c>
      <c r="K1282" s="666">
        <v>1361.38</v>
      </c>
    </row>
    <row r="1283" spans="1:11" ht="14.4" customHeight="1" x14ac:dyDescent="0.3">
      <c r="A1283" s="661" t="s">
        <v>575</v>
      </c>
      <c r="B1283" s="662" t="s">
        <v>576</v>
      </c>
      <c r="C1283" s="663" t="s">
        <v>4019</v>
      </c>
      <c r="D1283" s="664" t="s">
        <v>6900</v>
      </c>
      <c r="E1283" s="663" t="s">
        <v>6901</v>
      </c>
      <c r="F1283" s="664" t="s">
        <v>6902</v>
      </c>
      <c r="G1283" s="663" t="s">
        <v>6139</v>
      </c>
      <c r="H1283" s="663" t="s">
        <v>6140</v>
      </c>
      <c r="I1283" s="665">
        <v>1169.6500000000001</v>
      </c>
      <c r="J1283" s="665">
        <v>2</v>
      </c>
      <c r="K1283" s="666">
        <v>2339.3000000000002</v>
      </c>
    </row>
    <row r="1284" spans="1:11" ht="14.4" customHeight="1" x14ac:dyDescent="0.3">
      <c r="A1284" s="661" t="s">
        <v>575</v>
      </c>
      <c r="B1284" s="662" t="s">
        <v>576</v>
      </c>
      <c r="C1284" s="663" t="s">
        <v>4019</v>
      </c>
      <c r="D1284" s="664" t="s">
        <v>6900</v>
      </c>
      <c r="E1284" s="663" t="s">
        <v>6901</v>
      </c>
      <c r="F1284" s="664" t="s">
        <v>6902</v>
      </c>
      <c r="G1284" s="663" t="s">
        <v>6139</v>
      </c>
      <c r="H1284" s="663" t="s">
        <v>6141</v>
      </c>
      <c r="I1284" s="665">
        <v>1169.7</v>
      </c>
      <c r="J1284" s="665">
        <v>1</v>
      </c>
      <c r="K1284" s="666">
        <v>1169.7</v>
      </c>
    </row>
    <row r="1285" spans="1:11" ht="14.4" customHeight="1" x14ac:dyDescent="0.3">
      <c r="A1285" s="661" t="s">
        <v>575</v>
      </c>
      <c r="B1285" s="662" t="s">
        <v>576</v>
      </c>
      <c r="C1285" s="663" t="s">
        <v>4019</v>
      </c>
      <c r="D1285" s="664" t="s">
        <v>6900</v>
      </c>
      <c r="E1285" s="663" t="s">
        <v>6901</v>
      </c>
      <c r="F1285" s="664" t="s">
        <v>6902</v>
      </c>
      <c r="G1285" s="663" t="s">
        <v>6142</v>
      </c>
      <c r="H1285" s="663" t="s">
        <v>6143</v>
      </c>
      <c r="I1285" s="665">
        <v>229.2</v>
      </c>
      <c r="J1285" s="665">
        <v>1</v>
      </c>
      <c r="K1285" s="666">
        <v>229.2</v>
      </c>
    </row>
    <row r="1286" spans="1:11" ht="14.4" customHeight="1" x14ac:dyDescent="0.3">
      <c r="A1286" s="661" t="s">
        <v>575</v>
      </c>
      <c r="B1286" s="662" t="s">
        <v>576</v>
      </c>
      <c r="C1286" s="663" t="s">
        <v>4019</v>
      </c>
      <c r="D1286" s="664" t="s">
        <v>6900</v>
      </c>
      <c r="E1286" s="663" t="s">
        <v>6901</v>
      </c>
      <c r="F1286" s="664" t="s">
        <v>6902</v>
      </c>
      <c r="G1286" s="663" t="s">
        <v>6144</v>
      </c>
      <c r="H1286" s="663" t="s">
        <v>6145</v>
      </c>
      <c r="I1286" s="665">
        <v>8572.7999999999993</v>
      </c>
      <c r="J1286" s="665">
        <v>1</v>
      </c>
      <c r="K1286" s="666">
        <v>8572.7999999999993</v>
      </c>
    </row>
    <row r="1287" spans="1:11" ht="14.4" customHeight="1" x14ac:dyDescent="0.3">
      <c r="A1287" s="661" t="s">
        <v>575</v>
      </c>
      <c r="B1287" s="662" t="s">
        <v>576</v>
      </c>
      <c r="C1287" s="663" t="s">
        <v>4019</v>
      </c>
      <c r="D1287" s="664" t="s">
        <v>6900</v>
      </c>
      <c r="E1287" s="663" t="s">
        <v>6901</v>
      </c>
      <c r="F1287" s="664" t="s">
        <v>6902</v>
      </c>
      <c r="G1287" s="663" t="s">
        <v>6146</v>
      </c>
      <c r="H1287" s="663" t="s">
        <v>6147</v>
      </c>
      <c r="I1287" s="665">
        <v>9504.1933333333345</v>
      </c>
      <c r="J1287" s="665">
        <v>3</v>
      </c>
      <c r="K1287" s="666">
        <v>28512.58</v>
      </c>
    </row>
    <row r="1288" spans="1:11" ht="14.4" customHeight="1" x14ac:dyDescent="0.3">
      <c r="A1288" s="661" t="s">
        <v>575</v>
      </c>
      <c r="B1288" s="662" t="s">
        <v>576</v>
      </c>
      <c r="C1288" s="663" t="s">
        <v>4019</v>
      </c>
      <c r="D1288" s="664" t="s">
        <v>6900</v>
      </c>
      <c r="E1288" s="663" t="s">
        <v>6901</v>
      </c>
      <c r="F1288" s="664" t="s">
        <v>6902</v>
      </c>
      <c r="G1288" s="663" t="s">
        <v>6148</v>
      </c>
      <c r="H1288" s="663" t="s">
        <v>6149</v>
      </c>
      <c r="I1288" s="665">
        <v>5774.1</v>
      </c>
      <c r="J1288" s="665">
        <v>1</v>
      </c>
      <c r="K1288" s="666">
        <v>5774.1</v>
      </c>
    </row>
    <row r="1289" spans="1:11" ht="14.4" customHeight="1" x14ac:dyDescent="0.3">
      <c r="A1289" s="661" t="s">
        <v>575</v>
      </c>
      <c r="B1289" s="662" t="s">
        <v>576</v>
      </c>
      <c r="C1289" s="663" t="s">
        <v>4019</v>
      </c>
      <c r="D1289" s="664" t="s">
        <v>6900</v>
      </c>
      <c r="E1289" s="663" t="s">
        <v>6901</v>
      </c>
      <c r="F1289" s="664" t="s">
        <v>6902</v>
      </c>
      <c r="G1289" s="663" t="s">
        <v>6150</v>
      </c>
      <c r="H1289" s="663" t="s">
        <v>6151</v>
      </c>
      <c r="I1289" s="665">
        <v>9017.83</v>
      </c>
      <c r="J1289" s="665">
        <v>2</v>
      </c>
      <c r="K1289" s="666">
        <v>18035.66</v>
      </c>
    </row>
    <row r="1290" spans="1:11" ht="14.4" customHeight="1" x14ac:dyDescent="0.3">
      <c r="A1290" s="661" t="s">
        <v>575</v>
      </c>
      <c r="B1290" s="662" t="s">
        <v>576</v>
      </c>
      <c r="C1290" s="663" t="s">
        <v>4019</v>
      </c>
      <c r="D1290" s="664" t="s">
        <v>6900</v>
      </c>
      <c r="E1290" s="663" t="s">
        <v>6901</v>
      </c>
      <c r="F1290" s="664" t="s">
        <v>6902</v>
      </c>
      <c r="G1290" s="663" t="s">
        <v>6152</v>
      </c>
      <c r="H1290" s="663" t="s">
        <v>6153</v>
      </c>
      <c r="I1290" s="665">
        <v>3859.18</v>
      </c>
      <c r="J1290" s="665">
        <v>1</v>
      </c>
      <c r="K1290" s="666">
        <v>3859.18</v>
      </c>
    </row>
    <row r="1291" spans="1:11" ht="14.4" customHeight="1" x14ac:dyDescent="0.3">
      <c r="A1291" s="661" t="s">
        <v>575</v>
      </c>
      <c r="B1291" s="662" t="s">
        <v>576</v>
      </c>
      <c r="C1291" s="663" t="s">
        <v>4019</v>
      </c>
      <c r="D1291" s="664" t="s">
        <v>6900</v>
      </c>
      <c r="E1291" s="663" t="s">
        <v>6901</v>
      </c>
      <c r="F1291" s="664" t="s">
        <v>6902</v>
      </c>
      <c r="G1291" s="663" t="s">
        <v>6154</v>
      </c>
      <c r="H1291" s="663" t="s">
        <v>6155</v>
      </c>
      <c r="I1291" s="665">
        <v>13281.01</v>
      </c>
      <c r="J1291" s="665">
        <v>1</v>
      </c>
      <c r="K1291" s="666">
        <v>13281.01</v>
      </c>
    </row>
    <row r="1292" spans="1:11" ht="14.4" customHeight="1" x14ac:dyDescent="0.3">
      <c r="A1292" s="661" t="s">
        <v>575</v>
      </c>
      <c r="B1292" s="662" t="s">
        <v>576</v>
      </c>
      <c r="C1292" s="663" t="s">
        <v>4019</v>
      </c>
      <c r="D1292" s="664" t="s">
        <v>6900</v>
      </c>
      <c r="E1292" s="663" t="s">
        <v>6901</v>
      </c>
      <c r="F1292" s="664" t="s">
        <v>6902</v>
      </c>
      <c r="G1292" s="663" t="s">
        <v>6156</v>
      </c>
      <c r="H1292" s="663" t="s">
        <v>6157</v>
      </c>
      <c r="I1292" s="665">
        <v>28702.85</v>
      </c>
      <c r="J1292" s="665">
        <v>1</v>
      </c>
      <c r="K1292" s="666">
        <v>28702.85</v>
      </c>
    </row>
    <row r="1293" spans="1:11" ht="14.4" customHeight="1" x14ac:dyDescent="0.3">
      <c r="A1293" s="661" t="s">
        <v>575</v>
      </c>
      <c r="B1293" s="662" t="s">
        <v>576</v>
      </c>
      <c r="C1293" s="663" t="s">
        <v>4019</v>
      </c>
      <c r="D1293" s="664" t="s">
        <v>6900</v>
      </c>
      <c r="E1293" s="663" t="s">
        <v>6901</v>
      </c>
      <c r="F1293" s="664" t="s">
        <v>6902</v>
      </c>
      <c r="G1293" s="663" t="s">
        <v>6158</v>
      </c>
      <c r="H1293" s="663" t="s">
        <v>6159</v>
      </c>
      <c r="I1293" s="665">
        <v>1485.42</v>
      </c>
      <c r="J1293" s="665">
        <v>1</v>
      </c>
      <c r="K1293" s="666">
        <v>1485.42</v>
      </c>
    </row>
    <row r="1294" spans="1:11" ht="14.4" customHeight="1" x14ac:dyDescent="0.3">
      <c r="A1294" s="661" t="s">
        <v>575</v>
      </c>
      <c r="B1294" s="662" t="s">
        <v>576</v>
      </c>
      <c r="C1294" s="663" t="s">
        <v>4019</v>
      </c>
      <c r="D1294" s="664" t="s">
        <v>6900</v>
      </c>
      <c r="E1294" s="663" t="s">
        <v>6901</v>
      </c>
      <c r="F1294" s="664" t="s">
        <v>6902</v>
      </c>
      <c r="G1294" s="663" t="s">
        <v>6160</v>
      </c>
      <c r="H1294" s="663" t="s">
        <v>6161</v>
      </c>
      <c r="I1294" s="665">
        <v>1034</v>
      </c>
      <c r="J1294" s="665">
        <v>1</v>
      </c>
      <c r="K1294" s="666">
        <v>1034</v>
      </c>
    </row>
    <row r="1295" spans="1:11" ht="14.4" customHeight="1" x14ac:dyDescent="0.3">
      <c r="A1295" s="661" t="s">
        <v>575</v>
      </c>
      <c r="B1295" s="662" t="s">
        <v>576</v>
      </c>
      <c r="C1295" s="663" t="s">
        <v>4019</v>
      </c>
      <c r="D1295" s="664" t="s">
        <v>6900</v>
      </c>
      <c r="E1295" s="663" t="s">
        <v>6901</v>
      </c>
      <c r="F1295" s="664" t="s">
        <v>6902</v>
      </c>
      <c r="G1295" s="663" t="s">
        <v>6162</v>
      </c>
      <c r="H1295" s="663" t="s">
        <v>6163</v>
      </c>
      <c r="I1295" s="665">
        <v>1029.4066666666668</v>
      </c>
      <c r="J1295" s="665">
        <v>3</v>
      </c>
      <c r="K1295" s="666">
        <v>3088.2200000000003</v>
      </c>
    </row>
    <row r="1296" spans="1:11" ht="14.4" customHeight="1" x14ac:dyDescent="0.3">
      <c r="A1296" s="661" t="s">
        <v>575</v>
      </c>
      <c r="B1296" s="662" t="s">
        <v>576</v>
      </c>
      <c r="C1296" s="663" t="s">
        <v>4019</v>
      </c>
      <c r="D1296" s="664" t="s">
        <v>6900</v>
      </c>
      <c r="E1296" s="663" t="s">
        <v>6901</v>
      </c>
      <c r="F1296" s="664" t="s">
        <v>6902</v>
      </c>
      <c r="G1296" s="663" t="s">
        <v>6164</v>
      </c>
      <c r="H1296" s="663" t="s">
        <v>6165</v>
      </c>
      <c r="I1296" s="665">
        <v>12254.4</v>
      </c>
      <c r="J1296" s="665">
        <v>1</v>
      </c>
      <c r="K1296" s="666">
        <v>12254.4</v>
      </c>
    </row>
    <row r="1297" spans="1:11" ht="14.4" customHeight="1" x14ac:dyDescent="0.3">
      <c r="A1297" s="661" t="s">
        <v>575</v>
      </c>
      <c r="B1297" s="662" t="s">
        <v>576</v>
      </c>
      <c r="C1297" s="663" t="s">
        <v>4019</v>
      </c>
      <c r="D1297" s="664" t="s">
        <v>6900</v>
      </c>
      <c r="E1297" s="663" t="s">
        <v>6901</v>
      </c>
      <c r="F1297" s="664" t="s">
        <v>6902</v>
      </c>
      <c r="G1297" s="663" t="s">
        <v>6166</v>
      </c>
      <c r="H1297" s="663" t="s">
        <v>6167</v>
      </c>
      <c r="I1297" s="665">
        <v>3859.1899999999996</v>
      </c>
      <c r="J1297" s="665">
        <v>2</v>
      </c>
      <c r="K1297" s="666">
        <v>7718.3799999999992</v>
      </c>
    </row>
    <row r="1298" spans="1:11" ht="14.4" customHeight="1" x14ac:dyDescent="0.3">
      <c r="A1298" s="661" t="s">
        <v>575</v>
      </c>
      <c r="B1298" s="662" t="s">
        <v>576</v>
      </c>
      <c r="C1298" s="663" t="s">
        <v>4019</v>
      </c>
      <c r="D1298" s="664" t="s">
        <v>6900</v>
      </c>
      <c r="E1298" s="663" t="s">
        <v>6901</v>
      </c>
      <c r="F1298" s="664" t="s">
        <v>6902</v>
      </c>
      <c r="G1298" s="663" t="s">
        <v>6168</v>
      </c>
      <c r="H1298" s="663" t="s">
        <v>6169</v>
      </c>
      <c r="I1298" s="665">
        <v>4208.2</v>
      </c>
      <c r="J1298" s="665">
        <v>1</v>
      </c>
      <c r="K1298" s="666">
        <v>4208.2</v>
      </c>
    </row>
    <row r="1299" spans="1:11" ht="14.4" customHeight="1" x14ac:dyDescent="0.3">
      <c r="A1299" s="661" t="s">
        <v>575</v>
      </c>
      <c r="B1299" s="662" t="s">
        <v>576</v>
      </c>
      <c r="C1299" s="663" t="s">
        <v>4019</v>
      </c>
      <c r="D1299" s="664" t="s">
        <v>6900</v>
      </c>
      <c r="E1299" s="663" t="s">
        <v>6901</v>
      </c>
      <c r="F1299" s="664" t="s">
        <v>6902</v>
      </c>
      <c r="G1299" s="663" t="s">
        <v>6170</v>
      </c>
      <c r="H1299" s="663" t="s">
        <v>6171</v>
      </c>
      <c r="I1299" s="665">
        <v>9635.85</v>
      </c>
      <c r="J1299" s="665">
        <v>1</v>
      </c>
      <c r="K1299" s="666">
        <v>9635.85</v>
      </c>
    </row>
    <row r="1300" spans="1:11" ht="14.4" customHeight="1" x14ac:dyDescent="0.3">
      <c r="A1300" s="661" t="s">
        <v>575</v>
      </c>
      <c r="B1300" s="662" t="s">
        <v>576</v>
      </c>
      <c r="C1300" s="663" t="s">
        <v>4019</v>
      </c>
      <c r="D1300" s="664" t="s">
        <v>6900</v>
      </c>
      <c r="E1300" s="663" t="s">
        <v>6901</v>
      </c>
      <c r="F1300" s="664" t="s">
        <v>6902</v>
      </c>
      <c r="G1300" s="663" t="s">
        <v>6172</v>
      </c>
      <c r="H1300" s="663" t="s">
        <v>6173</v>
      </c>
      <c r="I1300" s="665">
        <v>878.71999999999991</v>
      </c>
      <c r="J1300" s="665">
        <v>8</v>
      </c>
      <c r="K1300" s="666">
        <v>7029.7400000000007</v>
      </c>
    </row>
    <row r="1301" spans="1:11" ht="14.4" customHeight="1" x14ac:dyDescent="0.3">
      <c r="A1301" s="661" t="s">
        <v>575</v>
      </c>
      <c r="B1301" s="662" t="s">
        <v>576</v>
      </c>
      <c r="C1301" s="663" t="s">
        <v>4019</v>
      </c>
      <c r="D1301" s="664" t="s">
        <v>6900</v>
      </c>
      <c r="E1301" s="663" t="s">
        <v>6901</v>
      </c>
      <c r="F1301" s="664" t="s">
        <v>6902</v>
      </c>
      <c r="G1301" s="663" t="s">
        <v>6174</v>
      </c>
      <c r="H1301" s="663" t="s">
        <v>6175</v>
      </c>
      <c r="I1301" s="665">
        <v>680.69</v>
      </c>
      <c r="J1301" s="665">
        <v>1</v>
      </c>
      <c r="K1301" s="666">
        <v>680.69</v>
      </c>
    </row>
    <row r="1302" spans="1:11" ht="14.4" customHeight="1" x14ac:dyDescent="0.3">
      <c r="A1302" s="661" t="s">
        <v>575</v>
      </c>
      <c r="B1302" s="662" t="s">
        <v>576</v>
      </c>
      <c r="C1302" s="663" t="s">
        <v>4019</v>
      </c>
      <c r="D1302" s="664" t="s">
        <v>6900</v>
      </c>
      <c r="E1302" s="663" t="s">
        <v>6901</v>
      </c>
      <c r="F1302" s="664" t="s">
        <v>6902</v>
      </c>
      <c r="G1302" s="663" t="s">
        <v>6176</v>
      </c>
      <c r="H1302" s="663" t="s">
        <v>6177</v>
      </c>
      <c r="I1302" s="665">
        <v>3510.3</v>
      </c>
      <c r="J1302" s="665">
        <v>1</v>
      </c>
      <c r="K1302" s="666">
        <v>3510.3</v>
      </c>
    </row>
    <row r="1303" spans="1:11" ht="14.4" customHeight="1" x14ac:dyDescent="0.3">
      <c r="A1303" s="661" t="s">
        <v>575</v>
      </c>
      <c r="B1303" s="662" t="s">
        <v>576</v>
      </c>
      <c r="C1303" s="663" t="s">
        <v>4019</v>
      </c>
      <c r="D1303" s="664" t="s">
        <v>6900</v>
      </c>
      <c r="E1303" s="663" t="s">
        <v>6901</v>
      </c>
      <c r="F1303" s="664" t="s">
        <v>6902</v>
      </c>
      <c r="G1303" s="663" t="s">
        <v>6178</v>
      </c>
      <c r="H1303" s="663" t="s">
        <v>6179</v>
      </c>
      <c r="I1303" s="665">
        <v>3510.3</v>
      </c>
      <c r="J1303" s="665">
        <v>2</v>
      </c>
      <c r="K1303" s="666">
        <v>7020.6</v>
      </c>
    </row>
    <row r="1304" spans="1:11" ht="14.4" customHeight="1" x14ac:dyDescent="0.3">
      <c r="A1304" s="661" t="s">
        <v>575</v>
      </c>
      <c r="B1304" s="662" t="s">
        <v>576</v>
      </c>
      <c r="C1304" s="663" t="s">
        <v>4019</v>
      </c>
      <c r="D1304" s="664" t="s">
        <v>6900</v>
      </c>
      <c r="E1304" s="663" t="s">
        <v>6901</v>
      </c>
      <c r="F1304" s="664" t="s">
        <v>6902</v>
      </c>
      <c r="G1304" s="663" t="s">
        <v>6180</v>
      </c>
      <c r="H1304" s="663" t="s">
        <v>6181</v>
      </c>
      <c r="I1304" s="665">
        <v>10319.299999999999</v>
      </c>
      <c r="J1304" s="665">
        <v>1</v>
      </c>
      <c r="K1304" s="666">
        <v>10319.299999999999</v>
      </c>
    </row>
    <row r="1305" spans="1:11" ht="14.4" customHeight="1" x14ac:dyDescent="0.3">
      <c r="A1305" s="661" t="s">
        <v>575</v>
      </c>
      <c r="B1305" s="662" t="s">
        <v>576</v>
      </c>
      <c r="C1305" s="663" t="s">
        <v>4019</v>
      </c>
      <c r="D1305" s="664" t="s">
        <v>6900</v>
      </c>
      <c r="E1305" s="663" t="s">
        <v>6901</v>
      </c>
      <c r="F1305" s="664" t="s">
        <v>6902</v>
      </c>
      <c r="G1305" s="663" t="s">
        <v>6180</v>
      </c>
      <c r="H1305" s="663" t="s">
        <v>6182</v>
      </c>
      <c r="I1305" s="665">
        <v>10319.295</v>
      </c>
      <c r="J1305" s="665">
        <v>2</v>
      </c>
      <c r="K1305" s="666">
        <v>20638.59</v>
      </c>
    </row>
    <row r="1306" spans="1:11" ht="14.4" customHeight="1" x14ac:dyDescent="0.3">
      <c r="A1306" s="661" t="s">
        <v>575</v>
      </c>
      <c r="B1306" s="662" t="s">
        <v>576</v>
      </c>
      <c r="C1306" s="663" t="s">
        <v>4019</v>
      </c>
      <c r="D1306" s="664" t="s">
        <v>6900</v>
      </c>
      <c r="E1306" s="663" t="s">
        <v>6901</v>
      </c>
      <c r="F1306" s="664" t="s">
        <v>6902</v>
      </c>
      <c r="G1306" s="663" t="s">
        <v>6183</v>
      </c>
      <c r="H1306" s="663" t="s">
        <v>6184</v>
      </c>
      <c r="I1306" s="665">
        <v>5146.25</v>
      </c>
      <c r="J1306" s="665">
        <v>4</v>
      </c>
      <c r="K1306" s="666">
        <v>20585</v>
      </c>
    </row>
    <row r="1307" spans="1:11" ht="14.4" customHeight="1" x14ac:dyDescent="0.3">
      <c r="A1307" s="661" t="s">
        <v>575</v>
      </c>
      <c r="B1307" s="662" t="s">
        <v>576</v>
      </c>
      <c r="C1307" s="663" t="s">
        <v>4019</v>
      </c>
      <c r="D1307" s="664" t="s">
        <v>6900</v>
      </c>
      <c r="E1307" s="663" t="s">
        <v>6901</v>
      </c>
      <c r="F1307" s="664" t="s">
        <v>6902</v>
      </c>
      <c r="G1307" s="663" t="s">
        <v>6185</v>
      </c>
      <c r="H1307" s="663" t="s">
        <v>6186</v>
      </c>
      <c r="I1307" s="665">
        <v>8470.2000000000007</v>
      </c>
      <c r="J1307" s="665">
        <v>1</v>
      </c>
      <c r="K1307" s="666">
        <v>8470.2000000000007</v>
      </c>
    </row>
    <row r="1308" spans="1:11" ht="14.4" customHeight="1" x14ac:dyDescent="0.3">
      <c r="A1308" s="661" t="s">
        <v>575</v>
      </c>
      <c r="B1308" s="662" t="s">
        <v>576</v>
      </c>
      <c r="C1308" s="663" t="s">
        <v>4019</v>
      </c>
      <c r="D1308" s="664" t="s">
        <v>6900</v>
      </c>
      <c r="E1308" s="663" t="s">
        <v>6901</v>
      </c>
      <c r="F1308" s="664" t="s">
        <v>6902</v>
      </c>
      <c r="G1308" s="663" t="s">
        <v>6185</v>
      </c>
      <c r="H1308" s="663" t="s">
        <v>6187</v>
      </c>
      <c r="I1308" s="665">
        <v>8470.2099999999991</v>
      </c>
      <c r="J1308" s="665">
        <v>1</v>
      </c>
      <c r="K1308" s="666">
        <v>8470.2099999999991</v>
      </c>
    </row>
    <row r="1309" spans="1:11" ht="14.4" customHeight="1" x14ac:dyDescent="0.3">
      <c r="A1309" s="661" t="s">
        <v>575</v>
      </c>
      <c r="B1309" s="662" t="s">
        <v>576</v>
      </c>
      <c r="C1309" s="663" t="s">
        <v>4019</v>
      </c>
      <c r="D1309" s="664" t="s">
        <v>6900</v>
      </c>
      <c r="E1309" s="663" t="s">
        <v>6901</v>
      </c>
      <c r="F1309" s="664" t="s">
        <v>6902</v>
      </c>
      <c r="G1309" s="663" t="s">
        <v>6188</v>
      </c>
      <c r="H1309" s="663" t="s">
        <v>6189</v>
      </c>
      <c r="I1309" s="665">
        <v>8470.2000000000007</v>
      </c>
      <c r="J1309" s="665">
        <v>1</v>
      </c>
      <c r="K1309" s="666">
        <v>8470.2000000000007</v>
      </c>
    </row>
    <row r="1310" spans="1:11" ht="14.4" customHeight="1" x14ac:dyDescent="0.3">
      <c r="A1310" s="661" t="s">
        <v>575</v>
      </c>
      <c r="B1310" s="662" t="s">
        <v>576</v>
      </c>
      <c r="C1310" s="663" t="s">
        <v>4019</v>
      </c>
      <c r="D1310" s="664" t="s">
        <v>6900</v>
      </c>
      <c r="E1310" s="663" t="s">
        <v>6901</v>
      </c>
      <c r="F1310" s="664" t="s">
        <v>6902</v>
      </c>
      <c r="G1310" s="663" t="s">
        <v>6190</v>
      </c>
      <c r="H1310" s="663" t="s">
        <v>6191</v>
      </c>
      <c r="I1310" s="665">
        <v>1036.05</v>
      </c>
      <c r="J1310" s="665">
        <v>1</v>
      </c>
      <c r="K1310" s="666">
        <v>1036.05</v>
      </c>
    </row>
    <row r="1311" spans="1:11" ht="14.4" customHeight="1" x14ac:dyDescent="0.3">
      <c r="A1311" s="661" t="s">
        <v>575</v>
      </c>
      <c r="B1311" s="662" t="s">
        <v>576</v>
      </c>
      <c r="C1311" s="663" t="s">
        <v>4019</v>
      </c>
      <c r="D1311" s="664" t="s">
        <v>6900</v>
      </c>
      <c r="E1311" s="663" t="s">
        <v>6901</v>
      </c>
      <c r="F1311" s="664" t="s">
        <v>6902</v>
      </c>
      <c r="G1311" s="663" t="s">
        <v>6192</v>
      </c>
      <c r="H1311" s="663" t="s">
        <v>6193</v>
      </c>
      <c r="I1311" s="665">
        <v>1718.1</v>
      </c>
      <c r="J1311" s="665">
        <v>1</v>
      </c>
      <c r="K1311" s="666">
        <v>1718.1</v>
      </c>
    </row>
    <row r="1312" spans="1:11" ht="14.4" customHeight="1" x14ac:dyDescent="0.3">
      <c r="A1312" s="661" t="s">
        <v>575</v>
      </c>
      <c r="B1312" s="662" t="s">
        <v>576</v>
      </c>
      <c r="C1312" s="663" t="s">
        <v>4019</v>
      </c>
      <c r="D1312" s="664" t="s">
        <v>6900</v>
      </c>
      <c r="E1312" s="663" t="s">
        <v>6901</v>
      </c>
      <c r="F1312" s="664" t="s">
        <v>6902</v>
      </c>
      <c r="G1312" s="663" t="s">
        <v>6194</v>
      </c>
      <c r="H1312" s="663" t="s">
        <v>6195</v>
      </c>
      <c r="I1312" s="665">
        <v>391</v>
      </c>
      <c r="J1312" s="665">
        <v>1</v>
      </c>
      <c r="K1312" s="666">
        <v>391</v>
      </c>
    </row>
    <row r="1313" spans="1:11" ht="14.4" customHeight="1" x14ac:dyDescent="0.3">
      <c r="A1313" s="661" t="s">
        <v>575</v>
      </c>
      <c r="B1313" s="662" t="s">
        <v>576</v>
      </c>
      <c r="C1313" s="663" t="s">
        <v>4019</v>
      </c>
      <c r="D1313" s="664" t="s">
        <v>6900</v>
      </c>
      <c r="E1313" s="663" t="s">
        <v>6901</v>
      </c>
      <c r="F1313" s="664" t="s">
        <v>6902</v>
      </c>
      <c r="G1313" s="663" t="s">
        <v>6196</v>
      </c>
      <c r="H1313" s="663" t="s">
        <v>6197</v>
      </c>
      <c r="I1313" s="665">
        <v>300.95999999999998</v>
      </c>
      <c r="J1313" s="665">
        <v>1</v>
      </c>
      <c r="K1313" s="666">
        <v>300.95999999999998</v>
      </c>
    </row>
    <row r="1314" spans="1:11" ht="14.4" customHeight="1" x14ac:dyDescent="0.3">
      <c r="A1314" s="661" t="s">
        <v>575</v>
      </c>
      <c r="B1314" s="662" t="s">
        <v>576</v>
      </c>
      <c r="C1314" s="663" t="s">
        <v>4019</v>
      </c>
      <c r="D1314" s="664" t="s">
        <v>6900</v>
      </c>
      <c r="E1314" s="663" t="s">
        <v>6901</v>
      </c>
      <c r="F1314" s="664" t="s">
        <v>6902</v>
      </c>
      <c r="G1314" s="663" t="s">
        <v>6198</v>
      </c>
      <c r="H1314" s="663" t="s">
        <v>6199</v>
      </c>
      <c r="I1314" s="665">
        <v>8470.2000000000007</v>
      </c>
      <c r="J1314" s="665">
        <v>1</v>
      </c>
      <c r="K1314" s="666">
        <v>8470.2000000000007</v>
      </c>
    </row>
    <row r="1315" spans="1:11" ht="14.4" customHeight="1" x14ac:dyDescent="0.3">
      <c r="A1315" s="661" t="s">
        <v>575</v>
      </c>
      <c r="B1315" s="662" t="s">
        <v>576</v>
      </c>
      <c r="C1315" s="663" t="s">
        <v>4019</v>
      </c>
      <c r="D1315" s="664" t="s">
        <v>6900</v>
      </c>
      <c r="E1315" s="663" t="s">
        <v>6901</v>
      </c>
      <c r="F1315" s="664" t="s">
        <v>6902</v>
      </c>
      <c r="G1315" s="663" t="s">
        <v>6200</v>
      </c>
      <c r="H1315" s="663" t="s">
        <v>6201</v>
      </c>
      <c r="I1315" s="665">
        <v>5774.1</v>
      </c>
      <c r="J1315" s="665">
        <v>1</v>
      </c>
      <c r="K1315" s="666">
        <v>5774.1</v>
      </c>
    </row>
    <row r="1316" spans="1:11" ht="14.4" customHeight="1" x14ac:dyDescent="0.3">
      <c r="A1316" s="661" t="s">
        <v>575</v>
      </c>
      <c r="B1316" s="662" t="s">
        <v>576</v>
      </c>
      <c r="C1316" s="663" t="s">
        <v>4019</v>
      </c>
      <c r="D1316" s="664" t="s">
        <v>6900</v>
      </c>
      <c r="E1316" s="663" t="s">
        <v>6901</v>
      </c>
      <c r="F1316" s="664" t="s">
        <v>6902</v>
      </c>
      <c r="G1316" s="663" t="s">
        <v>6202</v>
      </c>
      <c r="H1316" s="663" t="s">
        <v>6203</v>
      </c>
      <c r="I1316" s="665">
        <v>6964.26</v>
      </c>
      <c r="J1316" s="665">
        <v>2</v>
      </c>
      <c r="K1316" s="666">
        <v>13928.52</v>
      </c>
    </row>
    <row r="1317" spans="1:11" ht="14.4" customHeight="1" x14ac:dyDescent="0.3">
      <c r="A1317" s="661" t="s">
        <v>575</v>
      </c>
      <c r="B1317" s="662" t="s">
        <v>576</v>
      </c>
      <c r="C1317" s="663" t="s">
        <v>4019</v>
      </c>
      <c r="D1317" s="664" t="s">
        <v>6900</v>
      </c>
      <c r="E1317" s="663" t="s">
        <v>6901</v>
      </c>
      <c r="F1317" s="664" t="s">
        <v>6902</v>
      </c>
      <c r="G1317" s="663" t="s">
        <v>6204</v>
      </c>
      <c r="H1317" s="663" t="s">
        <v>6205</v>
      </c>
      <c r="I1317" s="665">
        <v>6964.26</v>
      </c>
      <c r="J1317" s="665">
        <v>1</v>
      </c>
      <c r="K1317" s="666">
        <v>6964.26</v>
      </c>
    </row>
    <row r="1318" spans="1:11" ht="14.4" customHeight="1" x14ac:dyDescent="0.3">
      <c r="A1318" s="661" t="s">
        <v>575</v>
      </c>
      <c r="B1318" s="662" t="s">
        <v>576</v>
      </c>
      <c r="C1318" s="663" t="s">
        <v>4019</v>
      </c>
      <c r="D1318" s="664" t="s">
        <v>6900</v>
      </c>
      <c r="E1318" s="663" t="s">
        <v>6901</v>
      </c>
      <c r="F1318" s="664" t="s">
        <v>6902</v>
      </c>
      <c r="G1318" s="663" t="s">
        <v>6206</v>
      </c>
      <c r="H1318" s="663" t="s">
        <v>6207</v>
      </c>
      <c r="I1318" s="665">
        <v>400.14</v>
      </c>
      <c r="J1318" s="665">
        <v>3</v>
      </c>
      <c r="K1318" s="666">
        <v>1200.42</v>
      </c>
    </row>
    <row r="1319" spans="1:11" ht="14.4" customHeight="1" x14ac:dyDescent="0.3">
      <c r="A1319" s="661" t="s">
        <v>575</v>
      </c>
      <c r="B1319" s="662" t="s">
        <v>576</v>
      </c>
      <c r="C1319" s="663" t="s">
        <v>4019</v>
      </c>
      <c r="D1319" s="664" t="s">
        <v>6900</v>
      </c>
      <c r="E1319" s="663" t="s">
        <v>6901</v>
      </c>
      <c r="F1319" s="664" t="s">
        <v>6902</v>
      </c>
      <c r="G1319" s="663" t="s">
        <v>6208</v>
      </c>
      <c r="H1319" s="663" t="s">
        <v>6209</v>
      </c>
      <c r="I1319" s="665">
        <v>400.14</v>
      </c>
      <c r="J1319" s="665">
        <v>3</v>
      </c>
      <c r="K1319" s="666">
        <v>1200.42</v>
      </c>
    </row>
    <row r="1320" spans="1:11" ht="14.4" customHeight="1" x14ac:dyDescent="0.3">
      <c r="A1320" s="661" t="s">
        <v>575</v>
      </c>
      <c r="B1320" s="662" t="s">
        <v>576</v>
      </c>
      <c r="C1320" s="663" t="s">
        <v>4019</v>
      </c>
      <c r="D1320" s="664" t="s">
        <v>6900</v>
      </c>
      <c r="E1320" s="663" t="s">
        <v>6901</v>
      </c>
      <c r="F1320" s="664" t="s">
        <v>6902</v>
      </c>
      <c r="G1320" s="663" t="s">
        <v>6210</v>
      </c>
      <c r="H1320" s="663" t="s">
        <v>6211</v>
      </c>
      <c r="I1320" s="665">
        <v>1048.8</v>
      </c>
      <c r="J1320" s="665">
        <v>3</v>
      </c>
      <c r="K1320" s="666">
        <v>3146.3999999999996</v>
      </c>
    </row>
    <row r="1321" spans="1:11" ht="14.4" customHeight="1" x14ac:dyDescent="0.3">
      <c r="A1321" s="661" t="s">
        <v>575</v>
      </c>
      <c r="B1321" s="662" t="s">
        <v>576</v>
      </c>
      <c r="C1321" s="663" t="s">
        <v>4019</v>
      </c>
      <c r="D1321" s="664" t="s">
        <v>6900</v>
      </c>
      <c r="E1321" s="663" t="s">
        <v>6901</v>
      </c>
      <c r="F1321" s="664" t="s">
        <v>6902</v>
      </c>
      <c r="G1321" s="663" t="s">
        <v>6212</v>
      </c>
      <c r="H1321" s="663" t="s">
        <v>6213</v>
      </c>
      <c r="I1321" s="665">
        <v>1048.8</v>
      </c>
      <c r="J1321" s="665">
        <v>1</v>
      </c>
      <c r="K1321" s="666">
        <v>1048.8</v>
      </c>
    </row>
    <row r="1322" spans="1:11" ht="14.4" customHeight="1" x14ac:dyDescent="0.3">
      <c r="A1322" s="661" t="s">
        <v>575</v>
      </c>
      <c r="B1322" s="662" t="s">
        <v>576</v>
      </c>
      <c r="C1322" s="663" t="s">
        <v>4019</v>
      </c>
      <c r="D1322" s="664" t="s">
        <v>6900</v>
      </c>
      <c r="E1322" s="663" t="s">
        <v>6901</v>
      </c>
      <c r="F1322" s="664" t="s">
        <v>6902</v>
      </c>
      <c r="G1322" s="663" t="s">
        <v>6214</v>
      </c>
      <c r="H1322" s="663" t="s">
        <v>6215</v>
      </c>
      <c r="I1322" s="665">
        <v>1358.87</v>
      </c>
      <c r="J1322" s="665">
        <v>2</v>
      </c>
      <c r="K1322" s="666">
        <v>2717.74</v>
      </c>
    </row>
    <row r="1323" spans="1:11" ht="14.4" customHeight="1" x14ac:dyDescent="0.3">
      <c r="A1323" s="661" t="s">
        <v>575</v>
      </c>
      <c r="B1323" s="662" t="s">
        <v>576</v>
      </c>
      <c r="C1323" s="663" t="s">
        <v>4019</v>
      </c>
      <c r="D1323" s="664" t="s">
        <v>6900</v>
      </c>
      <c r="E1323" s="663" t="s">
        <v>6901</v>
      </c>
      <c r="F1323" s="664" t="s">
        <v>6902</v>
      </c>
      <c r="G1323" s="663" t="s">
        <v>6216</v>
      </c>
      <c r="H1323" s="663" t="s">
        <v>6217</v>
      </c>
      <c r="I1323" s="665">
        <v>1423.86</v>
      </c>
      <c r="J1323" s="665">
        <v>3</v>
      </c>
      <c r="K1323" s="666">
        <v>4271.58</v>
      </c>
    </row>
    <row r="1324" spans="1:11" ht="14.4" customHeight="1" x14ac:dyDescent="0.3">
      <c r="A1324" s="661" t="s">
        <v>575</v>
      </c>
      <c r="B1324" s="662" t="s">
        <v>576</v>
      </c>
      <c r="C1324" s="663" t="s">
        <v>4019</v>
      </c>
      <c r="D1324" s="664" t="s">
        <v>6900</v>
      </c>
      <c r="E1324" s="663" t="s">
        <v>6901</v>
      </c>
      <c r="F1324" s="664" t="s">
        <v>6902</v>
      </c>
      <c r="G1324" s="663" t="s">
        <v>6218</v>
      </c>
      <c r="H1324" s="663" t="s">
        <v>6219</v>
      </c>
      <c r="I1324" s="665">
        <v>606.48</v>
      </c>
      <c r="J1324" s="665">
        <v>1</v>
      </c>
      <c r="K1324" s="666">
        <v>606.48</v>
      </c>
    </row>
    <row r="1325" spans="1:11" ht="14.4" customHeight="1" x14ac:dyDescent="0.3">
      <c r="A1325" s="661" t="s">
        <v>575</v>
      </c>
      <c r="B1325" s="662" t="s">
        <v>576</v>
      </c>
      <c r="C1325" s="663" t="s">
        <v>4019</v>
      </c>
      <c r="D1325" s="664" t="s">
        <v>6900</v>
      </c>
      <c r="E1325" s="663" t="s">
        <v>6901</v>
      </c>
      <c r="F1325" s="664" t="s">
        <v>6902</v>
      </c>
      <c r="G1325" s="663" t="s">
        <v>6220</v>
      </c>
      <c r="H1325" s="663" t="s">
        <v>6221</v>
      </c>
      <c r="I1325" s="665">
        <v>606.48</v>
      </c>
      <c r="J1325" s="665">
        <v>2</v>
      </c>
      <c r="K1325" s="666">
        <v>1212.96</v>
      </c>
    </row>
    <row r="1326" spans="1:11" ht="14.4" customHeight="1" x14ac:dyDescent="0.3">
      <c r="A1326" s="661" t="s">
        <v>575</v>
      </c>
      <c r="B1326" s="662" t="s">
        <v>576</v>
      </c>
      <c r="C1326" s="663" t="s">
        <v>4019</v>
      </c>
      <c r="D1326" s="664" t="s">
        <v>6900</v>
      </c>
      <c r="E1326" s="663" t="s">
        <v>6901</v>
      </c>
      <c r="F1326" s="664" t="s">
        <v>6902</v>
      </c>
      <c r="G1326" s="663" t="s">
        <v>6222</v>
      </c>
      <c r="H1326" s="663" t="s">
        <v>6223</v>
      </c>
      <c r="I1326" s="665">
        <v>606.48</v>
      </c>
      <c r="J1326" s="665">
        <v>4</v>
      </c>
      <c r="K1326" s="666">
        <v>2425.9</v>
      </c>
    </row>
    <row r="1327" spans="1:11" ht="14.4" customHeight="1" x14ac:dyDescent="0.3">
      <c r="A1327" s="661" t="s">
        <v>575</v>
      </c>
      <c r="B1327" s="662" t="s">
        <v>576</v>
      </c>
      <c r="C1327" s="663" t="s">
        <v>4019</v>
      </c>
      <c r="D1327" s="664" t="s">
        <v>6900</v>
      </c>
      <c r="E1327" s="663" t="s">
        <v>6901</v>
      </c>
      <c r="F1327" s="664" t="s">
        <v>6902</v>
      </c>
      <c r="G1327" s="663" t="s">
        <v>6224</v>
      </c>
      <c r="H1327" s="663" t="s">
        <v>5473</v>
      </c>
      <c r="I1327" s="665">
        <v>344.28</v>
      </c>
      <c r="J1327" s="665">
        <v>3</v>
      </c>
      <c r="K1327" s="666">
        <v>1032.8399999999999</v>
      </c>
    </row>
    <row r="1328" spans="1:11" ht="14.4" customHeight="1" x14ac:dyDescent="0.3">
      <c r="A1328" s="661" t="s">
        <v>575</v>
      </c>
      <c r="B1328" s="662" t="s">
        <v>576</v>
      </c>
      <c r="C1328" s="663" t="s">
        <v>4019</v>
      </c>
      <c r="D1328" s="664" t="s">
        <v>6900</v>
      </c>
      <c r="E1328" s="663" t="s">
        <v>6901</v>
      </c>
      <c r="F1328" s="664" t="s">
        <v>6902</v>
      </c>
      <c r="G1328" s="663" t="s">
        <v>6225</v>
      </c>
      <c r="H1328" s="663" t="s">
        <v>6226</v>
      </c>
      <c r="I1328" s="665">
        <v>1643.88</v>
      </c>
      <c r="J1328" s="665">
        <v>2</v>
      </c>
      <c r="K1328" s="666">
        <v>3287.76</v>
      </c>
    </row>
    <row r="1329" spans="1:11" ht="14.4" customHeight="1" x14ac:dyDescent="0.3">
      <c r="A1329" s="661" t="s">
        <v>575</v>
      </c>
      <c r="B1329" s="662" t="s">
        <v>576</v>
      </c>
      <c r="C1329" s="663" t="s">
        <v>4019</v>
      </c>
      <c r="D1329" s="664" t="s">
        <v>6900</v>
      </c>
      <c r="E1329" s="663" t="s">
        <v>6901</v>
      </c>
      <c r="F1329" s="664" t="s">
        <v>6902</v>
      </c>
      <c r="G1329" s="663" t="s">
        <v>6227</v>
      </c>
      <c r="H1329" s="663" t="s">
        <v>6228</v>
      </c>
      <c r="I1329" s="665">
        <v>1062.4850000000001</v>
      </c>
      <c r="J1329" s="665">
        <v>3</v>
      </c>
      <c r="K1329" s="666">
        <v>3187.46</v>
      </c>
    </row>
    <row r="1330" spans="1:11" ht="14.4" customHeight="1" x14ac:dyDescent="0.3">
      <c r="A1330" s="661" t="s">
        <v>575</v>
      </c>
      <c r="B1330" s="662" t="s">
        <v>576</v>
      </c>
      <c r="C1330" s="663" t="s">
        <v>4019</v>
      </c>
      <c r="D1330" s="664" t="s">
        <v>6900</v>
      </c>
      <c r="E1330" s="663" t="s">
        <v>6901</v>
      </c>
      <c r="F1330" s="664" t="s">
        <v>6902</v>
      </c>
      <c r="G1330" s="663" t="s">
        <v>6229</v>
      </c>
      <c r="H1330" s="663" t="s">
        <v>6230</v>
      </c>
      <c r="I1330" s="665">
        <v>1062.49</v>
      </c>
      <c r="J1330" s="665">
        <v>1</v>
      </c>
      <c r="K1330" s="666">
        <v>1062.49</v>
      </c>
    </row>
    <row r="1331" spans="1:11" ht="14.4" customHeight="1" x14ac:dyDescent="0.3">
      <c r="A1331" s="661" t="s">
        <v>575</v>
      </c>
      <c r="B1331" s="662" t="s">
        <v>576</v>
      </c>
      <c r="C1331" s="663" t="s">
        <v>4019</v>
      </c>
      <c r="D1331" s="664" t="s">
        <v>6900</v>
      </c>
      <c r="E1331" s="663" t="s">
        <v>6901</v>
      </c>
      <c r="F1331" s="664" t="s">
        <v>6902</v>
      </c>
      <c r="G1331" s="663" t="s">
        <v>6231</v>
      </c>
      <c r="H1331" s="663" t="s">
        <v>6232</v>
      </c>
      <c r="I1331" s="665">
        <v>1062.4875</v>
      </c>
      <c r="J1331" s="665">
        <v>5</v>
      </c>
      <c r="K1331" s="666">
        <v>5312.44</v>
      </c>
    </row>
    <row r="1332" spans="1:11" ht="14.4" customHeight="1" x14ac:dyDescent="0.3">
      <c r="A1332" s="661" t="s">
        <v>575</v>
      </c>
      <c r="B1332" s="662" t="s">
        <v>576</v>
      </c>
      <c r="C1332" s="663" t="s">
        <v>4019</v>
      </c>
      <c r="D1332" s="664" t="s">
        <v>6900</v>
      </c>
      <c r="E1332" s="663" t="s">
        <v>6901</v>
      </c>
      <c r="F1332" s="664" t="s">
        <v>6902</v>
      </c>
      <c r="G1332" s="663" t="s">
        <v>6233</v>
      </c>
      <c r="H1332" s="663" t="s">
        <v>6234</v>
      </c>
      <c r="I1332" s="665">
        <v>1062.49</v>
      </c>
      <c r="J1332" s="665">
        <v>1</v>
      </c>
      <c r="K1332" s="666">
        <v>1062.49</v>
      </c>
    </row>
    <row r="1333" spans="1:11" ht="14.4" customHeight="1" x14ac:dyDescent="0.3">
      <c r="A1333" s="661" t="s">
        <v>575</v>
      </c>
      <c r="B1333" s="662" t="s">
        <v>576</v>
      </c>
      <c r="C1333" s="663" t="s">
        <v>4019</v>
      </c>
      <c r="D1333" s="664" t="s">
        <v>6900</v>
      </c>
      <c r="E1333" s="663" t="s">
        <v>6901</v>
      </c>
      <c r="F1333" s="664" t="s">
        <v>6902</v>
      </c>
      <c r="G1333" s="663" t="s">
        <v>6235</v>
      </c>
      <c r="H1333" s="663" t="s">
        <v>6236</v>
      </c>
      <c r="I1333" s="665">
        <v>9735.6</v>
      </c>
      <c r="J1333" s="665">
        <v>2</v>
      </c>
      <c r="K1333" s="666">
        <v>19471.2</v>
      </c>
    </row>
    <row r="1334" spans="1:11" ht="14.4" customHeight="1" x14ac:dyDescent="0.3">
      <c r="A1334" s="661" t="s">
        <v>575</v>
      </c>
      <c r="B1334" s="662" t="s">
        <v>576</v>
      </c>
      <c r="C1334" s="663" t="s">
        <v>4019</v>
      </c>
      <c r="D1334" s="664" t="s">
        <v>6900</v>
      </c>
      <c r="E1334" s="663" t="s">
        <v>6901</v>
      </c>
      <c r="F1334" s="664" t="s">
        <v>6902</v>
      </c>
      <c r="G1334" s="663" t="s">
        <v>6237</v>
      </c>
      <c r="H1334" s="663" t="s">
        <v>6238</v>
      </c>
      <c r="I1334" s="665">
        <v>10257.719999999999</v>
      </c>
      <c r="J1334" s="665">
        <v>1</v>
      </c>
      <c r="K1334" s="666">
        <v>10257.719999999999</v>
      </c>
    </row>
    <row r="1335" spans="1:11" ht="14.4" customHeight="1" x14ac:dyDescent="0.3">
      <c r="A1335" s="661" t="s">
        <v>575</v>
      </c>
      <c r="B1335" s="662" t="s">
        <v>576</v>
      </c>
      <c r="C1335" s="663" t="s">
        <v>4019</v>
      </c>
      <c r="D1335" s="664" t="s">
        <v>6900</v>
      </c>
      <c r="E1335" s="663" t="s">
        <v>6901</v>
      </c>
      <c r="F1335" s="664" t="s">
        <v>6902</v>
      </c>
      <c r="G1335" s="663" t="s">
        <v>6239</v>
      </c>
      <c r="H1335" s="663" t="s">
        <v>6240</v>
      </c>
      <c r="I1335" s="665">
        <v>12640.32</v>
      </c>
      <c r="J1335" s="665">
        <v>1</v>
      </c>
      <c r="K1335" s="666">
        <v>12640.32</v>
      </c>
    </row>
    <row r="1336" spans="1:11" ht="14.4" customHeight="1" x14ac:dyDescent="0.3">
      <c r="A1336" s="661" t="s">
        <v>575</v>
      </c>
      <c r="B1336" s="662" t="s">
        <v>576</v>
      </c>
      <c r="C1336" s="663" t="s">
        <v>4019</v>
      </c>
      <c r="D1336" s="664" t="s">
        <v>6900</v>
      </c>
      <c r="E1336" s="663" t="s">
        <v>6901</v>
      </c>
      <c r="F1336" s="664" t="s">
        <v>6902</v>
      </c>
      <c r="G1336" s="663" t="s">
        <v>6241</v>
      </c>
      <c r="H1336" s="663" t="s">
        <v>6242</v>
      </c>
      <c r="I1336" s="665">
        <v>5517.6</v>
      </c>
      <c r="J1336" s="665">
        <v>2</v>
      </c>
      <c r="K1336" s="666">
        <v>11035.2</v>
      </c>
    </row>
    <row r="1337" spans="1:11" ht="14.4" customHeight="1" x14ac:dyDescent="0.3">
      <c r="A1337" s="661" t="s">
        <v>575</v>
      </c>
      <c r="B1337" s="662" t="s">
        <v>576</v>
      </c>
      <c r="C1337" s="663" t="s">
        <v>4019</v>
      </c>
      <c r="D1337" s="664" t="s">
        <v>6900</v>
      </c>
      <c r="E1337" s="663" t="s">
        <v>6901</v>
      </c>
      <c r="F1337" s="664" t="s">
        <v>6902</v>
      </c>
      <c r="G1337" s="663" t="s">
        <v>6243</v>
      </c>
      <c r="H1337" s="663" t="s">
        <v>6244</v>
      </c>
      <c r="I1337" s="665">
        <v>473.1</v>
      </c>
      <c r="J1337" s="665">
        <v>1</v>
      </c>
      <c r="K1337" s="666">
        <v>473.1</v>
      </c>
    </row>
    <row r="1338" spans="1:11" ht="14.4" customHeight="1" x14ac:dyDescent="0.3">
      <c r="A1338" s="661" t="s">
        <v>575</v>
      </c>
      <c r="B1338" s="662" t="s">
        <v>576</v>
      </c>
      <c r="C1338" s="663" t="s">
        <v>4019</v>
      </c>
      <c r="D1338" s="664" t="s">
        <v>6900</v>
      </c>
      <c r="E1338" s="663" t="s">
        <v>6901</v>
      </c>
      <c r="F1338" s="664" t="s">
        <v>6902</v>
      </c>
      <c r="G1338" s="663" t="s">
        <v>6245</v>
      </c>
      <c r="H1338" s="663" t="s">
        <v>6246</v>
      </c>
      <c r="I1338" s="665">
        <v>471.98</v>
      </c>
      <c r="J1338" s="665">
        <v>2</v>
      </c>
      <c r="K1338" s="666">
        <v>943.96</v>
      </c>
    </row>
    <row r="1339" spans="1:11" ht="14.4" customHeight="1" x14ac:dyDescent="0.3">
      <c r="A1339" s="661" t="s">
        <v>575</v>
      </c>
      <c r="B1339" s="662" t="s">
        <v>576</v>
      </c>
      <c r="C1339" s="663" t="s">
        <v>4019</v>
      </c>
      <c r="D1339" s="664" t="s">
        <v>6900</v>
      </c>
      <c r="E1339" s="663" t="s">
        <v>6901</v>
      </c>
      <c r="F1339" s="664" t="s">
        <v>6902</v>
      </c>
      <c r="G1339" s="663" t="s">
        <v>6247</v>
      </c>
      <c r="H1339" s="663" t="s">
        <v>6248</v>
      </c>
      <c r="I1339" s="665">
        <v>499.32</v>
      </c>
      <c r="J1339" s="665">
        <v>1</v>
      </c>
      <c r="K1339" s="666">
        <v>499.32</v>
      </c>
    </row>
    <row r="1340" spans="1:11" ht="14.4" customHeight="1" x14ac:dyDescent="0.3">
      <c r="A1340" s="661" t="s">
        <v>575</v>
      </c>
      <c r="B1340" s="662" t="s">
        <v>576</v>
      </c>
      <c r="C1340" s="663" t="s">
        <v>4019</v>
      </c>
      <c r="D1340" s="664" t="s">
        <v>6900</v>
      </c>
      <c r="E1340" s="663" t="s">
        <v>6901</v>
      </c>
      <c r="F1340" s="664" t="s">
        <v>6902</v>
      </c>
      <c r="G1340" s="663" t="s">
        <v>6249</v>
      </c>
      <c r="H1340" s="663" t="s">
        <v>6250</v>
      </c>
      <c r="I1340" s="665">
        <v>1830.84</v>
      </c>
      <c r="J1340" s="665">
        <v>1</v>
      </c>
      <c r="K1340" s="666">
        <v>1830.84</v>
      </c>
    </row>
    <row r="1341" spans="1:11" ht="14.4" customHeight="1" x14ac:dyDescent="0.3">
      <c r="A1341" s="661" t="s">
        <v>575</v>
      </c>
      <c r="B1341" s="662" t="s">
        <v>576</v>
      </c>
      <c r="C1341" s="663" t="s">
        <v>4019</v>
      </c>
      <c r="D1341" s="664" t="s">
        <v>6900</v>
      </c>
      <c r="E1341" s="663" t="s">
        <v>6901</v>
      </c>
      <c r="F1341" s="664" t="s">
        <v>6902</v>
      </c>
      <c r="G1341" s="663" t="s">
        <v>6251</v>
      </c>
      <c r="H1341" s="663" t="s">
        <v>6252</v>
      </c>
      <c r="I1341" s="665">
        <v>1247.1500000000001</v>
      </c>
      <c r="J1341" s="665">
        <v>3</v>
      </c>
      <c r="K1341" s="666">
        <v>3741.46</v>
      </c>
    </row>
    <row r="1342" spans="1:11" ht="14.4" customHeight="1" x14ac:dyDescent="0.3">
      <c r="A1342" s="661" t="s">
        <v>575</v>
      </c>
      <c r="B1342" s="662" t="s">
        <v>576</v>
      </c>
      <c r="C1342" s="663" t="s">
        <v>4019</v>
      </c>
      <c r="D1342" s="664" t="s">
        <v>6900</v>
      </c>
      <c r="E1342" s="663" t="s">
        <v>6901</v>
      </c>
      <c r="F1342" s="664" t="s">
        <v>6902</v>
      </c>
      <c r="G1342" s="663" t="s">
        <v>6253</v>
      </c>
      <c r="H1342" s="663" t="s">
        <v>6254</v>
      </c>
      <c r="I1342" s="665">
        <v>1421.5749999999998</v>
      </c>
      <c r="J1342" s="665">
        <v>2</v>
      </c>
      <c r="K1342" s="666">
        <v>2843.1499999999996</v>
      </c>
    </row>
    <row r="1343" spans="1:11" ht="14.4" customHeight="1" x14ac:dyDescent="0.3">
      <c r="A1343" s="661" t="s">
        <v>575</v>
      </c>
      <c r="B1343" s="662" t="s">
        <v>576</v>
      </c>
      <c r="C1343" s="663" t="s">
        <v>4019</v>
      </c>
      <c r="D1343" s="664" t="s">
        <v>6900</v>
      </c>
      <c r="E1343" s="663" t="s">
        <v>6901</v>
      </c>
      <c r="F1343" s="664" t="s">
        <v>6902</v>
      </c>
      <c r="G1343" s="663" t="s">
        <v>6255</v>
      </c>
      <c r="H1343" s="663" t="s">
        <v>6256</v>
      </c>
      <c r="I1343" s="665">
        <v>1839.09</v>
      </c>
      <c r="J1343" s="665">
        <v>2</v>
      </c>
      <c r="K1343" s="666">
        <v>3678.18</v>
      </c>
    </row>
    <row r="1344" spans="1:11" ht="14.4" customHeight="1" x14ac:dyDescent="0.3">
      <c r="A1344" s="661" t="s">
        <v>575</v>
      </c>
      <c r="B1344" s="662" t="s">
        <v>576</v>
      </c>
      <c r="C1344" s="663" t="s">
        <v>4019</v>
      </c>
      <c r="D1344" s="664" t="s">
        <v>6900</v>
      </c>
      <c r="E1344" s="663" t="s">
        <v>6901</v>
      </c>
      <c r="F1344" s="664" t="s">
        <v>6902</v>
      </c>
      <c r="G1344" s="663" t="s">
        <v>6257</v>
      </c>
      <c r="H1344" s="663" t="s">
        <v>6258</v>
      </c>
      <c r="I1344" s="665">
        <v>9504.17</v>
      </c>
      <c r="J1344" s="665">
        <v>1</v>
      </c>
      <c r="K1344" s="666">
        <v>9504.17</v>
      </c>
    </row>
    <row r="1345" spans="1:11" ht="14.4" customHeight="1" x14ac:dyDescent="0.3">
      <c r="A1345" s="661" t="s">
        <v>575</v>
      </c>
      <c r="B1345" s="662" t="s">
        <v>576</v>
      </c>
      <c r="C1345" s="663" t="s">
        <v>4019</v>
      </c>
      <c r="D1345" s="664" t="s">
        <v>6900</v>
      </c>
      <c r="E1345" s="663" t="s">
        <v>6901</v>
      </c>
      <c r="F1345" s="664" t="s">
        <v>6902</v>
      </c>
      <c r="G1345" s="663" t="s">
        <v>6259</v>
      </c>
      <c r="H1345" s="663" t="s">
        <v>6260</v>
      </c>
      <c r="I1345" s="665">
        <v>851.57500000000005</v>
      </c>
      <c r="J1345" s="665">
        <v>3</v>
      </c>
      <c r="K1345" s="666">
        <v>2554.7200000000003</v>
      </c>
    </row>
    <row r="1346" spans="1:11" ht="14.4" customHeight="1" x14ac:dyDescent="0.3">
      <c r="A1346" s="661" t="s">
        <v>575</v>
      </c>
      <c r="B1346" s="662" t="s">
        <v>576</v>
      </c>
      <c r="C1346" s="663" t="s">
        <v>4019</v>
      </c>
      <c r="D1346" s="664" t="s">
        <v>6900</v>
      </c>
      <c r="E1346" s="663" t="s">
        <v>6901</v>
      </c>
      <c r="F1346" s="664" t="s">
        <v>6902</v>
      </c>
      <c r="G1346" s="663" t="s">
        <v>6261</v>
      </c>
      <c r="H1346" s="663" t="s">
        <v>6262</v>
      </c>
      <c r="I1346" s="665">
        <v>471.96</v>
      </c>
      <c r="J1346" s="665">
        <v>1</v>
      </c>
      <c r="K1346" s="666">
        <v>471.96</v>
      </c>
    </row>
    <row r="1347" spans="1:11" ht="14.4" customHeight="1" x14ac:dyDescent="0.3">
      <c r="A1347" s="661" t="s">
        <v>575</v>
      </c>
      <c r="B1347" s="662" t="s">
        <v>576</v>
      </c>
      <c r="C1347" s="663" t="s">
        <v>4019</v>
      </c>
      <c r="D1347" s="664" t="s">
        <v>6900</v>
      </c>
      <c r="E1347" s="663" t="s">
        <v>6901</v>
      </c>
      <c r="F1347" s="664" t="s">
        <v>6902</v>
      </c>
      <c r="G1347" s="663" t="s">
        <v>6263</v>
      </c>
      <c r="H1347" s="663" t="s">
        <v>6264</v>
      </c>
      <c r="I1347" s="665">
        <v>5774.11</v>
      </c>
      <c r="J1347" s="665">
        <v>1</v>
      </c>
      <c r="K1347" s="666">
        <v>5774.11</v>
      </c>
    </row>
    <row r="1348" spans="1:11" ht="14.4" customHeight="1" x14ac:dyDescent="0.3">
      <c r="A1348" s="661" t="s">
        <v>575</v>
      </c>
      <c r="B1348" s="662" t="s">
        <v>576</v>
      </c>
      <c r="C1348" s="663" t="s">
        <v>4019</v>
      </c>
      <c r="D1348" s="664" t="s">
        <v>6900</v>
      </c>
      <c r="E1348" s="663" t="s">
        <v>6901</v>
      </c>
      <c r="F1348" s="664" t="s">
        <v>6902</v>
      </c>
      <c r="G1348" s="663" t="s">
        <v>6265</v>
      </c>
      <c r="H1348" s="663" t="s">
        <v>6266</v>
      </c>
      <c r="I1348" s="665">
        <v>9275</v>
      </c>
      <c r="J1348" s="665">
        <v>2</v>
      </c>
      <c r="K1348" s="666">
        <v>18550</v>
      </c>
    </row>
    <row r="1349" spans="1:11" ht="14.4" customHeight="1" x14ac:dyDescent="0.3">
      <c r="A1349" s="661" t="s">
        <v>575</v>
      </c>
      <c r="B1349" s="662" t="s">
        <v>576</v>
      </c>
      <c r="C1349" s="663" t="s">
        <v>4019</v>
      </c>
      <c r="D1349" s="664" t="s">
        <v>6900</v>
      </c>
      <c r="E1349" s="663" t="s">
        <v>6901</v>
      </c>
      <c r="F1349" s="664" t="s">
        <v>6902</v>
      </c>
      <c r="G1349" s="663" t="s">
        <v>6267</v>
      </c>
      <c r="H1349" s="663" t="s">
        <v>6268</v>
      </c>
      <c r="I1349" s="665">
        <v>527.85</v>
      </c>
      <c r="J1349" s="665">
        <v>4</v>
      </c>
      <c r="K1349" s="666">
        <v>2111.4</v>
      </c>
    </row>
    <row r="1350" spans="1:11" ht="14.4" customHeight="1" x14ac:dyDescent="0.3">
      <c r="A1350" s="661" t="s">
        <v>575</v>
      </c>
      <c r="B1350" s="662" t="s">
        <v>576</v>
      </c>
      <c r="C1350" s="663" t="s">
        <v>4019</v>
      </c>
      <c r="D1350" s="664" t="s">
        <v>6900</v>
      </c>
      <c r="E1350" s="663" t="s">
        <v>6901</v>
      </c>
      <c r="F1350" s="664" t="s">
        <v>6902</v>
      </c>
      <c r="G1350" s="663" t="s">
        <v>6269</v>
      </c>
      <c r="H1350" s="663" t="s">
        <v>6270</v>
      </c>
      <c r="I1350" s="665">
        <v>527.85</v>
      </c>
      <c r="J1350" s="665">
        <v>1</v>
      </c>
      <c r="K1350" s="666">
        <v>527.85</v>
      </c>
    </row>
    <row r="1351" spans="1:11" ht="14.4" customHeight="1" x14ac:dyDescent="0.3">
      <c r="A1351" s="661" t="s">
        <v>575</v>
      </c>
      <c r="B1351" s="662" t="s">
        <v>576</v>
      </c>
      <c r="C1351" s="663" t="s">
        <v>4019</v>
      </c>
      <c r="D1351" s="664" t="s">
        <v>6900</v>
      </c>
      <c r="E1351" s="663" t="s">
        <v>6901</v>
      </c>
      <c r="F1351" s="664" t="s">
        <v>6902</v>
      </c>
      <c r="G1351" s="663" t="s">
        <v>6271</v>
      </c>
      <c r="H1351" s="663" t="s">
        <v>6272</v>
      </c>
      <c r="I1351" s="665">
        <v>2916.2</v>
      </c>
      <c r="J1351" s="665">
        <v>1</v>
      </c>
      <c r="K1351" s="666">
        <v>2916.2</v>
      </c>
    </row>
    <row r="1352" spans="1:11" ht="14.4" customHeight="1" x14ac:dyDescent="0.3">
      <c r="A1352" s="661" t="s">
        <v>575</v>
      </c>
      <c r="B1352" s="662" t="s">
        <v>576</v>
      </c>
      <c r="C1352" s="663" t="s">
        <v>4019</v>
      </c>
      <c r="D1352" s="664" t="s">
        <v>6900</v>
      </c>
      <c r="E1352" s="663" t="s">
        <v>6901</v>
      </c>
      <c r="F1352" s="664" t="s">
        <v>6902</v>
      </c>
      <c r="G1352" s="663" t="s">
        <v>6273</v>
      </c>
      <c r="H1352" s="663" t="s">
        <v>6274</v>
      </c>
      <c r="I1352" s="665">
        <v>527.85</v>
      </c>
      <c r="J1352" s="665">
        <v>4</v>
      </c>
      <c r="K1352" s="666">
        <v>2111.4</v>
      </c>
    </row>
    <row r="1353" spans="1:11" ht="14.4" customHeight="1" x14ac:dyDescent="0.3">
      <c r="A1353" s="661" t="s">
        <v>575</v>
      </c>
      <c r="B1353" s="662" t="s">
        <v>576</v>
      </c>
      <c r="C1353" s="663" t="s">
        <v>4019</v>
      </c>
      <c r="D1353" s="664" t="s">
        <v>6900</v>
      </c>
      <c r="E1353" s="663" t="s">
        <v>6901</v>
      </c>
      <c r="F1353" s="664" t="s">
        <v>6902</v>
      </c>
      <c r="G1353" s="663" t="s">
        <v>6275</v>
      </c>
      <c r="H1353" s="663" t="s">
        <v>6276</v>
      </c>
      <c r="I1353" s="665">
        <v>2129.52</v>
      </c>
      <c r="J1353" s="665">
        <v>1</v>
      </c>
      <c r="K1353" s="666">
        <v>2129.52</v>
      </c>
    </row>
    <row r="1354" spans="1:11" ht="14.4" customHeight="1" x14ac:dyDescent="0.3">
      <c r="A1354" s="661" t="s">
        <v>575</v>
      </c>
      <c r="B1354" s="662" t="s">
        <v>576</v>
      </c>
      <c r="C1354" s="663" t="s">
        <v>4019</v>
      </c>
      <c r="D1354" s="664" t="s">
        <v>6900</v>
      </c>
      <c r="E1354" s="663" t="s">
        <v>6901</v>
      </c>
      <c r="F1354" s="664" t="s">
        <v>6902</v>
      </c>
      <c r="G1354" s="663" t="s">
        <v>6277</v>
      </c>
      <c r="H1354" s="663" t="s">
        <v>6278</v>
      </c>
      <c r="I1354" s="665">
        <v>6967.68</v>
      </c>
      <c r="J1354" s="665">
        <v>1</v>
      </c>
      <c r="K1354" s="666">
        <v>6967.68</v>
      </c>
    </row>
    <row r="1355" spans="1:11" ht="14.4" customHeight="1" x14ac:dyDescent="0.3">
      <c r="A1355" s="661" t="s">
        <v>575</v>
      </c>
      <c r="B1355" s="662" t="s">
        <v>576</v>
      </c>
      <c r="C1355" s="663" t="s">
        <v>4019</v>
      </c>
      <c r="D1355" s="664" t="s">
        <v>6900</v>
      </c>
      <c r="E1355" s="663" t="s">
        <v>6901</v>
      </c>
      <c r="F1355" s="664" t="s">
        <v>6902</v>
      </c>
      <c r="G1355" s="663" t="s">
        <v>6279</v>
      </c>
      <c r="H1355" s="663" t="s">
        <v>6280</v>
      </c>
      <c r="I1355" s="665">
        <v>8342.5400000000009</v>
      </c>
      <c r="J1355" s="665">
        <v>1</v>
      </c>
      <c r="K1355" s="666">
        <v>8342.5400000000009</v>
      </c>
    </row>
    <row r="1356" spans="1:11" ht="14.4" customHeight="1" x14ac:dyDescent="0.3">
      <c r="A1356" s="661" t="s">
        <v>575</v>
      </c>
      <c r="B1356" s="662" t="s">
        <v>576</v>
      </c>
      <c r="C1356" s="663" t="s">
        <v>4019</v>
      </c>
      <c r="D1356" s="664" t="s">
        <v>6900</v>
      </c>
      <c r="E1356" s="663" t="s">
        <v>6901</v>
      </c>
      <c r="F1356" s="664" t="s">
        <v>6902</v>
      </c>
      <c r="G1356" s="663" t="s">
        <v>6281</v>
      </c>
      <c r="H1356" s="663" t="s">
        <v>6282</v>
      </c>
      <c r="I1356" s="665">
        <v>851.57</v>
      </c>
      <c r="J1356" s="665">
        <v>1</v>
      </c>
      <c r="K1356" s="666">
        <v>851.57</v>
      </c>
    </row>
    <row r="1357" spans="1:11" ht="14.4" customHeight="1" x14ac:dyDescent="0.3">
      <c r="A1357" s="661" t="s">
        <v>575</v>
      </c>
      <c r="B1357" s="662" t="s">
        <v>576</v>
      </c>
      <c r="C1357" s="663" t="s">
        <v>4019</v>
      </c>
      <c r="D1357" s="664" t="s">
        <v>6900</v>
      </c>
      <c r="E1357" s="663" t="s">
        <v>6901</v>
      </c>
      <c r="F1357" s="664" t="s">
        <v>6902</v>
      </c>
      <c r="G1357" s="663" t="s">
        <v>6283</v>
      </c>
      <c r="H1357" s="663" t="s">
        <v>6284</v>
      </c>
      <c r="I1357" s="665">
        <v>18338.07</v>
      </c>
      <c r="J1357" s="665">
        <v>3</v>
      </c>
      <c r="K1357" s="666">
        <v>55014.2</v>
      </c>
    </row>
    <row r="1358" spans="1:11" ht="14.4" customHeight="1" x14ac:dyDescent="0.3">
      <c r="A1358" s="661" t="s">
        <v>575</v>
      </c>
      <c r="B1358" s="662" t="s">
        <v>576</v>
      </c>
      <c r="C1358" s="663" t="s">
        <v>4019</v>
      </c>
      <c r="D1358" s="664" t="s">
        <v>6900</v>
      </c>
      <c r="E1358" s="663" t="s">
        <v>6901</v>
      </c>
      <c r="F1358" s="664" t="s">
        <v>6902</v>
      </c>
      <c r="G1358" s="663" t="s">
        <v>6285</v>
      </c>
      <c r="H1358" s="663" t="s">
        <v>6286</v>
      </c>
      <c r="I1358" s="665">
        <v>128.93</v>
      </c>
      <c r="J1358" s="665">
        <v>50</v>
      </c>
      <c r="K1358" s="666">
        <v>6446.73</v>
      </c>
    </row>
    <row r="1359" spans="1:11" ht="14.4" customHeight="1" x14ac:dyDescent="0.3">
      <c r="A1359" s="661" t="s">
        <v>575</v>
      </c>
      <c r="B1359" s="662" t="s">
        <v>576</v>
      </c>
      <c r="C1359" s="663" t="s">
        <v>4019</v>
      </c>
      <c r="D1359" s="664" t="s">
        <v>6900</v>
      </c>
      <c r="E1359" s="663" t="s">
        <v>6901</v>
      </c>
      <c r="F1359" s="664" t="s">
        <v>6902</v>
      </c>
      <c r="G1359" s="663" t="s">
        <v>6287</v>
      </c>
      <c r="H1359" s="663" t="s">
        <v>6288</v>
      </c>
      <c r="I1359" s="665">
        <v>121.18</v>
      </c>
      <c r="J1359" s="665">
        <v>50</v>
      </c>
      <c r="K1359" s="666">
        <v>6059.12</v>
      </c>
    </row>
    <row r="1360" spans="1:11" ht="14.4" customHeight="1" x14ac:dyDescent="0.3">
      <c r="A1360" s="661" t="s">
        <v>575</v>
      </c>
      <c r="B1360" s="662" t="s">
        <v>576</v>
      </c>
      <c r="C1360" s="663" t="s">
        <v>4019</v>
      </c>
      <c r="D1360" s="664" t="s">
        <v>6900</v>
      </c>
      <c r="E1360" s="663" t="s">
        <v>6901</v>
      </c>
      <c r="F1360" s="664" t="s">
        <v>6902</v>
      </c>
      <c r="G1360" s="663" t="s">
        <v>6289</v>
      </c>
      <c r="H1360" s="663" t="s">
        <v>6290</v>
      </c>
      <c r="I1360" s="665">
        <v>680.71199999999999</v>
      </c>
      <c r="J1360" s="665">
        <v>7</v>
      </c>
      <c r="K1360" s="666">
        <v>4764.9400000000005</v>
      </c>
    </row>
    <row r="1361" spans="1:11" ht="14.4" customHeight="1" x14ac:dyDescent="0.3">
      <c r="A1361" s="661" t="s">
        <v>575</v>
      </c>
      <c r="B1361" s="662" t="s">
        <v>576</v>
      </c>
      <c r="C1361" s="663" t="s">
        <v>4019</v>
      </c>
      <c r="D1361" s="664" t="s">
        <v>6900</v>
      </c>
      <c r="E1361" s="663" t="s">
        <v>6901</v>
      </c>
      <c r="F1361" s="664" t="s">
        <v>6902</v>
      </c>
      <c r="G1361" s="663" t="s">
        <v>6291</v>
      </c>
      <c r="H1361" s="663" t="s">
        <v>6292</v>
      </c>
      <c r="I1361" s="665">
        <v>8766.4500000000007</v>
      </c>
      <c r="J1361" s="665">
        <v>1</v>
      </c>
      <c r="K1361" s="666">
        <v>8766.4500000000007</v>
      </c>
    </row>
    <row r="1362" spans="1:11" ht="14.4" customHeight="1" x14ac:dyDescent="0.3">
      <c r="A1362" s="661" t="s">
        <v>575</v>
      </c>
      <c r="B1362" s="662" t="s">
        <v>576</v>
      </c>
      <c r="C1362" s="663" t="s">
        <v>4019</v>
      </c>
      <c r="D1362" s="664" t="s">
        <v>6900</v>
      </c>
      <c r="E1362" s="663" t="s">
        <v>6901</v>
      </c>
      <c r="F1362" s="664" t="s">
        <v>6902</v>
      </c>
      <c r="G1362" s="663" t="s">
        <v>6293</v>
      </c>
      <c r="H1362" s="663" t="s">
        <v>6294</v>
      </c>
      <c r="I1362" s="665">
        <v>875.51</v>
      </c>
      <c r="J1362" s="665">
        <v>2</v>
      </c>
      <c r="K1362" s="666">
        <v>1751.02</v>
      </c>
    </row>
    <row r="1363" spans="1:11" ht="14.4" customHeight="1" x14ac:dyDescent="0.3">
      <c r="A1363" s="661" t="s">
        <v>575</v>
      </c>
      <c r="B1363" s="662" t="s">
        <v>576</v>
      </c>
      <c r="C1363" s="663" t="s">
        <v>4019</v>
      </c>
      <c r="D1363" s="664" t="s">
        <v>6900</v>
      </c>
      <c r="E1363" s="663" t="s">
        <v>6901</v>
      </c>
      <c r="F1363" s="664" t="s">
        <v>6902</v>
      </c>
      <c r="G1363" s="663" t="s">
        <v>6295</v>
      </c>
      <c r="H1363" s="663" t="s">
        <v>6296</v>
      </c>
      <c r="I1363" s="665">
        <v>264.47000000000003</v>
      </c>
      <c r="J1363" s="665">
        <v>1</v>
      </c>
      <c r="K1363" s="666">
        <v>264.47000000000003</v>
      </c>
    </row>
    <row r="1364" spans="1:11" ht="14.4" customHeight="1" x14ac:dyDescent="0.3">
      <c r="A1364" s="661" t="s">
        <v>575</v>
      </c>
      <c r="B1364" s="662" t="s">
        <v>576</v>
      </c>
      <c r="C1364" s="663" t="s">
        <v>4019</v>
      </c>
      <c r="D1364" s="664" t="s">
        <v>6900</v>
      </c>
      <c r="E1364" s="663" t="s">
        <v>6901</v>
      </c>
      <c r="F1364" s="664" t="s">
        <v>6902</v>
      </c>
      <c r="G1364" s="663" t="s">
        <v>6297</v>
      </c>
      <c r="H1364" s="663" t="s">
        <v>6298</v>
      </c>
      <c r="I1364" s="665">
        <v>1232.3399999999999</v>
      </c>
      <c r="J1364" s="665">
        <v>1</v>
      </c>
      <c r="K1364" s="666">
        <v>1232.3399999999999</v>
      </c>
    </row>
    <row r="1365" spans="1:11" ht="14.4" customHeight="1" x14ac:dyDescent="0.3">
      <c r="A1365" s="661" t="s">
        <v>575</v>
      </c>
      <c r="B1365" s="662" t="s">
        <v>576</v>
      </c>
      <c r="C1365" s="663" t="s">
        <v>4019</v>
      </c>
      <c r="D1365" s="664" t="s">
        <v>6900</v>
      </c>
      <c r="E1365" s="663" t="s">
        <v>6901</v>
      </c>
      <c r="F1365" s="664" t="s">
        <v>6902</v>
      </c>
      <c r="G1365" s="663" t="s">
        <v>6299</v>
      </c>
      <c r="H1365" s="663" t="s">
        <v>6300</v>
      </c>
      <c r="I1365" s="665">
        <v>9656.9699999999993</v>
      </c>
      <c r="J1365" s="665">
        <v>1</v>
      </c>
      <c r="K1365" s="666">
        <v>9656.9699999999993</v>
      </c>
    </row>
    <row r="1366" spans="1:11" ht="14.4" customHeight="1" x14ac:dyDescent="0.3">
      <c r="A1366" s="661" t="s">
        <v>575</v>
      </c>
      <c r="B1366" s="662" t="s">
        <v>576</v>
      </c>
      <c r="C1366" s="663" t="s">
        <v>4019</v>
      </c>
      <c r="D1366" s="664" t="s">
        <v>6900</v>
      </c>
      <c r="E1366" s="663" t="s">
        <v>6901</v>
      </c>
      <c r="F1366" s="664" t="s">
        <v>6902</v>
      </c>
      <c r="G1366" s="663" t="s">
        <v>6301</v>
      </c>
      <c r="H1366" s="663" t="s">
        <v>6302</v>
      </c>
      <c r="I1366" s="665">
        <v>937.12</v>
      </c>
      <c r="J1366" s="665">
        <v>1</v>
      </c>
      <c r="K1366" s="666">
        <v>937.12</v>
      </c>
    </row>
    <row r="1367" spans="1:11" ht="14.4" customHeight="1" x14ac:dyDescent="0.3">
      <c r="A1367" s="661" t="s">
        <v>575</v>
      </c>
      <c r="B1367" s="662" t="s">
        <v>576</v>
      </c>
      <c r="C1367" s="663" t="s">
        <v>4019</v>
      </c>
      <c r="D1367" s="664" t="s">
        <v>6900</v>
      </c>
      <c r="E1367" s="663" t="s">
        <v>6901</v>
      </c>
      <c r="F1367" s="664" t="s">
        <v>6902</v>
      </c>
      <c r="G1367" s="663" t="s">
        <v>6303</v>
      </c>
      <c r="H1367" s="663" t="s">
        <v>6304</v>
      </c>
      <c r="I1367" s="665">
        <v>1435.28</v>
      </c>
      <c r="J1367" s="665">
        <v>2</v>
      </c>
      <c r="K1367" s="666">
        <v>2870.56</v>
      </c>
    </row>
    <row r="1368" spans="1:11" ht="14.4" customHeight="1" x14ac:dyDescent="0.3">
      <c r="A1368" s="661" t="s">
        <v>575</v>
      </c>
      <c r="B1368" s="662" t="s">
        <v>576</v>
      </c>
      <c r="C1368" s="663" t="s">
        <v>4019</v>
      </c>
      <c r="D1368" s="664" t="s">
        <v>6900</v>
      </c>
      <c r="E1368" s="663" t="s">
        <v>6901</v>
      </c>
      <c r="F1368" s="664" t="s">
        <v>6902</v>
      </c>
      <c r="G1368" s="663" t="s">
        <v>6305</v>
      </c>
      <c r="H1368" s="663" t="s">
        <v>6306</v>
      </c>
      <c r="I1368" s="665">
        <v>216.6</v>
      </c>
      <c r="J1368" s="665">
        <v>4</v>
      </c>
      <c r="K1368" s="666">
        <v>866.41</v>
      </c>
    </row>
    <row r="1369" spans="1:11" ht="14.4" customHeight="1" x14ac:dyDescent="0.3">
      <c r="A1369" s="661" t="s">
        <v>575</v>
      </c>
      <c r="B1369" s="662" t="s">
        <v>576</v>
      </c>
      <c r="C1369" s="663" t="s">
        <v>4019</v>
      </c>
      <c r="D1369" s="664" t="s">
        <v>6900</v>
      </c>
      <c r="E1369" s="663" t="s">
        <v>6901</v>
      </c>
      <c r="F1369" s="664" t="s">
        <v>6902</v>
      </c>
      <c r="G1369" s="663" t="s">
        <v>6307</v>
      </c>
      <c r="H1369" s="663" t="s">
        <v>6308</v>
      </c>
      <c r="I1369" s="665">
        <v>216.6</v>
      </c>
      <c r="J1369" s="665">
        <v>3</v>
      </c>
      <c r="K1369" s="666">
        <v>649.80999999999995</v>
      </c>
    </row>
    <row r="1370" spans="1:11" ht="14.4" customHeight="1" x14ac:dyDescent="0.3">
      <c r="A1370" s="661" t="s">
        <v>575</v>
      </c>
      <c r="B1370" s="662" t="s">
        <v>576</v>
      </c>
      <c r="C1370" s="663" t="s">
        <v>4019</v>
      </c>
      <c r="D1370" s="664" t="s">
        <v>6900</v>
      </c>
      <c r="E1370" s="663" t="s">
        <v>6901</v>
      </c>
      <c r="F1370" s="664" t="s">
        <v>6902</v>
      </c>
      <c r="G1370" s="663" t="s">
        <v>6309</v>
      </c>
      <c r="H1370" s="663" t="s">
        <v>6310</v>
      </c>
      <c r="I1370" s="665">
        <v>2129.52</v>
      </c>
      <c r="J1370" s="665">
        <v>1</v>
      </c>
      <c r="K1370" s="666">
        <v>2129.52</v>
      </c>
    </row>
    <row r="1371" spans="1:11" ht="14.4" customHeight="1" x14ac:dyDescent="0.3">
      <c r="A1371" s="661" t="s">
        <v>575</v>
      </c>
      <c r="B1371" s="662" t="s">
        <v>576</v>
      </c>
      <c r="C1371" s="663" t="s">
        <v>4019</v>
      </c>
      <c r="D1371" s="664" t="s">
        <v>6900</v>
      </c>
      <c r="E1371" s="663" t="s">
        <v>6901</v>
      </c>
      <c r="F1371" s="664" t="s">
        <v>6902</v>
      </c>
      <c r="G1371" s="663" t="s">
        <v>6311</v>
      </c>
      <c r="H1371" s="663" t="s">
        <v>6312</v>
      </c>
      <c r="I1371" s="665">
        <v>2129.5</v>
      </c>
      <c r="J1371" s="665">
        <v>1</v>
      </c>
      <c r="K1371" s="666">
        <v>2129.5</v>
      </c>
    </row>
    <row r="1372" spans="1:11" ht="14.4" customHeight="1" x14ac:dyDescent="0.3">
      <c r="A1372" s="661" t="s">
        <v>575</v>
      </c>
      <c r="B1372" s="662" t="s">
        <v>576</v>
      </c>
      <c r="C1372" s="663" t="s">
        <v>4019</v>
      </c>
      <c r="D1372" s="664" t="s">
        <v>6900</v>
      </c>
      <c r="E1372" s="663" t="s">
        <v>6901</v>
      </c>
      <c r="F1372" s="664" t="s">
        <v>6902</v>
      </c>
      <c r="G1372" s="663" t="s">
        <v>6313</v>
      </c>
      <c r="H1372" s="663" t="s">
        <v>6314</v>
      </c>
      <c r="I1372" s="665">
        <v>264.47000000000003</v>
      </c>
      <c r="J1372" s="665">
        <v>1</v>
      </c>
      <c r="K1372" s="666">
        <v>264.47000000000003</v>
      </c>
    </row>
    <row r="1373" spans="1:11" ht="14.4" customHeight="1" x14ac:dyDescent="0.3">
      <c r="A1373" s="661" t="s">
        <v>575</v>
      </c>
      <c r="B1373" s="662" t="s">
        <v>576</v>
      </c>
      <c r="C1373" s="663" t="s">
        <v>4019</v>
      </c>
      <c r="D1373" s="664" t="s">
        <v>6900</v>
      </c>
      <c r="E1373" s="663" t="s">
        <v>6901</v>
      </c>
      <c r="F1373" s="664" t="s">
        <v>6902</v>
      </c>
      <c r="G1373" s="663" t="s">
        <v>6315</v>
      </c>
      <c r="H1373" s="663" t="s">
        <v>6316</v>
      </c>
      <c r="I1373" s="665">
        <v>4600</v>
      </c>
      <c r="J1373" s="665">
        <v>1</v>
      </c>
      <c r="K1373" s="666">
        <v>4600</v>
      </c>
    </row>
    <row r="1374" spans="1:11" ht="14.4" customHeight="1" x14ac:dyDescent="0.3">
      <c r="A1374" s="661" t="s">
        <v>575</v>
      </c>
      <c r="B1374" s="662" t="s">
        <v>576</v>
      </c>
      <c r="C1374" s="663" t="s">
        <v>4019</v>
      </c>
      <c r="D1374" s="664" t="s">
        <v>6900</v>
      </c>
      <c r="E1374" s="663" t="s">
        <v>6901</v>
      </c>
      <c r="F1374" s="664" t="s">
        <v>6902</v>
      </c>
      <c r="G1374" s="663" t="s">
        <v>6317</v>
      </c>
      <c r="H1374" s="663" t="s">
        <v>6318</v>
      </c>
      <c r="I1374" s="665">
        <v>2162</v>
      </c>
      <c r="J1374" s="665">
        <v>3</v>
      </c>
      <c r="K1374" s="666">
        <v>6486</v>
      </c>
    </row>
    <row r="1375" spans="1:11" ht="14.4" customHeight="1" x14ac:dyDescent="0.3">
      <c r="A1375" s="661" t="s">
        <v>575</v>
      </c>
      <c r="B1375" s="662" t="s">
        <v>576</v>
      </c>
      <c r="C1375" s="663" t="s">
        <v>4019</v>
      </c>
      <c r="D1375" s="664" t="s">
        <v>6900</v>
      </c>
      <c r="E1375" s="663" t="s">
        <v>6901</v>
      </c>
      <c r="F1375" s="664" t="s">
        <v>6902</v>
      </c>
      <c r="G1375" s="663" t="s">
        <v>6319</v>
      </c>
      <c r="H1375" s="663" t="s">
        <v>6320</v>
      </c>
      <c r="I1375" s="665">
        <v>1135.44</v>
      </c>
      <c r="J1375" s="665">
        <v>4</v>
      </c>
      <c r="K1375" s="666">
        <v>4541.76</v>
      </c>
    </row>
    <row r="1376" spans="1:11" ht="14.4" customHeight="1" x14ac:dyDescent="0.3">
      <c r="A1376" s="661" t="s">
        <v>575</v>
      </c>
      <c r="B1376" s="662" t="s">
        <v>576</v>
      </c>
      <c r="C1376" s="663" t="s">
        <v>4019</v>
      </c>
      <c r="D1376" s="664" t="s">
        <v>6900</v>
      </c>
      <c r="E1376" s="663" t="s">
        <v>6901</v>
      </c>
      <c r="F1376" s="664" t="s">
        <v>6902</v>
      </c>
      <c r="G1376" s="663" t="s">
        <v>6321</v>
      </c>
      <c r="H1376" s="663" t="s">
        <v>6322</v>
      </c>
      <c r="I1376" s="665">
        <v>8717</v>
      </c>
      <c r="J1376" s="665">
        <v>2</v>
      </c>
      <c r="K1376" s="666">
        <v>17434</v>
      </c>
    </row>
    <row r="1377" spans="1:11" ht="14.4" customHeight="1" x14ac:dyDescent="0.3">
      <c r="A1377" s="661" t="s">
        <v>575</v>
      </c>
      <c r="B1377" s="662" t="s">
        <v>576</v>
      </c>
      <c r="C1377" s="663" t="s">
        <v>4019</v>
      </c>
      <c r="D1377" s="664" t="s">
        <v>6900</v>
      </c>
      <c r="E1377" s="663" t="s">
        <v>6901</v>
      </c>
      <c r="F1377" s="664" t="s">
        <v>6902</v>
      </c>
      <c r="G1377" s="663" t="s">
        <v>6323</v>
      </c>
      <c r="H1377" s="663" t="s">
        <v>6324</v>
      </c>
      <c r="I1377" s="665">
        <v>561.11</v>
      </c>
      <c r="J1377" s="665">
        <v>12</v>
      </c>
      <c r="K1377" s="666">
        <v>6733.33</v>
      </c>
    </row>
    <row r="1378" spans="1:11" ht="14.4" customHeight="1" x14ac:dyDescent="0.3">
      <c r="A1378" s="661" t="s">
        <v>575</v>
      </c>
      <c r="B1378" s="662" t="s">
        <v>576</v>
      </c>
      <c r="C1378" s="663" t="s">
        <v>4019</v>
      </c>
      <c r="D1378" s="664" t="s">
        <v>6900</v>
      </c>
      <c r="E1378" s="663" t="s">
        <v>6901</v>
      </c>
      <c r="F1378" s="664" t="s">
        <v>6902</v>
      </c>
      <c r="G1378" s="663" t="s">
        <v>6325</v>
      </c>
      <c r="H1378" s="663" t="s">
        <v>6326</v>
      </c>
      <c r="I1378" s="665">
        <v>549.33000000000004</v>
      </c>
      <c r="J1378" s="665">
        <v>3</v>
      </c>
      <c r="K1378" s="666">
        <v>1647.9900000000002</v>
      </c>
    </row>
    <row r="1379" spans="1:11" ht="14.4" customHeight="1" x14ac:dyDescent="0.3">
      <c r="A1379" s="661" t="s">
        <v>575</v>
      </c>
      <c r="B1379" s="662" t="s">
        <v>576</v>
      </c>
      <c r="C1379" s="663" t="s">
        <v>4019</v>
      </c>
      <c r="D1379" s="664" t="s">
        <v>6900</v>
      </c>
      <c r="E1379" s="663" t="s">
        <v>6901</v>
      </c>
      <c r="F1379" s="664" t="s">
        <v>6902</v>
      </c>
      <c r="G1379" s="663" t="s">
        <v>6327</v>
      </c>
      <c r="H1379" s="663" t="s">
        <v>6328</v>
      </c>
      <c r="I1379" s="665">
        <v>8892.0024999999987</v>
      </c>
      <c r="J1379" s="665">
        <v>4</v>
      </c>
      <c r="K1379" s="666">
        <v>35568.009999999995</v>
      </c>
    </row>
    <row r="1380" spans="1:11" ht="14.4" customHeight="1" x14ac:dyDescent="0.3">
      <c r="A1380" s="661" t="s">
        <v>575</v>
      </c>
      <c r="B1380" s="662" t="s">
        <v>576</v>
      </c>
      <c r="C1380" s="663" t="s">
        <v>4019</v>
      </c>
      <c r="D1380" s="664" t="s">
        <v>6900</v>
      </c>
      <c r="E1380" s="663" t="s">
        <v>6901</v>
      </c>
      <c r="F1380" s="664" t="s">
        <v>6902</v>
      </c>
      <c r="G1380" s="663" t="s">
        <v>6329</v>
      </c>
      <c r="H1380" s="663" t="s">
        <v>6330</v>
      </c>
      <c r="I1380" s="665">
        <v>1421.58</v>
      </c>
      <c r="J1380" s="665">
        <v>1</v>
      </c>
      <c r="K1380" s="666">
        <v>1421.58</v>
      </c>
    </row>
    <row r="1381" spans="1:11" ht="14.4" customHeight="1" x14ac:dyDescent="0.3">
      <c r="A1381" s="661" t="s">
        <v>575</v>
      </c>
      <c r="B1381" s="662" t="s">
        <v>576</v>
      </c>
      <c r="C1381" s="663" t="s">
        <v>4019</v>
      </c>
      <c r="D1381" s="664" t="s">
        <v>6900</v>
      </c>
      <c r="E1381" s="663" t="s">
        <v>6901</v>
      </c>
      <c r="F1381" s="664" t="s">
        <v>6902</v>
      </c>
      <c r="G1381" s="663" t="s">
        <v>6331</v>
      </c>
      <c r="H1381" s="663" t="s">
        <v>6332</v>
      </c>
      <c r="I1381" s="665">
        <v>1232.33</v>
      </c>
      <c r="J1381" s="665">
        <v>1</v>
      </c>
      <c r="K1381" s="666">
        <v>1232.33</v>
      </c>
    </row>
    <row r="1382" spans="1:11" ht="14.4" customHeight="1" x14ac:dyDescent="0.3">
      <c r="A1382" s="661" t="s">
        <v>575</v>
      </c>
      <c r="B1382" s="662" t="s">
        <v>576</v>
      </c>
      <c r="C1382" s="663" t="s">
        <v>4019</v>
      </c>
      <c r="D1382" s="664" t="s">
        <v>6900</v>
      </c>
      <c r="E1382" s="663" t="s">
        <v>6901</v>
      </c>
      <c r="F1382" s="664" t="s">
        <v>6902</v>
      </c>
      <c r="G1382" s="663" t="s">
        <v>6333</v>
      </c>
      <c r="H1382" s="663" t="s">
        <v>6334</v>
      </c>
      <c r="I1382" s="665">
        <v>9169.36</v>
      </c>
      <c r="J1382" s="665">
        <v>1</v>
      </c>
      <c r="K1382" s="666">
        <v>9169.36</v>
      </c>
    </row>
    <row r="1383" spans="1:11" ht="14.4" customHeight="1" x14ac:dyDescent="0.3">
      <c r="A1383" s="661" t="s">
        <v>575</v>
      </c>
      <c r="B1383" s="662" t="s">
        <v>576</v>
      </c>
      <c r="C1383" s="663" t="s">
        <v>4019</v>
      </c>
      <c r="D1383" s="664" t="s">
        <v>6900</v>
      </c>
      <c r="E1383" s="663" t="s">
        <v>6901</v>
      </c>
      <c r="F1383" s="664" t="s">
        <v>6902</v>
      </c>
      <c r="G1383" s="663" t="s">
        <v>6335</v>
      </c>
      <c r="H1383" s="663" t="s">
        <v>6336</v>
      </c>
      <c r="I1383" s="665">
        <v>9139.4</v>
      </c>
      <c r="J1383" s="665">
        <v>1</v>
      </c>
      <c r="K1383" s="666">
        <v>9139.4</v>
      </c>
    </row>
    <row r="1384" spans="1:11" ht="14.4" customHeight="1" x14ac:dyDescent="0.3">
      <c r="A1384" s="661" t="s">
        <v>575</v>
      </c>
      <c r="B1384" s="662" t="s">
        <v>576</v>
      </c>
      <c r="C1384" s="663" t="s">
        <v>4019</v>
      </c>
      <c r="D1384" s="664" t="s">
        <v>6900</v>
      </c>
      <c r="E1384" s="663" t="s">
        <v>6901</v>
      </c>
      <c r="F1384" s="664" t="s">
        <v>6902</v>
      </c>
      <c r="G1384" s="663" t="s">
        <v>6337</v>
      </c>
      <c r="H1384" s="663" t="s">
        <v>6338</v>
      </c>
      <c r="I1384" s="665">
        <v>2796.42</v>
      </c>
      <c r="J1384" s="665">
        <v>2</v>
      </c>
      <c r="K1384" s="666">
        <v>5592.84</v>
      </c>
    </row>
    <row r="1385" spans="1:11" ht="14.4" customHeight="1" x14ac:dyDescent="0.3">
      <c r="A1385" s="661" t="s">
        <v>575</v>
      </c>
      <c r="B1385" s="662" t="s">
        <v>576</v>
      </c>
      <c r="C1385" s="663" t="s">
        <v>4019</v>
      </c>
      <c r="D1385" s="664" t="s">
        <v>6900</v>
      </c>
      <c r="E1385" s="663" t="s">
        <v>6901</v>
      </c>
      <c r="F1385" s="664" t="s">
        <v>6902</v>
      </c>
      <c r="G1385" s="663" t="s">
        <v>6339</v>
      </c>
      <c r="H1385" s="663" t="s">
        <v>6340</v>
      </c>
      <c r="I1385" s="665">
        <v>9139.36</v>
      </c>
      <c r="J1385" s="665">
        <v>2</v>
      </c>
      <c r="K1385" s="666">
        <v>18278.72</v>
      </c>
    </row>
    <row r="1386" spans="1:11" ht="14.4" customHeight="1" x14ac:dyDescent="0.3">
      <c r="A1386" s="661" t="s">
        <v>575</v>
      </c>
      <c r="B1386" s="662" t="s">
        <v>576</v>
      </c>
      <c r="C1386" s="663" t="s">
        <v>4019</v>
      </c>
      <c r="D1386" s="664" t="s">
        <v>6900</v>
      </c>
      <c r="E1386" s="663" t="s">
        <v>6901</v>
      </c>
      <c r="F1386" s="664" t="s">
        <v>6902</v>
      </c>
      <c r="G1386" s="663" t="s">
        <v>6341</v>
      </c>
      <c r="H1386" s="663" t="s">
        <v>6342</v>
      </c>
      <c r="I1386" s="665">
        <v>8470.2000000000007</v>
      </c>
      <c r="J1386" s="665">
        <v>2</v>
      </c>
      <c r="K1386" s="666">
        <v>16940.400000000001</v>
      </c>
    </row>
    <row r="1387" spans="1:11" ht="14.4" customHeight="1" x14ac:dyDescent="0.3">
      <c r="A1387" s="661" t="s">
        <v>575</v>
      </c>
      <c r="B1387" s="662" t="s">
        <v>576</v>
      </c>
      <c r="C1387" s="663" t="s">
        <v>4019</v>
      </c>
      <c r="D1387" s="664" t="s">
        <v>6900</v>
      </c>
      <c r="E1387" s="663" t="s">
        <v>6901</v>
      </c>
      <c r="F1387" s="664" t="s">
        <v>6902</v>
      </c>
      <c r="G1387" s="663" t="s">
        <v>6343</v>
      </c>
      <c r="H1387" s="663" t="s">
        <v>6344</v>
      </c>
      <c r="I1387" s="665">
        <v>6555</v>
      </c>
      <c r="J1387" s="665">
        <v>3</v>
      </c>
      <c r="K1387" s="666">
        <v>19665</v>
      </c>
    </row>
    <row r="1388" spans="1:11" ht="14.4" customHeight="1" x14ac:dyDescent="0.3">
      <c r="A1388" s="661" t="s">
        <v>575</v>
      </c>
      <c r="B1388" s="662" t="s">
        <v>576</v>
      </c>
      <c r="C1388" s="663" t="s">
        <v>4019</v>
      </c>
      <c r="D1388" s="664" t="s">
        <v>6900</v>
      </c>
      <c r="E1388" s="663" t="s">
        <v>6901</v>
      </c>
      <c r="F1388" s="664" t="s">
        <v>6902</v>
      </c>
      <c r="G1388" s="663" t="s">
        <v>6345</v>
      </c>
      <c r="H1388" s="663" t="s">
        <v>6346</v>
      </c>
      <c r="I1388" s="665">
        <v>2518.5</v>
      </c>
      <c r="J1388" s="665">
        <v>1</v>
      </c>
      <c r="K1388" s="666">
        <v>2518.5</v>
      </c>
    </row>
    <row r="1389" spans="1:11" ht="14.4" customHeight="1" x14ac:dyDescent="0.3">
      <c r="A1389" s="661" t="s">
        <v>575</v>
      </c>
      <c r="B1389" s="662" t="s">
        <v>576</v>
      </c>
      <c r="C1389" s="663" t="s">
        <v>4019</v>
      </c>
      <c r="D1389" s="664" t="s">
        <v>6900</v>
      </c>
      <c r="E1389" s="663" t="s">
        <v>6901</v>
      </c>
      <c r="F1389" s="664" t="s">
        <v>6902</v>
      </c>
      <c r="G1389" s="663" t="s">
        <v>6347</v>
      </c>
      <c r="H1389" s="663" t="s">
        <v>6348</v>
      </c>
      <c r="I1389" s="665">
        <v>2518.5</v>
      </c>
      <c r="J1389" s="665">
        <v>3</v>
      </c>
      <c r="K1389" s="666">
        <v>7555.5</v>
      </c>
    </row>
    <row r="1390" spans="1:11" ht="14.4" customHeight="1" x14ac:dyDescent="0.3">
      <c r="A1390" s="661" t="s">
        <v>575</v>
      </c>
      <c r="B1390" s="662" t="s">
        <v>576</v>
      </c>
      <c r="C1390" s="663" t="s">
        <v>4019</v>
      </c>
      <c r="D1390" s="664" t="s">
        <v>6900</v>
      </c>
      <c r="E1390" s="663" t="s">
        <v>6901</v>
      </c>
      <c r="F1390" s="664" t="s">
        <v>6902</v>
      </c>
      <c r="G1390" s="663" t="s">
        <v>6349</v>
      </c>
      <c r="H1390" s="663" t="s">
        <v>6350</v>
      </c>
      <c r="I1390" s="665">
        <v>601.23</v>
      </c>
      <c r="J1390" s="665">
        <v>2</v>
      </c>
      <c r="K1390" s="666">
        <v>1202.46</v>
      </c>
    </row>
    <row r="1391" spans="1:11" ht="14.4" customHeight="1" x14ac:dyDescent="0.3">
      <c r="A1391" s="661" t="s">
        <v>575</v>
      </c>
      <c r="B1391" s="662" t="s">
        <v>576</v>
      </c>
      <c r="C1391" s="663" t="s">
        <v>4019</v>
      </c>
      <c r="D1391" s="664" t="s">
        <v>6900</v>
      </c>
      <c r="E1391" s="663" t="s">
        <v>6901</v>
      </c>
      <c r="F1391" s="664" t="s">
        <v>6902</v>
      </c>
      <c r="G1391" s="663" t="s">
        <v>6351</v>
      </c>
      <c r="H1391" s="663" t="s">
        <v>6352</v>
      </c>
      <c r="I1391" s="665">
        <v>1135.4400000000003</v>
      </c>
      <c r="J1391" s="665">
        <v>7</v>
      </c>
      <c r="K1391" s="666">
        <v>7948.0800000000017</v>
      </c>
    </row>
    <row r="1392" spans="1:11" ht="14.4" customHeight="1" x14ac:dyDescent="0.3">
      <c r="A1392" s="661" t="s">
        <v>575</v>
      </c>
      <c r="B1392" s="662" t="s">
        <v>576</v>
      </c>
      <c r="C1392" s="663" t="s">
        <v>4019</v>
      </c>
      <c r="D1392" s="664" t="s">
        <v>6900</v>
      </c>
      <c r="E1392" s="663" t="s">
        <v>6901</v>
      </c>
      <c r="F1392" s="664" t="s">
        <v>6902</v>
      </c>
      <c r="G1392" s="663" t="s">
        <v>6353</v>
      </c>
      <c r="H1392" s="663" t="s">
        <v>6354</v>
      </c>
      <c r="I1392" s="665">
        <v>4141.6000000000004</v>
      </c>
      <c r="J1392" s="665">
        <v>1</v>
      </c>
      <c r="K1392" s="666">
        <v>4141.6000000000004</v>
      </c>
    </row>
    <row r="1393" spans="1:11" ht="14.4" customHeight="1" x14ac:dyDescent="0.3">
      <c r="A1393" s="661" t="s">
        <v>575</v>
      </c>
      <c r="B1393" s="662" t="s">
        <v>576</v>
      </c>
      <c r="C1393" s="663" t="s">
        <v>4019</v>
      </c>
      <c r="D1393" s="664" t="s">
        <v>6900</v>
      </c>
      <c r="E1393" s="663" t="s">
        <v>6901</v>
      </c>
      <c r="F1393" s="664" t="s">
        <v>6902</v>
      </c>
      <c r="G1393" s="663" t="s">
        <v>6355</v>
      </c>
      <c r="H1393" s="663" t="s">
        <v>6356</v>
      </c>
      <c r="I1393" s="665">
        <v>433.22</v>
      </c>
      <c r="J1393" s="665">
        <v>1</v>
      </c>
      <c r="K1393" s="666">
        <v>433.22</v>
      </c>
    </row>
    <row r="1394" spans="1:11" ht="14.4" customHeight="1" x14ac:dyDescent="0.3">
      <c r="A1394" s="661" t="s">
        <v>575</v>
      </c>
      <c r="B1394" s="662" t="s">
        <v>576</v>
      </c>
      <c r="C1394" s="663" t="s">
        <v>4019</v>
      </c>
      <c r="D1394" s="664" t="s">
        <v>6900</v>
      </c>
      <c r="E1394" s="663" t="s">
        <v>6901</v>
      </c>
      <c r="F1394" s="664" t="s">
        <v>6902</v>
      </c>
      <c r="G1394" s="663" t="s">
        <v>6357</v>
      </c>
      <c r="H1394" s="663" t="s">
        <v>6358</v>
      </c>
      <c r="I1394" s="665">
        <v>558.6</v>
      </c>
      <c r="J1394" s="665">
        <v>6</v>
      </c>
      <c r="K1394" s="666">
        <v>3351.6</v>
      </c>
    </row>
    <row r="1395" spans="1:11" ht="14.4" customHeight="1" x14ac:dyDescent="0.3">
      <c r="A1395" s="661" t="s">
        <v>575</v>
      </c>
      <c r="B1395" s="662" t="s">
        <v>576</v>
      </c>
      <c r="C1395" s="663" t="s">
        <v>4019</v>
      </c>
      <c r="D1395" s="664" t="s">
        <v>6900</v>
      </c>
      <c r="E1395" s="663" t="s">
        <v>6901</v>
      </c>
      <c r="F1395" s="664" t="s">
        <v>6902</v>
      </c>
      <c r="G1395" s="663" t="s">
        <v>6359</v>
      </c>
      <c r="H1395" s="663" t="s">
        <v>6360</v>
      </c>
      <c r="I1395" s="665">
        <v>2518.5</v>
      </c>
      <c r="J1395" s="665">
        <v>3</v>
      </c>
      <c r="K1395" s="666">
        <v>7555.5</v>
      </c>
    </row>
    <row r="1396" spans="1:11" ht="14.4" customHeight="1" x14ac:dyDescent="0.3">
      <c r="A1396" s="661" t="s">
        <v>575</v>
      </c>
      <c r="B1396" s="662" t="s">
        <v>576</v>
      </c>
      <c r="C1396" s="663" t="s">
        <v>4019</v>
      </c>
      <c r="D1396" s="664" t="s">
        <v>6900</v>
      </c>
      <c r="E1396" s="663" t="s">
        <v>6901</v>
      </c>
      <c r="F1396" s="664" t="s">
        <v>6902</v>
      </c>
      <c r="G1396" s="663" t="s">
        <v>6361</v>
      </c>
      <c r="H1396" s="663" t="s">
        <v>6362</v>
      </c>
      <c r="I1396" s="665">
        <v>7466.32</v>
      </c>
      <c r="J1396" s="665">
        <v>1</v>
      </c>
      <c r="K1396" s="666">
        <v>7466.32</v>
      </c>
    </row>
    <row r="1397" spans="1:11" ht="14.4" customHeight="1" x14ac:dyDescent="0.3">
      <c r="A1397" s="661" t="s">
        <v>575</v>
      </c>
      <c r="B1397" s="662" t="s">
        <v>576</v>
      </c>
      <c r="C1397" s="663" t="s">
        <v>4019</v>
      </c>
      <c r="D1397" s="664" t="s">
        <v>6900</v>
      </c>
      <c r="E1397" s="663" t="s">
        <v>6901</v>
      </c>
      <c r="F1397" s="664" t="s">
        <v>6902</v>
      </c>
      <c r="G1397" s="663" t="s">
        <v>6363</v>
      </c>
      <c r="H1397" s="663" t="s">
        <v>6364</v>
      </c>
      <c r="I1397" s="665">
        <v>1029.415</v>
      </c>
      <c r="J1397" s="665">
        <v>2</v>
      </c>
      <c r="K1397" s="666">
        <v>2058.83</v>
      </c>
    </row>
    <row r="1398" spans="1:11" ht="14.4" customHeight="1" x14ac:dyDescent="0.3">
      <c r="A1398" s="661" t="s">
        <v>575</v>
      </c>
      <c r="B1398" s="662" t="s">
        <v>576</v>
      </c>
      <c r="C1398" s="663" t="s">
        <v>4019</v>
      </c>
      <c r="D1398" s="664" t="s">
        <v>6900</v>
      </c>
      <c r="E1398" s="663" t="s">
        <v>6901</v>
      </c>
      <c r="F1398" s="664" t="s">
        <v>6902</v>
      </c>
      <c r="G1398" s="663" t="s">
        <v>6365</v>
      </c>
      <c r="H1398" s="663" t="s">
        <v>6366</v>
      </c>
      <c r="I1398" s="665">
        <v>5929.1</v>
      </c>
      <c r="J1398" s="665">
        <v>1</v>
      </c>
      <c r="K1398" s="666">
        <v>5929.1</v>
      </c>
    </row>
    <row r="1399" spans="1:11" ht="14.4" customHeight="1" x14ac:dyDescent="0.3">
      <c r="A1399" s="661" t="s">
        <v>575</v>
      </c>
      <c r="B1399" s="662" t="s">
        <v>576</v>
      </c>
      <c r="C1399" s="663" t="s">
        <v>4019</v>
      </c>
      <c r="D1399" s="664" t="s">
        <v>6900</v>
      </c>
      <c r="E1399" s="663" t="s">
        <v>6901</v>
      </c>
      <c r="F1399" s="664" t="s">
        <v>6902</v>
      </c>
      <c r="G1399" s="663" t="s">
        <v>6367</v>
      </c>
      <c r="H1399" s="663" t="s">
        <v>6368</v>
      </c>
      <c r="I1399" s="665">
        <v>3277.5</v>
      </c>
      <c r="J1399" s="665">
        <v>2</v>
      </c>
      <c r="K1399" s="666">
        <v>6555</v>
      </c>
    </row>
    <row r="1400" spans="1:11" ht="14.4" customHeight="1" x14ac:dyDescent="0.3">
      <c r="A1400" s="661" t="s">
        <v>575</v>
      </c>
      <c r="B1400" s="662" t="s">
        <v>576</v>
      </c>
      <c r="C1400" s="663" t="s">
        <v>4019</v>
      </c>
      <c r="D1400" s="664" t="s">
        <v>6900</v>
      </c>
      <c r="E1400" s="663" t="s">
        <v>6901</v>
      </c>
      <c r="F1400" s="664" t="s">
        <v>6902</v>
      </c>
      <c r="G1400" s="663" t="s">
        <v>6369</v>
      </c>
      <c r="H1400" s="663" t="s">
        <v>6370</v>
      </c>
      <c r="I1400" s="665">
        <v>499.3</v>
      </c>
      <c r="J1400" s="665">
        <v>1</v>
      </c>
      <c r="K1400" s="666">
        <v>499.3</v>
      </c>
    </row>
    <row r="1401" spans="1:11" ht="14.4" customHeight="1" x14ac:dyDescent="0.3">
      <c r="A1401" s="661" t="s">
        <v>575</v>
      </c>
      <c r="B1401" s="662" t="s">
        <v>576</v>
      </c>
      <c r="C1401" s="663" t="s">
        <v>4019</v>
      </c>
      <c r="D1401" s="664" t="s">
        <v>6900</v>
      </c>
      <c r="E1401" s="663" t="s">
        <v>6901</v>
      </c>
      <c r="F1401" s="664" t="s">
        <v>6902</v>
      </c>
      <c r="G1401" s="663" t="s">
        <v>6371</v>
      </c>
      <c r="H1401" s="663" t="s">
        <v>6372</v>
      </c>
      <c r="I1401" s="665">
        <v>2865.96</v>
      </c>
      <c r="J1401" s="665">
        <v>1</v>
      </c>
      <c r="K1401" s="666">
        <v>2865.96</v>
      </c>
    </row>
    <row r="1402" spans="1:11" ht="14.4" customHeight="1" x14ac:dyDescent="0.3">
      <c r="A1402" s="661" t="s">
        <v>575</v>
      </c>
      <c r="B1402" s="662" t="s">
        <v>576</v>
      </c>
      <c r="C1402" s="663" t="s">
        <v>4019</v>
      </c>
      <c r="D1402" s="664" t="s">
        <v>6900</v>
      </c>
      <c r="E1402" s="663" t="s">
        <v>6901</v>
      </c>
      <c r="F1402" s="664" t="s">
        <v>6902</v>
      </c>
      <c r="G1402" s="663" t="s">
        <v>6373</v>
      </c>
      <c r="H1402" s="663" t="s">
        <v>6374</v>
      </c>
      <c r="I1402" s="665">
        <v>4734.42</v>
      </c>
      <c r="J1402" s="665">
        <v>1</v>
      </c>
      <c r="K1402" s="666">
        <v>4734.42</v>
      </c>
    </row>
    <row r="1403" spans="1:11" ht="14.4" customHeight="1" x14ac:dyDescent="0.3">
      <c r="A1403" s="661" t="s">
        <v>575</v>
      </c>
      <c r="B1403" s="662" t="s">
        <v>576</v>
      </c>
      <c r="C1403" s="663" t="s">
        <v>4019</v>
      </c>
      <c r="D1403" s="664" t="s">
        <v>6900</v>
      </c>
      <c r="E1403" s="663" t="s">
        <v>6901</v>
      </c>
      <c r="F1403" s="664" t="s">
        <v>6902</v>
      </c>
      <c r="G1403" s="663" t="s">
        <v>6375</v>
      </c>
      <c r="H1403" s="663" t="s">
        <v>6376</v>
      </c>
      <c r="I1403" s="665">
        <v>1094.4000000000001</v>
      </c>
      <c r="J1403" s="665">
        <v>1</v>
      </c>
      <c r="K1403" s="666">
        <v>1094.4000000000001</v>
      </c>
    </row>
    <row r="1404" spans="1:11" ht="14.4" customHeight="1" x14ac:dyDescent="0.3">
      <c r="A1404" s="661" t="s">
        <v>575</v>
      </c>
      <c r="B1404" s="662" t="s">
        <v>576</v>
      </c>
      <c r="C1404" s="663" t="s">
        <v>4019</v>
      </c>
      <c r="D1404" s="664" t="s">
        <v>6900</v>
      </c>
      <c r="E1404" s="663" t="s">
        <v>6901</v>
      </c>
      <c r="F1404" s="664" t="s">
        <v>6902</v>
      </c>
      <c r="G1404" s="663" t="s">
        <v>6377</v>
      </c>
      <c r="H1404" s="663" t="s">
        <v>6378</v>
      </c>
      <c r="I1404" s="665">
        <v>560.88</v>
      </c>
      <c r="J1404" s="665">
        <v>2</v>
      </c>
      <c r="K1404" s="666">
        <v>1121.76</v>
      </c>
    </row>
    <row r="1405" spans="1:11" ht="14.4" customHeight="1" x14ac:dyDescent="0.3">
      <c r="A1405" s="661" t="s">
        <v>575</v>
      </c>
      <c r="B1405" s="662" t="s">
        <v>576</v>
      </c>
      <c r="C1405" s="663" t="s">
        <v>4019</v>
      </c>
      <c r="D1405" s="664" t="s">
        <v>6900</v>
      </c>
      <c r="E1405" s="663" t="s">
        <v>6901</v>
      </c>
      <c r="F1405" s="664" t="s">
        <v>6902</v>
      </c>
      <c r="G1405" s="663" t="s">
        <v>6379</v>
      </c>
      <c r="H1405" s="663" t="s">
        <v>6380</v>
      </c>
      <c r="I1405" s="665">
        <v>1423.86</v>
      </c>
      <c r="J1405" s="665">
        <v>2</v>
      </c>
      <c r="K1405" s="666">
        <v>2847.72</v>
      </c>
    </row>
    <row r="1406" spans="1:11" ht="14.4" customHeight="1" x14ac:dyDescent="0.3">
      <c r="A1406" s="661" t="s">
        <v>575</v>
      </c>
      <c r="B1406" s="662" t="s">
        <v>576</v>
      </c>
      <c r="C1406" s="663" t="s">
        <v>4019</v>
      </c>
      <c r="D1406" s="664" t="s">
        <v>6900</v>
      </c>
      <c r="E1406" s="663" t="s">
        <v>6901</v>
      </c>
      <c r="F1406" s="664" t="s">
        <v>6902</v>
      </c>
      <c r="G1406" s="663" t="s">
        <v>6381</v>
      </c>
      <c r="H1406" s="663" t="s">
        <v>6382</v>
      </c>
      <c r="I1406" s="665">
        <v>473.1</v>
      </c>
      <c r="J1406" s="665">
        <v>2</v>
      </c>
      <c r="K1406" s="666">
        <v>946.2</v>
      </c>
    </row>
    <row r="1407" spans="1:11" ht="14.4" customHeight="1" x14ac:dyDescent="0.3">
      <c r="A1407" s="661" t="s">
        <v>575</v>
      </c>
      <c r="B1407" s="662" t="s">
        <v>576</v>
      </c>
      <c r="C1407" s="663" t="s">
        <v>4019</v>
      </c>
      <c r="D1407" s="664" t="s">
        <v>6900</v>
      </c>
      <c r="E1407" s="663" t="s">
        <v>6901</v>
      </c>
      <c r="F1407" s="664" t="s">
        <v>6902</v>
      </c>
      <c r="G1407" s="663" t="s">
        <v>6383</v>
      </c>
      <c r="H1407" s="663" t="s">
        <v>6384</v>
      </c>
      <c r="I1407" s="665">
        <v>12640.32</v>
      </c>
      <c r="J1407" s="665">
        <v>2</v>
      </c>
      <c r="K1407" s="666">
        <v>25280.639999999999</v>
      </c>
    </row>
    <row r="1408" spans="1:11" ht="14.4" customHeight="1" x14ac:dyDescent="0.3">
      <c r="A1408" s="661" t="s">
        <v>575</v>
      </c>
      <c r="B1408" s="662" t="s">
        <v>576</v>
      </c>
      <c r="C1408" s="663" t="s">
        <v>4019</v>
      </c>
      <c r="D1408" s="664" t="s">
        <v>6900</v>
      </c>
      <c r="E1408" s="663" t="s">
        <v>6901</v>
      </c>
      <c r="F1408" s="664" t="s">
        <v>6902</v>
      </c>
      <c r="G1408" s="663" t="s">
        <v>6385</v>
      </c>
      <c r="H1408" s="663" t="s">
        <v>6386</v>
      </c>
      <c r="I1408" s="665">
        <v>4618.1400000000003</v>
      </c>
      <c r="J1408" s="665">
        <v>1</v>
      </c>
      <c r="K1408" s="666">
        <v>4618.1400000000003</v>
      </c>
    </row>
    <row r="1409" spans="1:11" ht="14.4" customHeight="1" x14ac:dyDescent="0.3">
      <c r="A1409" s="661" t="s">
        <v>575</v>
      </c>
      <c r="B1409" s="662" t="s">
        <v>576</v>
      </c>
      <c r="C1409" s="663" t="s">
        <v>4019</v>
      </c>
      <c r="D1409" s="664" t="s">
        <v>6900</v>
      </c>
      <c r="E1409" s="663" t="s">
        <v>6901</v>
      </c>
      <c r="F1409" s="664" t="s">
        <v>6902</v>
      </c>
      <c r="G1409" s="663" t="s">
        <v>6387</v>
      </c>
      <c r="H1409" s="663" t="s">
        <v>6388</v>
      </c>
      <c r="I1409" s="665">
        <v>4618.1400000000003</v>
      </c>
      <c r="J1409" s="665">
        <v>1</v>
      </c>
      <c r="K1409" s="666">
        <v>4618.1400000000003</v>
      </c>
    </row>
    <row r="1410" spans="1:11" ht="14.4" customHeight="1" x14ac:dyDescent="0.3">
      <c r="A1410" s="661" t="s">
        <v>575</v>
      </c>
      <c r="B1410" s="662" t="s">
        <v>576</v>
      </c>
      <c r="C1410" s="663" t="s">
        <v>4019</v>
      </c>
      <c r="D1410" s="664" t="s">
        <v>6900</v>
      </c>
      <c r="E1410" s="663" t="s">
        <v>6901</v>
      </c>
      <c r="F1410" s="664" t="s">
        <v>6902</v>
      </c>
      <c r="G1410" s="663" t="s">
        <v>6389</v>
      </c>
      <c r="H1410" s="663" t="s">
        <v>6390</v>
      </c>
      <c r="I1410" s="665">
        <v>2073.66</v>
      </c>
      <c r="J1410" s="665">
        <v>3</v>
      </c>
      <c r="K1410" s="666">
        <v>6220.97</v>
      </c>
    </row>
    <row r="1411" spans="1:11" ht="14.4" customHeight="1" x14ac:dyDescent="0.3">
      <c r="A1411" s="661" t="s">
        <v>575</v>
      </c>
      <c r="B1411" s="662" t="s">
        <v>576</v>
      </c>
      <c r="C1411" s="663" t="s">
        <v>4019</v>
      </c>
      <c r="D1411" s="664" t="s">
        <v>6900</v>
      </c>
      <c r="E1411" s="663" t="s">
        <v>6901</v>
      </c>
      <c r="F1411" s="664" t="s">
        <v>6902</v>
      </c>
      <c r="G1411" s="663" t="s">
        <v>6391</v>
      </c>
      <c r="H1411" s="663" t="s">
        <v>6392</v>
      </c>
      <c r="I1411" s="665">
        <v>128.82</v>
      </c>
      <c r="J1411" s="665">
        <v>1</v>
      </c>
      <c r="K1411" s="666">
        <v>128.82</v>
      </c>
    </row>
    <row r="1412" spans="1:11" ht="14.4" customHeight="1" x14ac:dyDescent="0.3">
      <c r="A1412" s="661" t="s">
        <v>575</v>
      </c>
      <c r="B1412" s="662" t="s">
        <v>576</v>
      </c>
      <c r="C1412" s="663" t="s">
        <v>4019</v>
      </c>
      <c r="D1412" s="664" t="s">
        <v>6900</v>
      </c>
      <c r="E1412" s="663" t="s">
        <v>6901</v>
      </c>
      <c r="F1412" s="664" t="s">
        <v>6902</v>
      </c>
      <c r="G1412" s="663" t="s">
        <v>6393</v>
      </c>
      <c r="H1412" s="663" t="s">
        <v>6394</v>
      </c>
      <c r="I1412" s="665">
        <v>1105.81</v>
      </c>
      <c r="J1412" s="665">
        <v>2</v>
      </c>
      <c r="K1412" s="666">
        <v>2211.62</v>
      </c>
    </row>
    <row r="1413" spans="1:11" ht="14.4" customHeight="1" x14ac:dyDescent="0.3">
      <c r="A1413" s="661" t="s">
        <v>575</v>
      </c>
      <c r="B1413" s="662" t="s">
        <v>576</v>
      </c>
      <c r="C1413" s="663" t="s">
        <v>4019</v>
      </c>
      <c r="D1413" s="664" t="s">
        <v>6900</v>
      </c>
      <c r="E1413" s="663" t="s">
        <v>6901</v>
      </c>
      <c r="F1413" s="664" t="s">
        <v>6902</v>
      </c>
      <c r="G1413" s="663" t="s">
        <v>6395</v>
      </c>
      <c r="H1413" s="663" t="s">
        <v>6396</v>
      </c>
      <c r="I1413" s="665">
        <v>901.74</v>
      </c>
      <c r="J1413" s="665">
        <v>1</v>
      </c>
      <c r="K1413" s="666">
        <v>901.74</v>
      </c>
    </row>
    <row r="1414" spans="1:11" ht="14.4" customHeight="1" x14ac:dyDescent="0.3">
      <c r="A1414" s="661" t="s">
        <v>575</v>
      </c>
      <c r="B1414" s="662" t="s">
        <v>576</v>
      </c>
      <c r="C1414" s="663" t="s">
        <v>4019</v>
      </c>
      <c r="D1414" s="664" t="s">
        <v>6900</v>
      </c>
      <c r="E1414" s="663" t="s">
        <v>6901</v>
      </c>
      <c r="F1414" s="664" t="s">
        <v>6902</v>
      </c>
      <c r="G1414" s="663" t="s">
        <v>6397</v>
      </c>
      <c r="H1414" s="663" t="s">
        <v>6398</v>
      </c>
      <c r="I1414" s="665">
        <v>722.8</v>
      </c>
      <c r="J1414" s="665">
        <v>2</v>
      </c>
      <c r="K1414" s="666">
        <v>1445.6</v>
      </c>
    </row>
    <row r="1415" spans="1:11" ht="14.4" customHeight="1" x14ac:dyDescent="0.3">
      <c r="A1415" s="661" t="s">
        <v>575</v>
      </c>
      <c r="B1415" s="662" t="s">
        <v>576</v>
      </c>
      <c r="C1415" s="663" t="s">
        <v>4019</v>
      </c>
      <c r="D1415" s="664" t="s">
        <v>6900</v>
      </c>
      <c r="E1415" s="663" t="s">
        <v>6901</v>
      </c>
      <c r="F1415" s="664" t="s">
        <v>6902</v>
      </c>
      <c r="G1415" s="663" t="s">
        <v>6399</v>
      </c>
      <c r="H1415" s="663" t="s">
        <v>6400</v>
      </c>
      <c r="I1415" s="665">
        <v>1033.99</v>
      </c>
      <c r="J1415" s="665">
        <v>1</v>
      </c>
      <c r="K1415" s="666">
        <v>1033.99</v>
      </c>
    </row>
    <row r="1416" spans="1:11" ht="14.4" customHeight="1" x14ac:dyDescent="0.3">
      <c r="A1416" s="661" t="s">
        <v>575</v>
      </c>
      <c r="B1416" s="662" t="s">
        <v>576</v>
      </c>
      <c r="C1416" s="663" t="s">
        <v>4019</v>
      </c>
      <c r="D1416" s="664" t="s">
        <v>6900</v>
      </c>
      <c r="E1416" s="663" t="s">
        <v>6901</v>
      </c>
      <c r="F1416" s="664" t="s">
        <v>6902</v>
      </c>
      <c r="G1416" s="663" t="s">
        <v>6401</v>
      </c>
      <c r="H1416" s="663" t="s">
        <v>6402</v>
      </c>
      <c r="I1416" s="665">
        <v>499.31</v>
      </c>
      <c r="J1416" s="665">
        <v>1</v>
      </c>
      <c r="K1416" s="666">
        <v>499.31</v>
      </c>
    </row>
    <row r="1417" spans="1:11" ht="14.4" customHeight="1" x14ac:dyDescent="0.3">
      <c r="A1417" s="661" t="s">
        <v>575</v>
      </c>
      <c r="B1417" s="662" t="s">
        <v>576</v>
      </c>
      <c r="C1417" s="663" t="s">
        <v>4019</v>
      </c>
      <c r="D1417" s="664" t="s">
        <v>6900</v>
      </c>
      <c r="E1417" s="663" t="s">
        <v>6901</v>
      </c>
      <c r="F1417" s="664" t="s">
        <v>6902</v>
      </c>
      <c r="G1417" s="663" t="s">
        <v>6403</v>
      </c>
      <c r="H1417" s="663" t="s">
        <v>6404</v>
      </c>
      <c r="I1417" s="665">
        <v>527.85</v>
      </c>
      <c r="J1417" s="665">
        <v>4</v>
      </c>
      <c r="K1417" s="666">
        <v>2111.4</v>
      </c>
    </row>
    <row r="1418" spans="1:11" ht="14.4" customHeight="1" x14ac:dyDescent="0.3">
      <c r="A1418" s="661" t="s">
        <v>575</v>
      </c>
      <c r="B1418" s="662" t="s">
        <v>576</v>
      </c>
      <c r="C1418" s="663" t="s">
        <v>4019</v>
      </c>
      <c r="D1418" s="664" t="s">
        <v>6900</v>
      </c>
      <c r="E1418" s="663" t="s">
        <v>6901</v>
      </c>
      <c r="F1418" s="664" t="s">
        <v>6902</v>
      </c>
      <c r="G1418" s="663" t="s">
        <v>6405</v>
      </c>
      <c r="H1418" s="663" t="s">
        <v>6406</v>
      </c>
      <c r="I1418" s="665">
        <v>302.5</v>
      </c>
      <c r="J1418" s="665">
        <v>4</v>
      </c>
      <c r="K1418" s="666">
        <v>1210</v>
      </c>
    </row>
    <row r="1419" spans="1:11" ht="14.4" customHeight="1" x14ac:dyDescent="0.3">
      <c r="A1419" s="661" t="s">
        <v>575</v>
      </c>
      <c r="B1419" s="662" t="s">
        <v>576</v>
      </c>
      <c r="C1419" s="663" t="s">
        <v>4019</v>
      </c>
      <c r="D1419" s="664" t="s">
        <v>6900</v>
      </c>
      <c r="E1419" s="663" t="s">
        <v>6901</v>
      </c>
      <c r="F1419" s="664" t="s">
        <v>6902</v>
      </c>
      <c r="G1419" s="663" t="s">
        <v>6407</v>
      </c>
      <c r="H1419" s="663" t="s">
        <v>6408</v>
      </c>
      <c r="I1419" s="665">
        <v>3510.3</v>
      </c>
      <c r="J1419" s="665">
        <v>1</v>
      </c>
      <c r="K1419" s="666">
        <v>3510.3</v>
      </c>
    </row>
    <row r="1420" spans="1:11" ht="14.4" customHeight="1" x14ac:dyDescent="0.3">
      <c r="A1420" s="661" t="s">
        <v>575</v>
      </c>
      <c r="B1420" s="662" t="s">
        <v>576</v>
      </c>
      <c r="C1420" s="663" t="s">
        <v>4019</v>
      </c>
      <c r="D1420" s="664" t="s">
        <v>6900</v>
      </c>
      <c r="E1420" s="663" t="s">
        <v>6901</v>
      </c>
      <c r="F1420" s="664" t="s">
        <v>6902</v>
      </c>
      <c r="G1420" s="663" t="s">
        <v>6409</v>
      </c>
      <c r="H1420" s="663" t="s">
        <v>6410</v>
      </c>
      <c r="I1420" s="665">
        <v>5175</v>
      </c>
      <c r="J1420" s="665">
        <v>1</v>
      </c>
      <c r="K1420" s="666">
        <v>5175</v>
      </c>
    </row>
    <row r="1421" spans="1:11" ht="14.4" customHeight="1" x14ac:dyDescent="0.3">
      <c r="A1421" s="661" t="s">
        <v>575</v>
      </c>
      <c r="B1421" s="662" t="s">
        <v>576</v>
      </c>
      <c r="C1421" s="663" t="s">
        <v>4019</v>
      </c>
      <c r="D1421" s="664" t="s">
        <v>6900</v>
      </c>
      <c r="E1421" s="663" t="s">
        <v>6901</v>
      </c>
      <c r="F1421" s="664" t="s">
        <v>6902</v>
      </c>
      <c r="G1421" s="663" t="s">
        <v>6411</v>
      </c>
      <c r="H1421" s="663" t="s">
        <v>6412</v>
      </c>
      <c r="I1421" s="665">
        <v>5146.25</v>
      </c>
      <c r="J1421" s="665">
        <v>1</v>
      </c>
      <c r="K1421" s="666">
        <v>5146.25</v>
      </c>
    </row>
    <row r="1422" spans="1:11" ht="14.4" customHeight="1" x14ac:dyDescent="0.3">
      <c r="A1422" s="661" t="s">
        <v>575</v>
      </c>
      <c r="B1422" s="662" t="s">
        <v>576</v>
      </c>
      <c r="C1422" s="663" t="s">
        <v>4019</v>
      </c>
      <c r="D1422" s="664" t="s">
        <v>6900</v>
      </c>
      <c r="E1422" s="663" t="s">
        <v>6901</v>
      </c>
      <c r="F1422" s="664" t="s">
        <v>6902</v>
      </c>
      <c r="G1422" s="663" t="s">
        <v>6413</v>
      </c>
      <c r="H1422" s="663" t="s">
        <v>6414</v>
      </c>
      <c r="I1422" s="665">
        <v>3859.17</v>
      </c>
      <c r="J1422" s="665">
        <v>1</v>
      </c>
      <c r="K1422" s="666">
        <v>3859.17</v>
      </c>
    </row>
    <row r="1423" spans="1:11" ht="14.4" customHeight="1" x14ac:dyDescent="0.3">
      <c r="A1423" s="661" t="s">
        <v>575</v>
      </c>
      <c r="B1423" s="662" t="s">
        <v>576</v>
      </c>
      <c r="C1423" s="663" t="s">
        <v>4019</v>
      </c>
      <c r="D1423" s="664" t="s">
        <v>6900</v>
      </c>
      <c r="E1423" s="663" t="s">
        <v>6901</v>
      </c>
      <c r="F1423" s="664" t="s">
        <v>6902</v>
      </c>
      <c r="G1423" s="663" t="s">
        <v>6415</v>
      </c>
      <c r="H1423" s="663" t="s">
        <v>6416</v>
      </c>
      <c r="I1423" s="665">
        <v>1033.99</v>
      </c>
      <c r="J1423" s="665">
        <v>1</v>
      </c>
      <c r="K1423" s="666">
        <v>1033.99</v>
      </c>
    </row>
    <row r="1424" spans="1:11" ht="14.4" customHeight="1" x14ac:dyDescent="0.3">
      <c r="A1424" s="661" t="s">
        <v>575</v>
      </c>
      <c r="B1424" s="662" t="s">
        <v>576</v>
      </c>
      <c r="C1424" s="663" t="s">
        <v>4019</v>
      </c>
      <c r="D1424" s="664" t="s">
        <v>6900</v>
      </c>
      <c r="E1424" s="663" t="s">
        <v>6901</v>
      </c>
      <c r="F1424" s="664" t="s">
        <v>6902</v>
      </c>
      <c r="G1424" s="663" t="s">
        <v>6417</v>
      </c>
      <c r="H1424" s="663" t="s">
        <v>6418</v>
      </c>
      <c r="I1424" s="665">
        <v>1029.4100000000001</v>
      </c>
      <c r="J1424" s="665">
        <v>2</v>
      </c>
      <c r="K1424" s="666">
        <v>2058.8200000000002</v>
      </c>
    </row>
    <row r="1425" spans="1:11" ht="14.4" customHeight="1" x14ac:dyDescent="0.3">
      <c r="A1425" s="661" t="s">
        <v>575</v>
      </c>
      <c r="B1425" s="662" t="s">
        <v>576</v>
      </c>
      <c r="C1425" s="663" t="s">
        <v>4019</v>
      </c>
      <c r="D1425" s="664" t="s">
        <v>6900</v>
      </c>
      <c r="E1425" s="663" t="s">
        <v>6901</v>
      </c>
      <c r="F1425" s="664" t="s">
        <v>6902</v>
      </c>
      <c r="G1425" s="663" t="s">
        <v>6419</v>
      </c>
      <c r="H1425" s="663" t="s">
        <v>6420</v>
      </c>
      <c r="I1425" s="665">
        <v>3510.3</v>
      </c>
      <c r="J1425" s="665">
        <v>1</v>
      </c>
      <c r="K1425" s="666">
        <v>3510.3</v>
      </c>
    </row>
    <row r="1426" spans="1:11" ht="14.4" customHeight="1" x14ac:dyDescent="0.3">
      <c r="A1426" s="661" t="s">
        <v>575</v>
      </c>
      <c r="B1426" s="662" t="s">
        <v>576</v>
      </c>
      <c r="C1426" s="663" t="s">
        <v>4019</v>
      </c>
      <c r="D1426" s="664" t="s">
        <v>6900</v>
      </c>
      <c r="E1426" s="663" t="s">
        <v>6901</v>
      </c>
      <c r="F1426" s="664" t="s">
        <v>6902</v>
      </c>
      <c r="G1426" s="663" t="s">
        <v>6421</v>
      </c>
      <c r="H1426" s="663" t="s">
        <v>6422</v>
      </c>
      <c r="I1426" s="665">
        <v>1029.43</v>
      </c>
      <c r="J1426" s="665">
        <v>1</v>
      </c>
      <c r="K1426" s="666">
        <v>1029.43</v>
      </c>
    </row>
    <row r="1427" spans="1:11" ht="14.4" customHeight="1" x14ac:dyDescent="0.3">
      <c r="A1427" s="661" t="s">
        <v>575</v>
      </c>
      <c r="B1427" s="662" t="s">
        <v>576</v>
      </c>
      <c r="C1427" s="663" t="s">
        <v>4019</v>
      </c>
      <c r="D1427" s="664" t="s">
        <v>6900</v>
      </c>
      <c r="E1427" s="663" t="s">
        <v>6901</v>
      </c>
      <c r="F1427" s="664" t="s">
        <v>6902</v>
      </c>
      <c r="G1427" s="663" t="s">
        <v>6423</v>
      </c>
      <c r="H1427" s="663" t="s">
        <v>6424</v>
      </c>
      <c r="I1427" s="665">
        <v>1274.53</v>
      </c>
      <c r="J1427" s="665">
        <v>2</v>
      </c>
      <c r="K1427" s="666">
        <v>2549.06</v>
      </c>
    </row>
    <row r="1428" spans="1:11" ht="14.4" customHeight="1" x14ac:dyDescent="0.3">
      <c r="A1428" s="661" t="s">
        <v>575</v>
      </c>
      <c r="B1428" s="662" t="s">
        <v>576</v>
      </c>
      <c r="C1428" s="663" t="s">
        <v>4019</v>
      </c>
      <c r="D1428" s="664" t="s">
        <v>6900</v>
      </c>
      <c r="E1428" s="663" t="s">
        <v>6901</v>
      </c>
      <c r="F1428" s="664" t="s">
        <v>6902</v>
      </c>
      <c r="G1428" s="663" t="s">
        <v>6425</v>
      </c>
      <c r="H1428" s="663" t="s">
        <v>6426</v>
      </c>
      <c r="I1428" s="665">
        <v>3510.3</v>
      </c>
      <c r="J1428" s="665">
        <v>1</v>
      </c>
      <c r="K1428" s="666">
        <v>3510.3</v>
      </c>
    </row>
    <row r="1429" spans="1:11" ht="14.4" customHeight="1" x14ac:dyDescent="0.3">
      <c r="A1429" s="661" t="s">
        <v>575</v>
      </c>
      <c r="B1429" s="662" t="s">
        <v>576</v>
      </c>
      <c r="C1429" s="663" t="s">
        <v>4019</v>
      </c>
      <c r="D1429" s="664" t="s">
        <v>6900</v>
      </c>
      <c r="E1429" s="663" t="s">
        <v>6901</v>
      </c>
      <c r="F1429" s="664" t="s">
        <v>6902</v>
      </c>
      <c r="G1429" s="663" t="s">
        <v>6427</v>
      </c>
      <c r="H1429" s="663" t="s">
        <v>6428</v>
      </c>
      <c r="I1429" s="665">
        <v>1169.7</v>
      </c>
      <c r="J1429" s="665">
        <v>1</v>
      </c>
      <c r="K1429" s="666">
        <v>1169.7</v>
      </c>
    </row>
    <row r="1430" spans="1:11" ht="14.4" customHeight="1" x14ac:dyDescent="0.3">
      <c r="A1430" s="661" t="s">
        <v>575</v>
      </c>
      <c r="B1430" s="662" t="s">
        <v>576</v>
      </c>
      <c r="C1430" s="663" t="s">
        <v>4019</v>
      </c>
      <c r="D1430" s="664" t="s">
        <v>6900</v>
      </c>
      <c r="E1430" s="663" t="s">
        <v>6901</v>
      </c>
      <c r="F1430" s="664" t="s">
        <v>6902</v>
      </c>
      <c r="G1430" s="663" t="s">
        <v>6429</v>
      </c>
      <c r="H1430" s="663" t="s">
        <v>6430</v>
      </c>
      <c r="I1430" s="665">
        <v>2129.5</v>
      </c>
      <c r="J1430" s="665">
        <v>1</v>
      </c>
      <c r="K1430" s="666">
        <v>2129.5</v>
      </c>
    </row>
    <row r="1431" spans="1:11" ht="14.4" customHeight="1" x14ac:dyDescent="0.3">
      <c r="A1431" s="661" t="s">
        <v>575</v>
      </c>
      <c r="B1431" s="662" t="s">
        <v>576</v>
      </c>
      <c r="C1431" s="663" t="s">
        <v>4019</v>
      </c>
      <c r="D1431" s="664" t="s">
        <v>6900</v>
      </c>
      <c r="E1431" s="663" t="s">
        <v>6901</v>
      </c>
      <c r="F1431" s="664" t="s">
        <v>6902</v>
      </c>
      <c r="G1431" s="663" t="s">
        <v>6431</v>
      </c>
      <c r="H1431" s="663" t="s">
        <v>6432</v>
      </c>
      <c r="I1431" s="665">
        <v>1764.1</v>
      </c>
      <c r="J1431" s="665">
        <v>4</v>
      </c>
      <c r="K1431" s="666">
        <v>7056.4</v>
      </c>
    </row>
    <row r="1432" spans="1:11" ht="14.4" customHeight="1" x14ac:dyDescent="0.3">
      <c r="A1432" s="661" t="s">
        <v>575</v>
      </c>
      <c r="B1432" s="662" t="s">
        <v>576</v>
      </c>
      <c r="C1432" s="663" t="s">
        <v>4019</v>
      </c>
      <c r="D1432" s="664" t="s">
        <v>6900</v>
      </c>
      <c r="E1432" s="663" t="s">
        <v>6901</v>
      </c>
      <c r="F1432" s="664" t="s">
        <v>6902</v>
      </c>
      <c r="G1432" s="663" t="s">
        <v>6433</v>
      </c>
      <c r="H1432" s="663" t="s">
        <v>6434</v>
      </c>
      <c r="I1432" s="665">
        <v>1105.81</v>
      </c>
      <c r="J1432" s="665">
        <v>1</v>
      </c>
      <c r="K1432" s="666">
        <v>1105.81</v>
      </c>
    </row>
    <row r="1433" spans="1:11" ht="14.4" customHeight="1" x14ac:dyDescent="0.3">
      <c r="A1433" s="661" t="s">
        <v>575</v>
      </c>
      <c r="B1433" s="662" t="s">
        <v>576</v>
      </c>
      <c r="C1433" s="663" t="s">
        <v>4019</v>
      </c>
      <c r="D1433" s="664" t="s">
        <v>6900</v>
      </c>
      <c r="E1433" s="663" t="s">
        <v>6901</v>
      </c>
      <c r="F1433" s="664" t="s">
        <v>6902</v>
      </c>
      <c r="G1433" s="663" t="s">
        <v>6435</v>
      </c>
      <c r="H1433" s="663" t="s">
        <v>6436</v>
      </c>
      <c r="I1433" s="665">
        <v>9295.56</v>
      </c>
      <c r="J1433" s="665">
        <v>1</v>
      </c>
      <c r="K1433" s="666">
        <v>9295.56</v>
      </c>
    </row>
    <row r="1434" spans="1:11" ht="14.4" customHeight="1" x14ac:dyDescent="0.3">
      <c r="A1434" s="661" t="s">
        <v>575</v>
      </c>
      <c r="B1434" s="662" t="s">
        <v>576</v>
      </c>
      <c r="C1434" s="663" t="s">
        <v>4019</v>
      </c>
      <c r="D1434" s="664" t="s">
        <v>6900</v>
      </c>
      <c r="E1434" s="663" t="s">
        <v>6901</v>
      </c>
      <c r="F1434" s="664" t="s">
        <v>6902</v>
      </c>
      <c r="G1434" s="663" t="s">
        <v>6437</v>
      </c>
      <c r="H1434" s="663" t="s">
        <v>6438</v>
      </c>
      <c r="I1434" s="665">
        <v>9139.3799999999992</v>
      </c>
      <c r="J1434" s="665">
        <v>1</v>
      </c>
      <c r="K1434" s="666">
        <v>9139.3799999999992</v>
      </c>
    </row>
    <row r="1435" spans="1:11" ht="14.4" customHeight="1" x14ac:dyDescent="0.3">
      <c r="A1435" s="661" t="s">
        <v>575</v>
      </c>
      <c r="B1435" s="662" t="s">
        <v>576</v>
      </c>
      <c r="C1435" s="663" t="s">
        <v>4019</v>
      </c>
      <c r="D1435" s="664" t="s">
        <v>6900</v>
      </c>
      <c r="E1435" s="663" t="s">
        <v>6901</v>
      </c>
      <c r="F1435" s="664" t="s">
        <v>6902</v>
      </c>
      <c r="G1435" s="663" t="s">
        <v>6439</v>
      </c>
      <c r="H1435" s="663" t="s">
        <v>6440</v>
      </c>
      <c r="I1435" s="665">
        <v>329.46</v>
      </c>
      <c r="J1435" s="665">
        <v>3</v>
      </c>
      <c r="K1435" s="666">
        <v>988.38999999999987</v>
      </c>
    </row>
    <row r="1436" spans="1:11" ht="14.4" customHeight="1" x14ac:dyDescent="0.3">
      <c r="A1436" s="661" t="s">
        <v>575</v>
      </c>
      <c r="B1436" s="662" t="s">
        <v>576</v>
      </c>
      <c r="C1436" s="663" t="s">
        <v>4019</v>
      </c>
      <c r="D1436" s="664" t="s">
        <v>6900</v>
      </c>
      <c r="E1436" s="663" t="s">
        <v>6901</v>
      </c>
      <c r="F1436" s="664" t="s">
        <v>6902</v>
      </c>
      <c r="G1436" s="663" t="s">
        <v>6441</v>
      </c>
      <c r="H1436" s="663" t="s">
        <v>6442</v>
      </c>
      <c r="I1436" s="665">
        <v>8757.48</v>
      </c>
      <c r="J1436" s="665">
        <v>1</v>
      </c>
      <c r="K1436" s="666">
        <v>8757.48</v>
      </c>
    </row>
    <row r="1437" spans="1:11" ht="14.4" customHeight="1" x14ac:dyDescent="0.3">
      <c r="A1437" s="661" t="s">
        <v>575</v>
      </c>
      <c r="B1437" s="662" t="s">
        <v>576</v>
      </c>
      <c r="C1437" s="663" t="s">
        <v>4019</v>
      </c>
      <c r="D1437" s="664" t="s">
        <v>6900</v>
      </c>
      <c r="E1437" s="663" t="s">
        <v>6901</v>
      </c>
      <c r="F1437" s="664" t="s">
        <v>6902</v>
      </c>
      <c r="G1437" s="663" t="s">
        <v>6443</v>
      </c>
      <c r="H1437" s="663" t="s">
        <v>6444</v>
      </c>
      <c r="I1437" s="665">
        <v>3510.26</v>
      </c>
      <c r="J1437" s="665">
        <v>1</v>
      </c>
      <c r="K1437" s="666">
        <v>3510.26</v>
      </c>
    </row>
    <row r="1438" spans="1:11" ht="14.4" customHeight="1" x14ac:dyDescent="0.3">
      <c r="A1438" s="661" t="s">
        <v>575</v>
      </c>
      <c r="B1438" s="662" t="s">
        <v>576</v>
      </c>
      <c r="C1438" s="663" t="s">
        <v>4019</v>
      </c>
      <c r="D1438" s="664" t="s">
        <v>6900</v>
      </c>
      <c r="E1438" s="663" t="s">
        <v>6901</v>
      </c>
      <c r="F1438" s="664" t="s">
        <v>6902</v>
      </c>
      <c r="G1438" s="663" t="s">
        <v>6445</v>
      </c>
      <c r="H1438" s="663" t="s">
        <v>6446</v>
      </c>
      <c r="I1438" s="665">
        <v>3510.2875000000004</v>
      </c>
      <c r="J1438" s="665">
        <v>4</v>
      </c>
      <c r="K1438" s="666">
        <v>14041.150000000001</v>
      </c>
    </row>
    <row r="1439" spans="1:11" ht="14.4" customHeight="1" x14ac:dyDescent="0.3">
      <c r="A1439" s="661" t="s">
        <v>575</v>
      </c>
      <c r="B1439" s="662" t="s">
        <v>576</v>
      </c>
      <c r="C1439" s="663" t="s">
        <v>4019</v>
      </c>
      <c r="D1439" s="664" t="s">
        <v>6900</v>
      </c>
      <c r="E1439" s="663" t="s">
        <v>6901</v>
      </c>
      <c r="F1439" s="664" t="s">
        <v>6902</v>
      </c>
      <c r="G1439" s="663" t="s">
        <v>6447</v>
      </c>
      <c r="H1439" s="663" t="s">
        <v>6448</v>
      </c>
      <c r="I1439" s="665">
        <v>9028.7999999999993</v>
      </c>
      <c r="J1439" s="665">
        <v>1</v>
      </c>
      <c r="K1439" s="666">
        <v>9028.7999999999993</v>
      </c>
    </row>
    <row r="1440" spans="1:11" ht="14.4" customHeight="1" x14ac:dyDescent="0.3">
      <c r="A1440" s="661" t="s">
        <v>575</v>
      </c>
      <c r="B1440" s="662" t="s">
        <v>576</v>
      </c>
      <c r="C1440" s="663" t="s">
        <v>4019</v>
      </c>
      <c r="D1440" s="664" t="s">
        <v>6900</v>
      </c>
      <c r="E1440" s="663" t="s">
        <v>6901</v>
      </c>
      <c r="F1440" s="664" t="s">
        <v>6902</v>
      </c>
      <c r="G1440" s="663" t="s">
        <v>6449</v>
      </c>
      <c r="H1440" s="663" t="s">
        <v>6450</v>
      </c>
      <c r="I1440" s="665">
        <v>1423.86</v>
      </c>
      <c r="J1440" s="665">
        <v>1</v>
      </c>
      <c r="K1440" s="666">
        <v>1423.86</v>
      </c>
    </row>
    <row r="1441" spans="1:11" ht="14.4" customHeight="1" x14ac:dyDescent="0.3">
      <c r="A1441" s="661" t="s">
        <v>575</v>
      </c>
      <c r="B1441" s="662" t="s">
        <v>576</v>
      </c>
      <c r="C1441" s="663" t="s">
        <v>4019</v>
      </c>
      <c r="D1441" s="664" t="s">
        <v>6900</v>
      </c>
      <c r="E1441" s="663" t="s">
        <v>6901</v>
      </c>
      <c r="F1441" s="664" t="s">
        <v>6902</v>
      </c>
      <c r="G1441" s="663" t="s">
        <v>6451</v>
      </c>
      <c r="H1441" s="663" t="s">
        <v>6452</v>
      </c>
      <c r="I1441" s="665">
        <v>473.1</v>
      </c>
      <c r="J1441" s="665">
        <v>1</v>
      </c>
      <c r="K1441" s="666">
        <v>473.1</v>
      </c>
    </row>
    <row r="1442" spans="1:11" ht="14.4" customHeight="1" x14ac:dyDescent="0.3">
      <c r="A1442" s="661" t="s">
        <v>575</v>
      </c>
      <c r="B1442" s="662" t="s">
        <v>576</v>
      </c>
      <c r="C1442" s="663" t="s">
        <v>4019</v>
      </c>
      <c r="D1442" s="664" t="s">
        <v>6900</v>
      </c>
      <c r="E1442" s="663" t="s">
        <v>6901</v>
      </c>
      <c r="F1442" s="664" t="s">
        <v>6902</v>
      </c>
      <c r="G1442" s="663" t="s">
        <v>6453</v>
      </c>
      <c r="H1442" s="663" t="s">
        <v>6454</v>
      </c>
      <c r="I1442" s="665">
        <v>473.10000000000008</v>
      </c>
      <c r="J1442" s="665">
        <v>3</v>
      </c>
      <c r="K1442" s="666">
        <v>1419.3000000000002</v>
      </c>
    </row>
    <row r="1443" spans="1:11" ht="14.4" customHeight="1" x14ac:dyDescent="0.3">
      <c r="A1443" s="661" t="s">
        <v>575</v>
      </c>
      <c r="B1443" s="662" t="s">
        <v>576</v>
      </c>
      <c r="C1443" s="663" t="s">
        <v>4019</v>
      </c>
      <c r="D1443" s="664" t="s">
        <v>6900</v>
      </c>
      <c r="E1443" s="663" t="s">
        <v>6901</v>
      </c>
      <c r="F1443" s="664" t="s">
        <v>6902</v>
      </c>
      <c r="G1443" s="663" t="s">
        <v>6455</v>
      </c>
      <c r="H1443" s="663" t="s">
        <v>6456</v>
      </c>
      <c r="I1443" s="665">
        <v>12640.32</v>
      </c>
      <c r="J1443" s="665">
        <v>2</v>
      </c>
      <c r="K1443" s="666">
        <v>25280.639999999999</v>
      </c>
    </row>
    <row r="1444" spans="1:11" ht="14.4" customHeight="1" x14ac:dyDescent="0.3">
      <c r="A1444" s="661" t="s">
        <v>575</v>
      </c>
      <c r="B1444" s="662" t="s">
        <v>576</v>
      </c>
      <c r="C1444" s="663" t="s">
        <v>4019</v>
      </c>
      <c r="D1444" s="664" t="s">
        <v>6900</v>
      </c>
      <c r="E1444" s="663" t="s">
        <v>6901</v>
      </c>
      <c r="F1444" s="664" t="s">
        <v>6902</v>
      </c>
      <c r="G1444" s="663" t="s">
        <v>6457</v>
      </c>
      <c r="H1444" s="663" t="s">
        <v>6458</v>
      </c>
      <c r="I1444" s="665">
        <v>12640.32</v>
      </c>
      <c r="J1444" s="665">
        <v>1</v>
      </c>
      <c r="K1444" s="666">
        <v>12640.32</v>
      </c>
    </row>
    <row r="1445" spans="1:11" ht="14.4" customHeight="1" x14ac:dyDescent="0.3">
      <c r="A1445" s="661" t="s">
        <v>575</v>
      </c>
      <c r="B1445" s="662" t="s">
        <v>576</v>
      </c>
      <c r="C1445" s="663" t="s">
        <v>4019</v>
      </c>
      <c r="D1445" s="664" t="s">
        <v>6900</v>
      </c>
      <c r="E1445" s="663" t="s">
        <v>6901</v>
      </c>
      <c r="F1445" s="664" t="s">
        <v>6902</v>
      </c>
      <c r="G1445" s="663" t="s">
        <v>6459</v>
      </c>
      <c r="H1445" s="663" t="s">
        <v>6460</v>
      </c>
      <c r="I1445" s="665">
        <v>11571</v>
      </c>
      <c r="J1445" s="665">
        <v>1</v>
      </c>
      <c r="K1445" s="666">
        <v>11571</v>
      </c>
    </row>
    <row r="1446" spans="1:11" ht="14.4" customHeight="1" x14ac:dyDescent="0.3">
      <c r="A1446" s="661" t="s">
        <v>575</v>
      </c>
      <c r="B1446" s="662" t="s">
        <v>576</v>
      </c>
      <c r="C1446" s="663" t="s">
        <v>4019</v>
      </c>
      <c r="D1446" s="664" t="s">
        <v>6900</v>
      </c>
      <c r="E1446" s="663" t="s">
        <v>6901</v>
      </c>
      <c r="F1446" s="664" t="s">
        <v>6902</v>
      </c>
      <c r="G1446" s="663" t="s">
        <v>6461</v>
      </c>
      <c r="H1446" s="663" t="s">
        <v>6462</v>
      </c>
      <c r="I1446" s="665">
        <v>1655.3349999999998</v>
      </c>
      <c r="J1446" s="665">
        <v>4</v>
      </c>
      <c r="K1446" s="666">
        <v>6621.3399999999992</v>
      </c>
    </row>
    <row r="1447" spans="1:11" ht="14.4" customHeight="1" x14ac:dyDescent="0.3">
      <c r="A1447" s="661" t="s">
        <v>575</v>
      </c>
      <c r="B1447" s="662" t="s">
        <v>576</v>
      </c>
      <c r="C1447" s="663" t="s">
        <v>4019</v>
      </c>
      <c r="D1447" s="664" t="s">
        <v>6900</v>
      </c>
      <c r="E1447" s="663" t="s">
        <v>6901</v>
      </c>
      <c r="F1447" s="664" t="s">
        <v>6902</v>
      </c>
      <c r="G1447" s="663" t="s">
        <v>6463</v>
      </c>
      <c r="H1447" s="663" t="s">
        <v>6464</v>
      </c>
      <c r="I1447" s="665">
        <v>1247.165</v>
      </c>
      <c r="J1447" s="665">
        <v>4</v>
      </c>
      <c r="K1447" s="666">
        <v>4988.6499999999996</v>
      </c>
    </row>
    <row r="1448" spans="1:11" ht="14.4" customHeight="1" x14ac:dyDescent="0.3">
      <c r="A1448" s="661" t="s">
        <v>575</v>
      </c>
      <c r="B1448" s="662" t="s">
        <v>576</v>
      </c>
      <c r="C1448" s="663" t="s">
        <v>4019</v>
      </c>
      <c r="D1448" s="664" t="s">
        <v>6900</v>
      </c>
      <c r="E1448" s="663" t="s">
        <v>6901</v>
      </c>
      <c r="F1448" s="664" t="s">
        <v>6902</v>
      </c>
      <c r="G1448" s="663" t="s">
        <v>6465</v>
      </c>
      <c r="H1448" s="663" t="s">
        <v>6466</v>
      </c>
      <c r="I1448" s="665">
        <v>8221.67</v>
      </c>
      <c r="J1448" s="665">
        <v>1</v>
      </c>
      <c r="K1448" s="666">
        <v>8221.67</v>
      </c>
    </row>
    <row r="1449" spans="1:11" ht="14.4" customHeight="1" x14ac:dyDescent="0.3">
      <c r="A1449" s="661" t="s">
        <v>575</v>
      </c>
      <c r="B1449" s="662" t="s">
        <v>576</v>
      </c>
      <c r="C1449" s="663" t="s">
        <v>4019</v>
      </c>
      <c r="D1449" s="664" t="s">
        <v>6900</v>
      </c>
      <c r="E1449" s="663" t="s">
        <v>6901</v>
      </c>
      <c r="F1449" s="664" t="s">
        <v>6902</v>
      </c>
      <c r="G1449" s="663" t="s">
        <v>6467</v>
      </c>
      <c r="H1449" s="663" t="s">
        <v>6468</v>
      </c>
      <c r="I1449" s="665">
        <v>750.15</v>
      </c>
      <c r="J1449" s="665">
        <v>1</v>
      </c>
      <c r="K1449" s="666">
        <v>750.15</v>
      </c>
    </row>
    <row r="1450" spans="1:11" ht="14.4" customHeight="1" x14ac:dyDescent="0.3">
      <c r="A1450" s="661" t="s">
        <v>575</v>
      </c>
      <c r="B1450" s="662" t="s">
        <v>576</v>
      </c>
      <c r="C1450" s="663" t="s">
        <v>4019</v>
      </c>
      <c r="D1450" s="664" t="s">
        <v>6900</v>
      </c>
      <c r="E1450" s="663" t="s">
        <v>6901</v>
      </c>
      <c r="F1450" s="664" t="s">
        <v>6902</v>
      </c>
      <c r="G1450" s="663" t="s">
        <v>6469</v>
      </c>
      <c r="H1450" s="663" t="s">
        <v>6470</v>
      </c>
      <c r="I1450" s="665">
        <v>216.6</v>
      </c>
      <c r="J1450" s="665">
        <v>2</v>
      </c>
      <c r="K1450" s="666">
        <v>433.2</v>
      </c>
    </row>
    <row r="1451" spans="1:11" ht="14.4" customHeight="1" x14ac:dyDescent="0.3">
      <c r="A1451" s="661" t="s">
        <v>575</v>
      </c>
      <c r="B1451" s="662" t="s">
        <v>576</v>
      </c>
      <c r="C1451" s="663" t="s">
        <v>4019</v>
      </c>
      <c r="D1451" s="664" t="s">
        <v>6900</v>
      </c>
      <c r="E1451" s="663" t="s">
        <v>6901</v>
      </c>
      <c r="F1451" s="664" t="s">
        <v>6902</v>
      </c>
      <c r="G1451" s="663" t="s">
        <v>6471</v>
      </c>
      <c r="H1451" s="663" t="s">
        <v>6472</v>
      </c>
      <c r="I1451" s="665">
        <v>878.8</v>
      </c>
      <c r="J1451" s="665">
        <v>1</v>
      </c>
      <c r="K1451" s="666">
        <v>878.8</v>
      </c>
    </row>
    <row r="1452" spans="1:11" ht="14.4" customHeight="1" x14ac:dyDescent="0.3">
      <c r="A1452" s="661" t="s">
        <v>575</v>
      </c>
      <c r="B1452" s="662" t="s">
        <v>576</v>
      </c>
      <c r="C1452" s="663" t="s">
        <v>4019</v>
      </c>
      <c r="D1452" s="664" t="s">
        <v>6900</v>
      </c>
      <c r="E1452" s="663" t="s">
        <v>6901</v>
      </c>
      <c r="F1452" s="664" t="s">
        <v>6902</v>
      </c>
      <c r="G1452" s="663" t="s">
        <v>6473</v>
      </c>
      <c r="H1452" s="663" t="s">
        <v>6474</v>
      </c>
      <c r="I1452" s="665">
        <v>9397.02</v>
      </c>
      <c r="J1452" s="665">
        <v>1</v>
      </c>
      <c r="K1452" s="666">
        <v>9397.02</v>
      </c>
    </row>
    <row r="1453" spans="1:11" ht="14.4" customHeight="1" x14ac:dyDescent="0.3">
      <c r="A1453" s="661" t="s">
        <v>575</v>
      </c>
      <c r="B1453" s="662" t="s">
        <v>576</v>
      </c>
      <c r="C1453" s="663" t="s">
        <v>4019</v>
      </c>
      <c r="D1453" s="664" t="s">
        <v>6900</v>
      </c>
      <c r="E1453" s="663" t="s">
        <v>6901</v>
      </c>
      <c r="F1453" s="664" t="s">
        <v>6902</v>
      </c>
      <c r="G1453" s="663" t="s">
        <v>6475</v>
      </c>
      <c r="H1453" s="663" t="s">
        <v>6476</v>
      </c>
      <c r="I1453" s="665">
        <v>10628.2</v>
      </c>
      <c r="J1453" s="665">
        <v>2</v>
      </c>
      <c r="K1453" s="666">
        <v>21256.400000000001</v>
      </c>
    </row>
    <row r="1454" spans="1:11" ht="14.4" customHeight="1" x14ac:dyDescent="0.3">
      <c r="A1454" s="661" t="s">
        <v>575</v>
      </c>
      <c r="B1454" s="662" t="s">
        <v>576</v>
      </c>
      <c r="C1454" s="663" t="s">
        <v>4019</v>
      </c>
      <c r="D1454" s="664" t="s">
        <v>6900</v>
      </c>
      <c r="E1454" s="663" t="s">
        <v>6901</v>
      </c>
      <c r="F1454" s="664" t="s">
        <v>6902</v>
      </c>
      <c r="G1454" s="663" t="s">
        <v>6477</v>
      </c>
      <c r="H1454" s="663" t="s">
        <v>6478</v>
      </c>
      <c r="I1454" s="665">
        <v>5774.12</v>
      </c>
      <c r="J1454" s="665">
        <v>1</v>
      </c>
      <c r="K1454" s="666">
        <v>5774.12</v>
      </c>
    </row>
    <row r="1455" spans="1:11" ht="14.4" customHeight="1" x14ac:dyDescent="0.3">
      <c r="A1455" s="661" t="s">
        <v>575</v>
      </c>
      <c r="B1455" s="662" t="s">
        <v>576</v>
      </c>
      <c r="C1455" s="663" t="s">
        <v>4019</v>
      </c>
      <c r="D1455" s="664" t="s">
        <v>6900</v>
      </c>
      <c r="E1455" s="663" t="s">
        <v>6901</v>
      </c>
      <c r="F1455" s="664" t="s">
        <v>6902</v>
      </c>
      <c r="G1455" s="663" t="s">
        <v>6479</v>
      </c>
      <c r="H1455" s="663" t="s">
        <v>6480</v>
      </c>
      <c r="I1455" s="665">
        <v>1839.1</v>
      </c>
      <c r="J1455" s="665">
        <v>2</v>
      </c>
      <c r="K1455" s="666">
        <v>3678.2</v>
      </c>
    </row>
    <row r="1456" spans="1:11" ht="14.4" customHeight="1" x14ac:dyDescent="0.3">
      <c r="A1456" s="661" t="s">
        <v>575</v>
      </c>
      <c r="B1456" s="662" t="s">
        <v>576</v>
      </c>
      <c r="C1456" s="663" t="s">
        <v>4019</v>
      </c>
      <c r="D1456" s="664" t="s">
        <v>6900</v>
      </c>
      <c r="E1456" s="663" t="s">
        <v>6901</v>
      </c>
      <c r="F1456" s="664" t="s">
        <v>6902</v>
      </c>
      <c r="G1456" s="663" t="s">
        <v>6481</v>
      </c>
      <c r="H1456" s="663" t="s">
        <v>6482</v>
      </c>
      <c r="I1456" s="665">
        <v>1247.75</v>
      </c>
      <c r="J1456" s="665">
        <v>3</v>
      </c>
      <c r="K1456" s="666">
        <v>3743.25</v>
      </c>
    </row>
    <row r="1457" spans="1:11" ht="14.4" customHeight="1" x14ac:dyDescent="0.3">
      <c r="A1457" s="661" t="s">
        <v>575</v>
      </c>
      <c r="B1457" s="662" t="s">
        <v>576</v>
      </c>
      <c r="C1457" s="663" t="s">
        <v>4019</v>
      </c>
      <c r="D1457" s="664" t="s">
        <v>6900</v>
      </c>
      <c r="E1457" s="663" t="s">
        <v>6901</v>
      </c>
      <c r="F1457" s="664" t="s">
        <v>6902</v>
      </c>
      <c r="G1457" s="663" t="s">
        <v>6483</v>
      </c>
      <c r="H1457" s="663" t="s">
        <v>6484</v>
      </c>
      <c r="I1457" s="665">
        <v>9660</v>
      </c>
      <c r="J1457" s="665">
        <v>1</v>
      </c>
      <c r="K1457" s="666">
        <v>9660</v>
      </c>
    </row>
    <row r="1458" spans="1:11" ht="14.4" customHeight="1" x14ac:dyDescent="0.3">
      <c r="A1458" s="661" t="s">
        <v>575</v>
      </c>
      <c r="B1458" s="662" t="s">
        <v>576</v>
      </c>
      <c r="C1458" s="663" t="s">
        <v>4019</v>
      </c>
      <c r="D1458" s="664" t="s">
        <v>6900</v>
      </c>
      <c r="E1458" s="663" t="s">
        <v>6901</v>
      </c>
      <c r="F1458" s="664" t="s">
        <v>6902</v>
      </c>
      <c r="G1458" s="663" t="s">
        <v>6485</v>
      </c>
      <c r="H1458" s="663" t="s">
        <v>6486</v>
      </c>
      <c r="I1458" s="665">
        <v>91.2</v>
      </c>
      <c r="J1458" s="665">
        <v>1</v>
      </c>
      <c r="K1458" s="666">
        <v>91.2</v>
      </c>
    </row>
    <row r="1459" spans="1:11" ht="14.4" customHeight="1" x14ac:dyDescent="0.3">
      <c r="A1459" s="661" t="s">
        <v>575</v>
      </c>
      <c r="B1459" s="662" t="s">
        <v>576</v>
      </c>
      <c r="C1459" s="663" t="s">
        <v>4019</v>
      </c>
      <c r="D1459" s="664" t="s">
        <v>6900</v>
      </c>
      <c r="E1459" s="663" t="s">
        <v>6901</v>
      </c>
      <c r="F1459" s="664" t="s">
        <v>6902</v>
      </c>
      <c r="G1459" s="663" t="s">
        <v>6487</v>
      </c>
      <c r="H1459" s="663" t="s">
        <v>6488</v>
      </c>
      <c r="I1459" s="665">
        <v>10628.22</v>
      </c>
      <c r="J1459" s="665">
        <v>1</v>
      </c>
      <c r="K1459" s="666">
        <v>10628.22</v>
      </c>
    </row>
    <row r="1460" spans="1:11" ht="14.4" customHeight="1" x14ac:dyDescent="0.3">
      <c r="A1460" s="661" t="s">
        <v>575</v>
      </c>
      <c r="B1460" s="662" t="s">
        <v>576</v>
      </c>
      <c r="C1460" s="663" t="s">
        <v>4019</v>
      </c>
      <c r="D1460" s="664" t="s">
        <v>6900</v>
      </c>
      <c r="E1460" s="663" t="s">
        <v>6901</v>
      </c>
      <c r="F1460" s="664" t="s">
        <v>6902</v>
      </c>
      <c r="G1460" s="663" t="s">
        <v>6489</v>
      </c>
      <c r="H1460" s="663" t="s">
        <v>6490</v>
      </c>
      <c r="I1460" s="665">
        <v>875.52</v>
      </c>
      <c r="J1460" s="665">
        <v>1</v>
      </c>
      <c r="K1460" s="666">
        <v>875.52</v>
      </c>
    </row>
    <row r="1461" spans="1:11" ht="14.4" customHeight="1" x14ac:dyDescent="0.3">
      <c r="A1461" s="661" t="s">
        <v>575</v>
      </c>
      <c r="B1461" s="662" t="s">
        <v>576</v>
      </c>
      <c r="C1461" s="663" t="s">
        <v>4019</v>
      </c>
      <c r="D1461" s="664" t="s">
        <v>6900</v>
      </c>
      <c r="E1461" s="663" t="s">
        <v>6901</v>
      </c>
      <c r="F1461" s="664" t="s">
        <v>6902</v>
      </c>
      <c r="G1461" s="663" t="s">
        <v>6491</v>
      </c>
      <c r="H1461" s="663" t="s">
        <v>6492</v>
      </c>
      <c r="I1461" s="665">
        <v>2129.5</v>
      </c>
      <c r="J1461" s="665">
        <v>1</v>
      </c>
      <c r="K1461" s="666">
        <v>2129.5</v>
      </c>
    </row>
    <row r="1462" spans="1:11" ht="14.4" customHeight="1" x14ac:dyDescent="0.3">
      <c r="A1462" s="661" t="s">
        <v>575</v>
      </c>
      <c r="B1462" s="662" t="s">
        <v>576</v>
      </c>
      <c r="C1462" s="663" t="s">
        <v>4019</v>
      </c>
      <c r="D1462" s="664" t="s">
        <v>6900</v>
      </c>
      <c r="E1462" s="663" t="s">
        <v>6901</v>
      </c>
      <c r="F1462" s="664" t="s">
        <v>6902</v>
      </c>
      <c r="G1462" s="663" t="s">
        <v>6493</v>
      </c>
      <c r="H1462" s="663" t="s">
        <v>6494</v>
      </c>
      <c r="I1462" s="665">
        <v>722.8</v>
      </c>
      <c r="J1462" s="665">
        <v>1</v>
      </c>
      <c r="K1462" s="666">
        <v>722.8</v>
      </c>
    </row>
    <row r="1463" spans="1:11" ht="14.4" customHeight="1" x14ac:dyDescent="0.3">
      <c r="A1463" s="661" t="s">
        <v>575</v>
      </c>
      <c r="B1463" s="662" t="s">
        <v>576</v>
      </c>
      <c r="C1463" s="663" t="s">
        <v>4019</v>
      </c>
      <c r="D1463" s="664" t="s">
        <v>6900</v>
      </c>
      <c r="E1463" s="663" t="s">
        <v>6901</v>
      </c>
      <c r="F1463" s="664" t="s">
        <v>6902</v>
      </c>
      <c r="G1463" s="663" t="s">
        <v>6495</v>
      </c>
      <c r="H1463" s="663" t="s">
        <v>6496</v>
      </c>
      <c r="I1463" s="665">
        <v>851.58</v>
      </c>
      <c r="J1463" s="665">
        <v>2</v>
      </c>
      <c r="K1463" s="666">
        <v>1703.15</v>
      </c>
    </row>
    <row r="1464" spans="1:11" ht="14.4" customHeight="1" x14ac:dyDescent="0.3">
      <c r="A1464" s="661" t="s">
        <v>575</v>
      </c>
      <c r="B1464" s="662" t="s">
        <v>576</v>
      </c>
      <c r="C1464" s="663" t="s">
        <v>4019</v>
      </c>
      <c r="D1464" s="664" t="s">
        <v>6900</v>
      </c>
      <c r="E1464" s="663" t="s">
        <v>6901</v>
      </c>
      <c r="F1464" s="664" t="s">
        <v>6902</v>
      </c>
      <c r="G1464" s="663" t="s">
        <v>6497</v>
      </c>
      <c r="H1464" s="663" t="s">
        <v>6498</v>
      </c>
      <c r="I1464" s="665">
        <v>851.58</v>
      </c>
      <c r="J1464" s="665">
        <v>1</v>
      </c>
      <c r="K1464" s="666">
        <v>851.58</v>
      </c>
    </row>
    <row r="1465" spans="1:11" ht="14.4" customHeight="1" x14ac:dyDescent="0.3">
      <c r="A1465" s="661" t="s">
        <v>575</v>
      </c>
      <c r="B1465" s="662" t="s">
        <v>576</v>
      </c>
      <c r="C1465" s="663" t="s">
        <v>4019</v>
      </c>
      <c r="D1465" s="664" t="s">
        <v>6900</v>
      </c>
      <c r="E1465" s="663" t="s">
        <v>6901</v>
      </c>
      <c r="F1465" s="664" t="s">
        <v>6902</v>
      </c>
      <c r="G1465" s="663" t="s">
        <v>6499</v>
      </c>
      <c r="H1465" s="663" t="s">
        <v>6500</v>
      </c>
      <c r="I1465" s="665">
        <v>851.58</v>
      </c>
      <c r="J1465" s="665">
        <v>1</v>
      </c>
      <c r="K1465" s="666">
        <v>851.58</v>
      </c>
    </row>
    <row r="1466" spans="1:11" ht="14.4" customHeight="1" x14ac:dyDescent="0.3">
      <c r="A1466" s="661" t="s">
        <v>575</v>
      </c>
      <c r="B1466" s="662" t="s">
        <v>576</v>
      </c>
      <c r="C1466" s="663" t="s">
        <v>4019</v>
      </c>
      <c r="D1466" s="664" t="s">
        <v>6900</v>
      </c>
      <c r="E1466" s="663" t="s">
        <v>6901</v>
      </c>
      <c r="F1466" s="664" t="s">
        <v>6902</v>
      </c>
      <c r="G1466" s="663" t="s">
        <v>6501</v>
      </c>
      <c r="H1466" s="663" t="s">
        <v>6502</v>
      </c>
      <c r="I1466" s="665">
        <v>216.6</v>
      </c>
      <c r="J1466" s="665">
        <v>2</v>
      </c>
      <c r="K1466" s="666">
        <v>433.2</v>
      </c>
    </row>
    <row r="1467" spans="1:11" ht="14.4" customHeight="1" x14ac:dyDescent="0.3">
      <c r="A1467" s="661" t="s">
        <v>575</v>
      </c>
      <c r="B1467" s="662" t="s">
        <v>576</v>
      </c>
      <c r="C1467" s="663" t="s">
        <v>4019</v>
      </c>
      <c r="D1467" s="664" t="s">
        <v>6900</v>
      </c>
      <c r="E1467" s="663" t="s">
        <v>6901</v>
      </c>
      <c r="F1467" s="664" t="s">
        <v>6902</v>
      </c>
      <c r="G1467" s="663" t="s">
        <v>6503</v>
      </c>
      <c r="H1467" s="663" t="s">
        <v>6504</v>
      </c>
      <c r="I1467" s="665">
        <v>875.5</v>
      </c>
      <c r="J1467" s="665">
        <v>2</v>
      </c>
      <c r="K1467" s="666">
        <v>1751</v>
      </c>
    </row>
    <row r="1468" spans="1:11" ht="14.4" customHeight="1" x14ac:dyDescent="0.3">
      <c r="A1468" s="661" t="s">
        <v>575</v>
      </c>
      <c r="B1468" s="662" t="s">
        <v>576</v>
      </c>
      <c r="C1468" s="663" t="s">
        <v>4019</v>
      </c>
      <c r="D1468" s="664" t="s">
        <v>6900</v>
      </c>
      <c r="E1468" s="663" t="s">
        <v>6901</v>
      </c>
      <c r="F1468" s="664" t="s">
        <v>6902</v>
      </c>
      <c r="G1468" s="663" t="s">
        <v>6505</v>
      </c>
      <c r="H1468" s="663" t="s">
        <v>6506</v>
      </c>
      <c r="I1468" s="665">
        <v>8342.56</v>
      </c>
      <c r="J1468" s="665">
        <v>1</v>
      </c>
      <c r="K1468" s="666">
        <v>8342.56</v>
      </c>
    </row>
    <row r="1469" spans="1:11" ht="14.4" customHeight="1" x14ac:dyDescent="0.3">
      <c r="A1469" s="661" t="s">
        <v>575</v>
      </c>
      <c r="B1469" s="662" t="s">
        <v>576</v>
      </c>
      <c r="C1469" s="663" t="s">
        <v>4019</v>
      </c>
      <c r="D1469" s="664" t="s">
        <v>6900</v>
      </c>
      <c r="E1469" s="663" t="s">
        <v>6901</v>
      </c>
      <c r="F1469" s="664" t="s">
        <v>6902</v>
      </c>
      <c r="G1469" s="663" t="s">
        <v>6507</v>
      </c>
      <c r="H1469" s="663" t="s">
        <v>6508</v>
      </c>
      <c r="I1469" s="665">
        <v>12872.88</v>
      </c>
      <c r="J1469" s="665">
        <v>1</v>
      </c>
      <c r="K1469" s="666">
        <v>12872.88</v>
      </c>
    </row>
    <row r="1470" spans="1:11" ht="14.4" customHeight="1" x14ac:dyDescent="0.3">
      <c r="A1470" s="661" t="s">
        <v>575</v>
      </c>
      <c r="B1470" s="662" t="s">
        <v>576</v>
      </c>
      <c r="C1470" s="663" t="s">
        <v>4019</v>
      </c>
      <c r="D1470" s="664" t="s">
        <v>6900</v>
      </c>
      <c r="E1470" s="663" t="s">
        <v>6901</v>
      </c>
      <c r="F1470" s="664" t="s">
        <v>6902</v>
      </c>
      <c r="G1470" s="663" t="s">
        <v>6509</v>
      </c>
      <c r="H1470" s="663" t="s">
        <v>6510</v>
      </c>
      <c r="I1470" s="665">
        <v>1386.2350000000001</v>
      </c>
      <c r="J1470" s="665">
        <v>2</v>
      </c>
      <c r="K1470" s="666">
        <v>2772.4700000000003</v>
      </c>
    </row>
    <row r="1471" spans="1:11" ht="14.4" customHeight="1" x14ac:dyDescent="0.3">
      <c r="A1471" s="661" t="s">
        <v>575</v>
      </c>
      <c r="B1471" s="662" t="s">
        <v>576</v>
      </c>
      <c r="C1471" s="663" t="s">
        <v>4019</v>
      </c>
      <c r="D1471" s="664" t="s">
        <v>6900</v>
      </c>
      <c r="E1471" s="663" t="s">
        <v>6901</v>
      </c>
      <c r="F1471" s="664" t="s">
        <v>6902</v>
      </c>
      <c r="G1471" s="663" t="s">
        <v>6511</v>
      </c>
      <c r="H1471" s="663" t="s">
        <v>6512</v>
      </c>
      <c r="I1471" s="665">
        <v>9139.4</v>
      </c>
      <c r="J1471" s="665">
        <v>1</v>
      </c>
      <c r="K1471" s="666">
        <v>9139.4</v>
      </c>
    </row>
    <row r="1472" spans="1:11" ht="14.4" customHeight="1" x14ac:dyDescent="0.3">
      <c r="A1472" s="661" t="s">
        <v>575</v>
      </c>
      <c r="B1472" s="662" t="s">
        <v>576</v>
      </c>
      <c r="C1472" s="663" t="s">
        <v>4019</v>
      </c>
      <c r="D1472" s="664" t="s">
        <v>6900</v>
      </c>
      <c r="E1472" s="663" t="s">
        <v>6901</v>
      </c>
      <c r="F1472" s="664" t="s">
        <v>6902</v>
      </c>
      <c r="G1472" s="663" t="s">
        <v>6513</v>
      </c>
      <c r="H1472" s="663" t="s">
        <v>6514</v>
      </c>
      <c r="I1472" s="665">
        <v>1375.4025000000001</v>
      </c>
      <c r="J1472" s="665">
        <v>6</v>
      </c>
      <c r="K1472" s="666">
        <v>8252.42</v>
      </c>
    </row>
    <row r="1473" spans="1:11" ht="14.4" customHeight="1" x14ac:dyDescent="0.3">
      <c r="A1473" s="661" t="s">
        <v>575</v>
      </c>
      <c r="B1473" s="662" t="s">
        <v>576</v>
      </c>
      <c r="C1473" s="663" t="s">
        <v>4019</v>
      </c>
      <c r="D1473" s="664" t="s">
        <v>6900</v>
      </c>
      <c r="E1473" s="663" t="s">
        <v>6901</v>
      </c>
      <c r="F1473" s="664" t="s">
        <v>6902</v>
      </c>
      <c r="G1473" s="663" t="s">
        <v>6515</v>
      </c>
      <c r="H1473" s="663" t="s">
        <v>6516</v>
      </c>
      <c r="I1473" s="665">
        <v>878.74</v>
      </c>
      <c r="J1473" s="665">
        <v>5</v>
      </c>
      <c r="K1473" s="666">
        <v>4393.67</v>
      </c>
    </row>
    <row r="1474" spans="1:11" ht="14.4" customHeight="1" x14ac:dyDescent="0.3">
      <c r="A1474" s="661" t="s">
        <v>575</v>
      </c>
      <c r="B1474" s="662" t="s">
        <v>576</v>
      </c>
      <c r="C1474" s="663" t="s">
        <v>4019</v>
      </c>
      <c r="D1474" s="664" t="s">
        <v>6900</v>
      </c>
      <c r="E1474" s="663" t="s">
        <v>6901</v>
      </c>
      <c r="F1474" s="664" t="s">
        <v>6902</v>
      </c>
      <c r="G1474" s="663" t="s">
        <v>6517</v>
      </c>
      <c r="H1474" s="663" t="s">
        <v>6518</v>
      </c>
      <c r="I1474" s="665">
        <v>878.8</v>
      </c>
      <c r="J1474" s="665">
        <v>1</v>
      </c>
      <c r="K1474" s="666">
        <v>878.8</v>
      </c>
    </row>
    <row r="1475" spans="1:11" ht="14.4" customHeight="1" x14ac:dyDescent="0.3">
      <c r="A1475" s="661" t="s">
        <v>575</v>
      </c>
      <c r="B1475" s="662" t="s">
        <v>576</v>
      </c>
      <c r="C1475" s="663" t="s">
        <v>4019</v>
      </c>
      <c r="D1475" s="664" t="s">
        <v>6900</v>
      </c>
      <c r="E1475" s="663" t="s">
        <v>6901</v>
      </c>
      <c r="F1475" s="664" t="s">
        <v>6902</v>
      </c>
      <c r="G1475" s="663" t="s">
        <v>6519</v>
      </c>
      <c r="H1475" s="663" t="s">
        <v>6520</v>
      </c>
      <c r="I1475" s="665">
        <v>878.72</v>
      </c>
      <c r="J1475" s="665">
        <v>3</v>
      </c>
      <c r="K1475" s="666">
        <v>2636.15</v>
      </c>
    </row>
    <row r="1476" spans="1:11" ht="14.4" customHeight="1" x14ac:dyDescent="0.3">
      <c r="A1476" s="661" t="s">
        <v>575</v>
      </c>
      <c r="B1476" s="662" t="s">
        <v>576</v>
      </c>
      <c r="C1476" s="663" t="s">
        <v>4019</v>
      </c>
      <c r="D1476" s="664" t="s">
        <v>6900</v>
      </c>
      <c r="E1476" s="663" t="s">
        <v>6901</v>
      </c>
      <c r="F1476" s="664" t="s">
        <v>6902</v>
      </c>
      <c r="G1476" s="663" t="s">
        <v>6521</v>
      </c>
      <c r="H1476" s="663" t="s">
        <v>6522</v>
      </c>
      <c r="I1476" s="665">
        <v>878.76</v>
      </c>
      <c r="J1476" s="665">
        <v>2</v>
      </c>
      <c r="K1476" s="666">
        <v>1757.52</v>
      </c>
    </row>
    <row r="1477" spans="1:11" ht="14.4" customHeight="1" x14ac:dyDescent="0.3">
      <c r="A1477" s="661" t="s">
        <v>575</v>
      </c>
      <c r="B1477" s="662" t="s">
        <v>576</v>
      </c>
      <c r="C1477" s="663" t="s">
        <v>4019</v>
      </c>
      <c r="D1477" s="664" t="s">
        <v>6900</v>
      </c>
      <c r="E1477" s="663" t="s">
        <v>6901</v>
      </c>
      <c r="F1477" s="664" t="s">
        <v>6902</v>
      </c>
      <c r="G1477" s="663" t="s">
        <v>6523</v>
      </c>
      <c r="H1477" s="663" t="s">
        <v>6524</v>
      </c>
      <c r="I1477" s="665">
        <v>1361.15</v>
      </c>
      <c r="J1477" s="665">
        <v>2</v>
      </c>
      <c r="K1477" s="666">
        <v>2722.3</v>
      </c>
    </row>
    <row r="1478" spans="1:11" ht="14.4" customHeight="1" x14ac:dyDescent="0.3">
      <c r="A1478" s="661" t="s">
        <v>575</v>
      </c>
      <c r="B1478" s="662" t="s">
        <v>576</v>
      </c>
      <c r="C1478" s="663" t="s">
        <v>4019</v>
      </c>
      <c r="D1478" s="664" t="s">
        <v>6900</v>
      </c>
      <c r="E1478" s="663" t="s">
        <v>6901</v>
      </c>
      <c r="F1478" s="664" t="s">
        <v>6902</v>
      </c>
      <c r="G1478" s="663" t="s">
        <v>6525</v>
      </c>
      <c r="H1478" s="663" t="s">
        <v>6526</v>
      </c>
      <c r="I1478" s="665">
        <v>8766.4500000000007</v>
      </c>
      <c r="J1478" s="665">
        <v>1</v>
      </c>
      <c r="K1478" s="666">
        <v>8766.4500000000007</v>
      </c>
    </row>
    <row r="1479" spans="1:11" ht="14.4" customHeight="1" x14ac:dyDescent="0.3">
      <c r="A1479" s="661" t="s">
        <v>575</v>
      </c>
      <c r="B1479" s="662" t="s">
        <v>576</v>
      </c>
      <c r="C1479" s="663" t="s">
        <v>4019</v>
      </c>
      <c r="D1479" s="664" t="s">
        <v>6900</v>
      </c>
      <c r="E1479" s="663" t="s">
        <v>6901</v>
      </c>
      <c r="F1479" s="664" t="s">
        <v>6902</v>
      </c>
      <c r="G1479" s="663" t="s">
        <v>6527</v>
      </c>
      <c r="H1479" s="663" t="s">
        <v>6528</v>
      </c>
      <c r="I1479" s="665">
        <v>878.76</v>
      </c>
      <c r="J1479" s="665">
        <v>2</v>
      </c>
      <c r="K1479" s="666">
        <v>1757.52</v>
      </c>
    </row>
    <row r="1480" spans="1:11" ht="14.4" customHeight="1" x14ac:dyDescent="0.3">
      <c r="A1480" s="661" t="s">
        <v>575</v>
      </c>
      <c r="B1480" s="662" t="s">
        <v>576</v>
      </c>
      <c r="C1480" s="663" t="s">
        <v>4019</v>
      </c>
      <c r="D1480" s="664" t="s">
        <v>6900</v>
      </c>
      <c r="E1480" s="663" t="s">
        <v>6901</v>
      </c>
      <c r="F1480" s="664" t="s">
        <v>6902</v>
      </c>
      <c r="G1480" s="663" t="s">
        <v>6529</v>
      </c>
      <c r="H1480" s="663" t="s">
        <v>6530</v>
      </c>
      <c r="I1480" s="665">
        <v>10994</v>
      </c>
      <c r="J1480" s="665">
        <v>2</v>
      </c>
      <c r="K1480" s="666">
        <v>21988</v>
      </c>
    </row>
    <row r="1481" spans="1:11" ht="14.4" customHeight="1" x14ac:dyDescent="0.3">
      <c r="A1481" s="661" t="s">
        <v>575</v>
      </c>
      <c r="B1481" s="662" t="s">
        <v>576</v>
      </c>
      <c r="C1481" s="663" t="s">
        <v>4019</v>
      </c>
      <c r="D1481" s="664" t="s">
        <v>6900</v>
      </c>
      <c r="E1481" s="663" t="s">
        <v>6901</v>
      </c>
      <c r="F1481" s="664" t="s">
        <v>6902</v>
      </c>
      <c r="G1481" s="663" t="s">
        <v>6531</v>
      </c>
      <c r="H1481" s="663" t="s">
        <v>6532</v>
      </c>
      <c r="I1481" s="665">
        <v>1179.9000000000001</v>
      </c>
      <c r="J1481" s="665">
        <v>3</v>
      </c>
      <c r="K1481" s="666">
        <v>3539.7000000000003</v>
      </c>
    </row>
    <row r="1482" spans="1:11" ht="14.4" customHeight="1" x14ac:dyDescent="0.3">
      <c r="A1482" s="661" t="s">
        <v>575</v>
      </c>
      <c r="B1482" s="662" t="s">
        <v>576</v>
      </c>
      <c r="C1482" s="663" t="s">
        <v>4019</v>
      </c>
      <c r="D1482" s="664" t="s">
        <v>6900</v>
      </c>
      <c r="E1482" s="663" t="s">
        <v>6901</v>
      </c>
      <c r="F1482" s="664" t="s">
        <v>6902</v>
      </c>
      <c r="G1482" s="663" t="s">
        <v>6533</v>
      </c>
      <c r="H1482" s="663" t="s">
        <v>6534</v>
      </c>
      <c r="I1482" s="665">
        <v>1375.4</v>
      </c>
      <c r="J1482" s="665">
        <v>5</v>
      </c>
      <c r="K1482" s="666">
        <v>6877</v>
      </c>
    </row>
    <row r="1483" spans="1:11" ht="14.4" customHeight="1" x14ac:dyDescent="0.3">
      <c r="A1483" s="661" t="s">
        <v>575</v>
      </c>
      <c r="B1483" s="662" t="s">
        <v>576</v>
      </c>
      <c r="C1483" s="663" t="s">
        <v>4019</v>
      </c>
      <c r="D1483" s="664" t="s">
        <v>6900</v>
      </c>
      <c r="E1483" s="663" t="s">
        <v>6901</v>
      </c>
      <c r="F1483" s="664" t="s">
        <v>6902</v>
      </c>
      <c r="G1483" s="663" t="s">
        <v>6535</v>
      </c>
      <c r="H1483" s="663" t="s">
        <v>6536</v>
      </c>
      <c r="I1483" s="665">
        <v>10994</v>
      </c>
      <c r="J1483" s="665">
        <v>2</v>
      </c>
      <c r="K1483" s="666">
        <v>21988</v>
      </c>
    </row>
    <row r="1484" spans="1:11" ht="14.4" customHeight="1" x14ac:dyDescent="0.3">
      <c r="A1484" s="661" t="s">
        <v>575</v>
      </c>
      <c r="B1484" s="662" t="s">
        <v>576</v>
      </c>
      <c r="C1484" s="663" t="s">
        <v>4019</v>
      </c>
      <c r="D1484" s="664" t="s">
        <v>6900</v>
      </c>
      <c r="E1484" s="663" t="s">
        <v>6901</v>
      </c>
      <c r="F1484" s="664" t="s">
        <v>6902</v>
      </c>
      <c r="G1484" s="663" t="s">
        <v>6537</v>
      </c>
      <c r="H1484" s="663" t="s">
        <v>6538</v>
      </c>
      <c r="I1484" s="665">
        <v>1190.25</v>
      </c>
      <c r="J1484" s="665">
        <v>2</v>
      </c>
      <c r="K1484" s="666">
        <v>2380.5</v>
      </c>
    </row>
    <row r="1485" spans="1:11" ht="14.4" customHeight="1" x14ac:dyDescent="0.3">
      <c r="A1485" s="661" t="s">
        <v>575</v>
      </c>
      <c r="B1485" s="662" t="s">
        <v>576</v>
      </c>
      <c r="C1485" s="663" t="s">
        <v>4019</v>
      </c>
      <c r="D1485" s="664" t="s">
        <v>6900</v>
      </c>
      <c r="E1485" s="663" t="s">
        <v>6901</v>
      </c>
      <c r="F1485" s="664" t="s">
        <v>6902</v>
      </c>
      <c r="G1485" s="663" t="s">
        <v>6539</v>
      </c>
      <c r="H1485" s="663" t="s">
        <v>6540</v>
      </c>
      <c r="I1485" s="665">
        <v>9139.4</v>
      </c>
      <c r="J1485" s="665">
        <v>1</v>
      </c>
      <c r="K1485" s="666">
        <v>9139.4</v>
      </c>
    </row>
    <row r="1486" spans="1:11" ht="14.4" customHeight="1" x14ac:dyDescent="0.3">
      <c r="A1486" s="661" t="s">
        <v>575</v>
      </c>
      <c r="B1486" s="662" t="s">
        <v>576</v>
      </c>
      <c r="C1486" s="663" t="s">
        <v>4019</v>
      </c>
      <c r="D1486" s="664" t="s">
        <v>6900</v>
      </c>
      <c r="E1486" s="663" t="s">
        <v>6901</v>
      </c>
      <c r="F1486" s="664" t="s">
        <v>6902</v>
      </c>
      <c r="G1486" s="663" t="s">
        <v>6541</v>
      </c>
      <c r="H1486" s="663" t="s">
        <v>6542</v>
      </c>
      <c r="I1486" s="665">
        <v>15673.8</v>
      </c>
      <c r="J1486" s="665">
        <v>1</v>
      </c>
      <c r="K1486" s="666">
        <v>15673.8</v>
      </c>
    </row>
    <row r="1487" spans="1:11" ht="14.4" customHeight="1" x14ac:dyDescent="0.3">
      <c r="A1487" s="661" t="s">
        <v>575</v>
      </c>
      <c r="B1487" s="662" t="s">
        <v>576</v>
      </c>
      <c r="C1487" s="663" t="s">
        <v>4019</v>
      </c>
      <c r="D1487" s="664" t="s">
        <v>6900</v>
      </c>
      <c r="E1487" s="663" t="s">
        <v>6901</v>
      </c>
      <c r="F1487" s="664" t="s">
        <v>6902</v>
      </c>
      <c r="G1487" s="663" t="s">
        <v>6543</v>
      </c>
      <c r="H1487" s="663" t="s">
        <v>6544</v>
      </c>
      <c r="I1487" s="665">
        <v>2722.05</v>
      </c>
      <c r="J1487" s="665">
        <v>1</v>
      </c>
      <c r="K1487" s="666">
        <v>2722.05</v>
      </c>
    </row>
    <row r="1488" spans="1:11" ht="14.4" customHeight="1" x14ac:dyDescent="0.3">
      <c r="A1488" s="661" t="s">
        <v>575</v>
      </c>
      <c r="B1488" s="662" t="s">
        <v>576</v>
      </c>
      <c r="C1488" s="663" t="s">
        <v>4019</v>
      </c>
      <c r="D1488" s="664" t="s">
        <v>6900</v>
      </c>
      <c r="E1488" s="663" t="s">
        <v>6901</v>
      </c>
      <c r="F1488" s="664" t="s">
        <v>6902</v>
      </c>
      <c r="G1488" s="663" t="s">
        <v>6545</v>
      </c>
      <c r="H1488" s="663" t="s">
        <v>6546</v>
      </c>
      <c r="I1488" s="665">
        <v>3999</v>
      </c>
      <c r="J1488" s="665">
        <v>1</v>
      </c>
      <c r="K1488" s="666">
        <v>3999</v>
      </c>
    </row>
    <row r="1489" spans="1:11" ht="14.4" customHeight="1" x14ac:dyDescent="0.3">
      <c r="A1489" s="661" t="s">
        <v>575</v>
      </c>
      <c r="B1489" s="662" t="s">
        <v>576</v>
      </c>
      <c r="C1489" s="663" t="s">
        <v>4019</v>
      </c>
      <c r="D1489" s="664" t="s">
        <v>6900</v>
      </c>
      <c r="E1489" s="663" t="s">
        <v>6901</v>
      </c>
      <c r="F1489" s="664" t="s">
        <v>6902</v>
      </c>
      <c r="G1489" s="663" t="s">
        <v>6547</v>
      </c>
      <c r="H1489" s="663" t="s">
        <v>6548</v>
      </c>
      <c r="I1489" s="665">
        <v>3999</v>
      </c>
      <c r="J1489" s="665">
        <v>1</v>
      </c>
      <c r="K1489" s="666">
        <v>3999</v>
      </c>
    </row>
    <row r="1490" spans="1:11" ht="14.4" customHeight="1" x14ac:dyDescent="0.3">
      <c r="A1490" s="661" t="s">
        <v>575</v>
      </c>
      <c r="B1490" s="662" t="s">
        <v>576</v>
      </c>
      <c r="C1490" s="663" t="s">
        <v>4019</v>
      </c>
      <c r="D1490" s="664" t="s">
        <v>6900</v>
      </c>
      <c r="E1490" s="663" t="s">
        <v>6901</v>
      </c>
      <c r="F1490" s="664" t="s">
        <v>6902</v>
      </c>
      <c r="G1490" s="663" t="s">
        <v>6549</v>
      </c>
      <c r="H1490" s="663" t="s">
        <v>6550</v>
      </c>
      <c r="I1490" s="665">
        <v>3999</v>
      </c>
      <c r="J1490" s="665">
        <v>3</v>
      </c>
      <c r="K1490" s="666">
        <v>11997</v>
      </c>
    </row>
    <row r="1491" spans="1:11" ht="14.4" customHeight="1" x14ac:dyDescent="0.3">
      <c r="A1491" s="661" t="s">
        <v>575</v>
      </c>
      <c r="B1491" s="662" t="s">
        <v>576</v>
      </c>
      <c r="C1491" s="663" t="s">
        <v>4019</v>
      </c>
      <c r="D1491" s="664" t="s">
        <v>6900</v>
      </c>
      <c r="E1491" s="663" t="s">
        <v>6901</v>
      </c>
      <c r="F1491" s="664" t="s">
        <v>6902</v>
      </c>
      <c r="G1491" s="663" t="s">
        <v>6551</v>
      </c>
      <c r="H1491" s="663" t="s">
        <v>6552</v>
      </c>
      <c r="I1491" s="665">
        <v>322</v>
      </c>
      <c r="J1491" s="665">
        <v>1</v>
      </c>
      <c r="K1491" s="666">
        <v>322</v>
      </c>
    </row>
    <row r="1492" spans="1:11" ht="14.4" customHeight="1" x14ac:dyDescent="0.3">
      <c r="A1492" s="661" t="s">
        <v>575</v>
      </c>
      <c r="B1492" s="662" t="s">
        <v>576</v>
      </c>
      <c r="C1492" s="663" t="s">
        <v>4019</v>
      </c>
      <c r="D1492" s="664" t="s">
        <v>6900</v>
      </c>
      <c r="E1492" s="663" t="s">
        <v>6901</v>
      </c>
      <c r="F1492" s="664" t="s">
        <v>6902</v>
      </c>
      <c r="G1492" s="663" t="s">
        <v>6553</v>
      </c>
      <c r="H1492" s="663" t="s">
        <v>6554</v>
      </c>
      <c r="I1492" s="665">
        <v>9139.3799999999992</v>
      </c>
      <c r="J1492" s="665">
        <v>1</v>
      </c>
      <c r="K1492" s="666">
        <v>9139.3799999999992</v>
      </c>
    </row>
    <row r="1493" spans="1:11" ht="14.4" customHeight="1" x14ac:dyDescent="0.3">
      <c r="A1493" s="661" t="s">
        <v>575</v>
      </c>
      <c r="B1493" s="662" t="s">
        <v>576</v>
      </c>
      <c r="C1493" s="663" t="s">
        <v>4019</v>
      </c>
      <c r="D1493" s="664" t="s">
        <v>6900</v>
      </c>
      <c r="E1493" s="663" t="s">
        <v>6901</v>
      </c>
      <c r="F1493" s="664" t="s">
        <v>6902</v>
      </c>
      <c r="G1493" s="663" t="s">
        <v>6555</v>
      </c>
      <c r="H1493" s="663" t="s">
        <v>6556</v>
      </c>
      <c r="I1493" s="665">
        <v>300.95999999999998</v>
      </c>
      <c r="J1493" s="665">
        <v>1</v>
      </c>
      <c r="K1493" s="666">
        <v>300.95999999999998</v>
      </c>
    </row>
    <row r="1494" spans="1:11" ht="14.4" customHeight="1" x14ac:dyDescent="0.3">
      <c r="A1494" s="661" t="s">
        <v>575</v>
      </c>
      <c r="B1494" s="662" t="s">
        <v>576</v>
      </c>
      <c r="C1494" s="663" t="s">
        <v>4019</v>
      </c>
      <c r="D1494" s="664" t="s">
        <v>6900</v>
      </c>
      <c r="E1494" s="663" t="s">
        <v>6901</v>
      </c>
      <c r="F1494" s="664" t="s">
        <v>6902</v>
      </c>
      <c r="G1494" s="663" t="s">
        <v>6557</v>
      </c>
      <c r="H1494" s="663" t="s">
        <v>6558</v>
      </c>
      <c r="I1494" s="665">
        <v>391.01</v>
      </c>
      <c r="J1494" s="665">
        <v>2</v>
      </c>
      <c r="K1494" s="666">
        <v>782.02</v>
      </c>
    </row>
    <row r="1495" spans="1:11" ht="14.4" customHeight="1" x14ac:dyDescent="0.3">
      <c r="A1495" s="661" t="s">
        <v>575</v>
      </c>
      <c r="B1495" s="662" t="s">
        <v>576</v>
      </c>
      <c r="C1495" s="663" t="s">
        <v>4019</v>
      </c>
      <c r="D1495" s="664" t="s">
        <v>6900</v>
      </c>
      <c r="E1495" s="663" t="s">
        <v>6901</v>
      </c>
      <c r="F1495" s="664" t="s">
        <v>6902</v>
      </c>
      <c r="G1495" s="663" t="s">
        <v>6559</v>
      </c>
      <c r="H1495" s="663" t="s">
        <v>6560</v>
      </c>
      <c r="I1495" s="665">
        <v>391.03499999999997</v>
      </c>
      <c r="J1495" s="665">
        <v>2</v>
      </c>
      <c r="K1495" s="666">
        <v>782.06999999999994</v>
      </c>
    </row>
    <row r="1496" spans="1:11" ht="14.4" customHeight="1" x14ac:dyDescent="0.3">
      <c r="A1496" s="661" t="s">
        <v>575</v>
      </c>
      <c r="B1496" s="662" t="s">
        <v>576</v>
      </c>
      <c r="C1496" s="663" t="s">
        <v>4019</v>
      </c>
      <c r="D1496" s="664" t="s">
        <v>6900</v>
      </c>
      <c r="E1496" s="663" t="s">
        <v>6901</v>
      </c>
      <c r="F1496" s="664" t="s">
        <v>6902</v>
      </c>
      <c r="G1496" s="663" t="s">
        <v>6561</v>
      </c>
      <c r="H1496" s="663" t="s">
        <v>6562</v>
      </c>
      <c r="I1496" s="665">
        <v>391.05</v>
      </c>
      <c r="J1496" s="665">
        <v>1</v>
      </c>
      <c r="K1496" s="666">
        <v>391.05</v>
      </c>
    </row>
    <row r="1497" spans="1:11" ht="14.4" customHeight="1" x14ac:dyDescent="0.3">
      <c r="A1497" s="661" t="s">
        <v>575</v>
      </c>
      <c r="B1497" s="662" t="s">
        <v>576</v>
      </c>
      <c r="C1497" s="663" t="s">
        <v>4019</v>
      </c>
      <c r="D1497" s="664" t="s">
        <v>6900</v>
      </c>
      <c r="E1497" s="663" t="s">
        <v>6901</v>
      </c>
      <c r="F1497" s="664" t="s">
        <v>6902</v>
      </c>
      <c r="G1497" s="663" t="s">
        <v>6563</v>
      </c>
      <c r="H1497" s="663" t="s">
        <v>6564</v>
      </c>
      <c r="I1497" s="665">
        <v>391</v>
      </c>
      <c r="J1497" s="665">
        <v>1</v>
      </c>
      <c r="K1497" s="666">
        <v>391</v>
      </c>
    </row>
    <row r="1498" spans="1:11" ht="14.4" customHeight="1" x14ac:dyDescent="0.3">
      <c r="A1498" s="661" t="s">
        <v>575</v>
      </c>
      <c r="B1498" s="662" t="s">
        <v>576</v>
      </c>
      <c r="C1498" s="663" t="s">
        <v>4019</v>
      </c>
      <c r="D1498" s="664" t="s">
        <v>6900</v>
      </c>
      <c r="E1498" s="663" t="s">
        <v>6901</v>
      </c>
      <c r="F1498" s="664" t="s">
        <v>6902</v>
      </c>
      <c r="G1498" s="663" t="s">
        <v>6565</v>
      </c>
      <c r="H1498" s="663" t="s">
        <v>6566</v>
      </c>
      <c r="I1498" s="665">
        <v>391.04</v>
      </c>
      <c r="J1498" s="665">
        <v>1</v>
      </c>
      <c r="K1498" s="666">
        <v>391.04</v>
      </c>
    </row>
    <row r="1499" spans="1:11" ht="14.4" customHeight="1" x14ac:dyDescent="0.3">
      <c r="A1499" s="661" t="s">
        <v>575</v>
      </c>
      <c r="B1499" s="662" t="s">
        <v>576</v>
      </c>
      <c r="C1499" s="663" t="s">
        <v>4019</v>
      </c>
      <c r="D1499" s="664" t="s">
        <v>6900</v>
      </c>
      <c r="E1499" s="663" t="s">
        <v>6901</v>
      </c>
      <c r="F1499" s="664" t="s">
        <v>6902</v>
      </c>
      <c r="G1499" s="663" t="s">
        <v>6567</v>
      </c>
      <c r="H1499" s="663" t="s">
        <v>6568</v>
      </c>
      <c r="I1499" s="665">
        <v>721.31</v>
      </c>
      <c r="J1499" s="665">
        <v>2</v>
      </c>
      <c r="K1499" s="666">
        <v>1442.62</v>
      </c>
    </row>
    <row r="1500" spans="1:11" ht="14.4" customHeight="1" x14ac:dyDescent="0.3">
      <c r="A1500" s="661" t="s">
        <v>575</v>
      </c>
      <c r="B1500" s="662" t="s">
        <v>576</v>
      </c>
      <c r="C1500" s="663" t="s">
        <v>4019</v>
      </c>
      <c r="D1500" s="664" t="s">
        <v>6900</v>
      </c>
      <c r="E1500" s="663" t="s">
        <v>6901</v>
      </c>
      <c r="F1500" s="664" t="s">
        <v>6902</v>
      </c>
      <c r="G1500" s="663" t="s">
        <v>6569</v>
      </c>
      <c r="H1500" s="663" t="s">
        <v>6570</v>
      </c>
      <c r="I1500" s="665">
        <v>1247.75</v>
      </c>
      <c r="J1500" s="665">
        <v>2</v>
      </c>
      <c r="K1500" s="666">
        <v>2495.5</v>
      </c>
    </row>
    <row r="1501" spans="1:11" ht="14.4" customHeight="1" x14ac:dyDescent="0.3">
      <c r="A1501" s="661" t="s">
        <v>575</v>
      </c>
      <c r="B1501" s="662" t="s">
        <v>576</v>
      </c>
      <c r="C1501" s="663" t="s">
        <v>4019</v>
      </c>
      <c r="D1501" s="664" t="s">
        <v>6900</v>
      </c>
      <c r="E1501" s="663" t="s">
        <v>6901</v>
      </c>
      <c r="F1501" s="664" t="s">
        <v>6902</v>
      </c>
      <c r="G1501" s="663" t="s">
        <v>6571</v>
      </c>
      <c r="H1501" s="663" t="s">
        <v>6572</v>
      </c>
      <c r="I1501" s="665">
        <v>9154</v>
      </c>
      <c r="J1501" s="665">
        <v>1</v>
      </c>
      <c r="K1501" s="666">
        <v>9154</v>
      </c>
    </row>
    <row r="1502" spans="1:11" ht="14.4" customHeight="1" x14ac:dyDescent="0.3">
      <c r="A1502" s="661" t="s">
        <v>575</v>
      </c>
      <c r="B1502" s="662" t="s">
        <v>576</v>
      </c>
      <c r="C1502" s="663" t="s">
        <v>4019</v>
      </c>
      <c r="D1502" s="664" t="s">
        <v>6900</v>
      </c>
      <c r="E1502" s="663" t="s">
        <v>6901</v>
      </c>
      <c r="F1502" s="664" t="s">
        <v>6902</v>
      </c>
      <c r="G1502" s="663" t="s">
        <v>6573</v>
      </c>
      <c r="H1502" s="663" t="s">
        <v>6574</v>
      </c>
      <c r="I1502" s="665">
        <v>1725</v>
      </c>
      <c r="J1502" s="665">
        <v>1</v>
      </c>
      <c r="K1502" s="666">
        <v>1725</v>
      </c>
    </row>
    <row r="1503" spans="1:11" ht="14.4" customHeight="1" x14ac:dyDescent="0.3">
      <c r="A1503" s="661" t="s">
        <v>575</v>
      </c>
      <c r="B1503" s="662" t="s">
        <v>576</v>
      </c>
      <c r="C1503" s="663" t="s">
        <v>4019</v>
      </c>
      <c r="D1503" s="664" t="s">
        <v>6900</v>
      </c>
      <c r="E1503" s="663" t="s">
        <v>6901</v>
      </c>
      <c r="F1503" s="664" t="s">
        <v>6902</v>
      </c>
      <c r="G1503" s="663" t="s">
        <v>6575</v>
      </c>
      <c r="H1503" s="663" t="s">
        <v>6576</v>
      </c>
      <c r="I1503" s="665">
        <v>1718.1</v>
      </c>
      <c r="J1503" s="665">
        <v>1</v>
      </c>
      <c r="K1503" s="666">
        <v>1718.1</v>
      </c>
    </row>
    <row r="1504" spans="1:11" ht="14.4" customHeight="1" x14ac:dyDescent="0.3">
      <c r="A1504" s="661" t="s">
        <v>575</v>
      </c>
      <c r="B1504" s="662" t="s">
        <v>576</v>
      </c>
      <c r="C1504" s="663" t="s">
        <v>4019</v>
      </c>
      <c r="D1504" s="664" t="s">
        <v>6900</v>
      </c>
      <c r="E1504" s="663" t="s">
        <v>6901</v>
      </c>
      <c r="F1504" s="664" t="s">
        <v>6902</v>
      </c>
      <c r="G1504" s="663" t="s">
        <v>6577</v>
      </c>
      <c r="H1504" s="663" t="s">
        <v>6578</v>
      </c>
      <c r="I1504" s="665">
        <v>4301.2</v>
      </c>
      <c r="J1504" s="665">
        <v>1</v>
      </c>
      <c r="K1504" s="666">
        <v>4301.2</v>
      </c>
    </row>
    <row r="1505" spans="1:11" ht="14.4" customHeight="1" x14ac:dyDescent="0.3">
      <c r="A1505" s="661" t="s">
        <v>575</v>
      </c>
      <c r="B1505" s="662" t="s">
        <v>576</v>
      </c>
      <c r="C1505" s="663" t="s">
        <v>4019</v>
      </c>
      <c r="D1505" s="664" t="s">
        <v>6900</v>
      </c>
      <c r="E1505" s="663" t="s">
        <v>6901</v>
      </c>
      <c r="F1505" s="664" t="s">
        <v>6902</v>
      </c>
      <c r="G1505" s="663" t="s">
        <v>6579</v>
      </c>
      <c r="H1505" s="663" t="s">
        <v>6580</v>
      </c>
      <c r="I1505" s="665">
        <v>229.17</v>
      </c>
      <c r="J1505" s="665">
        <v>1</v>
      </c>
      <c r="K1505" s="666">
        <v>229.17</v>
      </c>
    </row>
    <row r="1506" spans="1:11" ht="14.4" customHeight="1" x14ac:dyDescent="0.3">
      <c r="A1506" s="661" t="s">
        <v>575</v>
      </c>
      <c r="B1506" s="662" t="s">
        <v>576</v>
      </c>
      <c r="C1506" s="663" t="s">
        <v>4019</v>
      </c>
      <c r="D1506" s="664" t="s">
        <v>6900</v>
      </c>
      <c r="E1506" s="663" t="s">
        <v>6901</v>
      </c>
      <c r="F1506" s="664" t="s">
        <v>6902</v>
      </c>
      <c r="G1506" s="663" t="s">
        <v>6581</v>
      </c>
      <c r="H1506" s="663" t="s">
        <v>6582</v>
      </c>
      <c r="I1506" s="665">
        <v>6708</v>
      </c>
      <c r="J1506" s="665">
        <v>1</v>
      </c>
      <c r="K1506" s="666">
        <v>6708</v>
      </c>
    </row>
    <row r="1507" spans="1:11" ht="14.4" customHeight="1" x14ac:dyDescent="0.3">
      <c r="A1507" s="661" t="s">
        <v>575</v>
      </c>
      <c r="B1507" s="662" t="s">
        <v>576</v>
      </c>
      <c r="C1507" s="663" t="s">
        <v>4019</v>
      </c>
      <c r="D1507" s="664" t="s">
        <v>6900</v>
      </c>
      <c r="E1507" s="663" t="s">
        <v>6901</v>
      </c>
      <c r="F1507" s="664" t="s">
        <v>6902</v>
      </c>
      <c r="G1507" s="663" t="s">
        <v>6583</v>
      </c>
      <c r="H1507" s="663" t="s">
        <v>6584</v>
      </c>
      <c r="I1507" s="665">
        <v>2129.5</v>
      </c>
      <c r="J1507" s="665">
        <v>1</v>
      </c>
      <c r="K1507" s="666">
        <v>2129.5</v>
      </c>
    </row>
    <row r="1508" spans="1:11" ht="14.4" customHeight="1" x14ac:dyDescent="0.3">
      <c r="A1508" s="661" t="s">
        <v>575</v>
      </c>
      <c r="B1508" s="662" t="s">
        <v>576</v>
      </c>
      <c r="C1508" s="663" t="s">
        <v>4019</v>
      </c>
      <c r="D1508" s="664" t="s">
        <v>6900</v>
      </c>
      <c r="E1508" s="663" t="s">
        <v>6901</v>
      </c>
      <c r="F1508" s="664" t="s">
        <v>6902</v>
      </c>
      <c r="G1508" s="663" t="s">
        <v>6585</v>
      </c>
      <c r="H1508" s="663" t="s">
        <v>6586</v>
      </c>
      <c r="I1508" s="665">
        <v>628.35</v>
      </c>
      <c r="J1508" s="665">
        <v>1</v>
      </c>
      <c r="K1508" s="666">
        <v>628.35</v>
      </c>
    </row>
    <row r="1509" spans="1:11" ht="14.4" customHeight="1" x14ac:dyDescent="0.3">
      <c r="A1509" s="661" t="s">
        <v>575</v>
      </c>
      <c r="B1509" s="662" t="s">
        <v>576</v>
      </c>
      <c r="C1509" s="663" t="s">
        <v>4019</v>
      </c>
      <c r="D1509" s="664" t="s">
        <v>6900</v>
      </c>
      <c r="E1509" s="663" t="s">
        <v>6901</v>
      </c>
      <c r="F1509" s="664" t="s">
        <v>6902</v>
      </c>
      <c r="G1509" s="663" t="s">
        <v>6587</v>
      </c>
      <c r="H1509" s="663" t="s">
        <v>6588</v>
      </c>
      <c r="I1509" s="665">
        <v>628.35</v>
      </c>
      <c r="J1509" s="665">
        <v>1</v>
      </c>
      <c r="K1509" s="666">
        <v>628.35</v>
      </c>
    </row>
    <row r="1510" spans="1:11" ht="14.4" customHeight="1" x14ac:dyDescent="0.3">
      <c r="A1510" s="661" t="s">
        <v>575</v>
      </c>
      <c r="B1510" s="662" t="s">
        <v>576</v>
      </c>
      <c r="C1510" s="663" t="s">
        <v>4019</v>
      </c>
      <c r="D1510" s="664" t="s">
        <v>6900</v>
      </c>
      <c r="E1510" s="663" t="s">
        <v>6901</v>
      </c>
      <c r="F1510" s="664" t="s">
        <v>6902</v>
      </c>
      <c r="G1510" s="663" t="s">
        <v>6589</v>
      </c>
      <c r="H1510" s="663" t="s">
        <v>6590</v>
      </c>
      <c r="I1510" s="665">
        <v>628.35</v>
      </c>
      <c r="J1510" s="665">
        <v>1</v>
      </c>
      <c r="K1510" s="666">
        <v>628.35</v>
      </c>
    </row>
    <row r="1511" spans="1:11" ht="14.4" customHeight="1" x14ac:dyDescent="0.3">
      <c r="A1511" s="661" t="s">
        <v>575</v>
      </c>
      <c r="B1511" s="662" t="s">
        <v>576</v>
      </c>
      <c r="C1511" s="663" t="s">
        <v>4019</v>
      </c>
      <c r="D1511" s="664" t="s">
        <v>6900</v>
      </c>
      <c r="E1511" s="663" t="s">
        <v>6901</v>
      </c>
      <c r="F1511" s="664" t="s">
        <v>6902</v>
      </c>
      <c r="G1511" s="663" t="s">
        <v>6591</v>
      </c>
      <c r="H1511" s="663" t="s">
        <v>6592</v>
      </c>
      <c r="I1511" s="665">
        <v>628.35</v>
      </c>
      <c r="J1511" s="665">
        <v>2</v>
      </c>
      <c r="K1511" s="666">
        <v>1256.69</v>
      </c>
    </row>
    <row r="1512" spans="1:11" ht="14.4" customHeight="1" x14ac:dyDescent="0.3">
      <c r="A1512" s="661" t="s">
        <v>575</v>
      </c>
      <c r="B1512" s="662" t="s">
        <v>576</v>
      </c>
      <c r="C1512" s="663" t="s">
        <v>4019</v>
      </c>
      <c r="D1512" s="664" t="s">
        <v>6900</v>
      </c>
      <c r="E1512" s="663" t="s">
        <v>6901</v>
      </c>
      <c r="F1512" s="664" t="s">
        <v>6902</v>
      </c>
      <c r="G1512" s="663" t="s">
        <v>6593</v>
      </c>
      <c r="H1512" s="663" t="s">
        <v>6594</v>
      </c>
      <c r="I1512" s="665">
        <v>585.12</v>
      </c>
      <c r="J1512" s="665">
        <v>1</v>
      </c>
      <c r="K1512" s="666">
        <v>585.12</v>
      </c>
    </row>
    <row r="1513" spans="1:11" ht="14.4" customHeight="1" x14ac:dyDescent="0.3">
      <c r="A1513" s="661" t="s">
        <v>575</v>
      </c>
      <c r="B1513" s="662" t="s">
        <v>576</v>
      </c>
      <c r="C1513" s="663" t="s">
        <v>4019</v>
      </c>
      <c r="D1513" s="664" t="s">
        <v>6900</v>
      </c>
      <c r="E1513" s="663" t="s">
        <v>6901</v>
      </c>
      <c r="F1513" s="664" t="s">
        <v>6902</v>
      </c>
      <c r="G1513" s="663" t="s">
        <v>6595</v>
      </c>
      <c r="H1513" s="663" t="s">
        <v>6596</v>
      </c>
      <c r="I1513" s="665">
        <v>802.82</v>
      </c>
      <c r="J1513" s="665">
        <v>1</v>
      </c>
      <c r="K1513" s="666">
        <v>802.82</v>
      </c>
    </row>
    <row r="1514" spans="1:11" ht="14.4" customHeight="1" x14ac:dyDescent="0.3">
      <c r="A1514" s="661" t="s">
        <v>575</v>
      </c>
      <c r="B1514" s="662" t="s">
        <v>576</v>
      </c>
      <c r="C1514" s="663" t="s">
        <v>4019</v>
      </c>
      <c r="D1514" s="664" t="s">
        <v>6900</v>
      </c>
      <c r="E1514" s="663" t="s">
        <v>6901</v>
      </c>
      <c r="F1514" s="664" t="s">
        <v>6902</v>
      </c>
      <c r="G1514" s="663" t="s">
        <v>6597</v>
      </c>
      <c r="H1514" s="663" t="s">
        <v>6598</v>
      </c>
      <c r="I1514" s="665">
        <v>6752.45</v>
      </c>
      <c r="J1514" s="665">
        <v>1</v>
      </c>
      <c r="K1514" s="666">
        <v>6752.45</v>
      </c>
    </row>
    <row r="1515" spans="1:11" ht="14.4" customHeight="1" x14ac:dyDescent="0.3">
      <c r="A1515" s="661" t="s">
        <v>575</v>
      </c>
      <c r="B1515" s="662" t="s">
        <v>576</v>
      </c>
      <c r="C1515" s="663" t="s">
        <v>4019</v>
      </c>
      <c r="D1515" s="664" t="s">
        <v>6900</v>
      </c>
      <c r="E1515" s="663" t="s">
        <v>6901</v>
      </c>
      <c r="F1515" s="664" t="s">
        <v>6902</v>
      </c>
      <c r="G1515" s="663" t="s">
        <v>6599</v>
      </c>
      <c r="H1515" s="663" t="s">
        <v>6600</v>
      </c>
      <c r="I1515" s="665">
        <v>595.15000000000009</v>
      </c>
      <c r="J1515" s="665">
        <v>2</v>
      </c>
      <c r="K1515" s="666">
        <v>1190.3000000000002</v>
      </c>
    </row>
    <row r="1516" spans="1:11" ht="14.4" customHeight="1" x14ac:dyDescent="0.3">
      <c r="A1516" s="661" t="s">
        <v>575</v>
      </c>
      <c r="B1516" s="662" t="s">
        <v>576</v>
      </c>
      <c r="C1516" s="663" t="s">
        <v>4019</v>
      </c>
      <c r="D1516" s="664" t="s">
        <v>6900</v>
      </c>
      <c r="E1516" s="663" t="s">
        <v>6901</v>
      </c>
      <c r="F1516" s="664" t="s">
        <v>6902</v>
      </c>
      <c r="G1516" s="663" t="s">
        <v>6601</v>
      </c>
      <c r="H1516" s="663" t="s">
        <v>6602</v>
      </c>
      <c r="I1516" s="665">
        <v>663.23</v>
      </c>
      <c r="J1516" s="665">
        <v>1</v>
      </c>
      <c r="K1516" s="666">
        <v>663.23</v>
      </c>
    </row>
    <row r="1517" spans="1:11" ht="14.4" customHeight="1" x14ac:dyDescent="0.3">
      <c r="A1517" s="661" t="s">
        <v>575</v>
      </c>
      <c r="B1517" s="662" t="s">
        <v>576</v>
      </c>
      <c r="C1517" s="663" t="s">
        <v>4019</v>
      </c>
      <c r="D1517" s="664" t="s">
        <v>6900</v>
      </c>
      <c r="E1517" s="663" t="s">
        <v>6901</v>
      </c>
      <c r="F1517" s="664" t="s">
        <v>6902</v>
      </c>
      <c r="G1517" s="663" t="s">
        <v>6603</v>
      </c>
      <c r="H1517" s="663" t="s">
        <v>6604</v>
      </c>
      <c r="I1517" s="665">
        <v>593.36</v>
      </c>
      <c r="J1517" s="665">
        <v>2</v>
      </c>
      <c r="K1517" s="666">
        <v>1186.72</v>
      </c>
    </row>
    <row r="1518" spans="1:11" ht="14.4" customHeight="1" x14ac:dyDescent="0.3">
      <c r="A1518" s="661" t="s">
        <v>575</v>
      </c>
      <c r="B1518" s="662" t="s">
        <v>576</v>
      </c>
      <c r="C1518" s="663" t="s">
        <v>4019</v>
      </c>
      <c r="D1518" s="664" t="s">
        <v>6900</v>
      </c>
      <c r="E1518" s="663" t="s">
        <v>6901</v>
      </c>
      <c r="F1518" s="664" t="s">
        <v>6902</v>
      </c>
      <c r="G1518" s="663" t="s">
        <v>6605</v>
      </c>
      <c r="H1518" s="663" t="s">
        <v>6606</v>
      </c>
      <c r="I1518" s="665">
        <v>730</v>
      </c>
      <c r="J1518" s="665">
        <v>2</v>
      </c>
      <c r="K1518" s="666">
        <v>1460.01</v>
      </c>
    </row>
    <row r="1519" spans="1:11" ht="14.4" customHeight="1" x14ac:dyDescent="0.3">
      <c r="A1519" s="661" t="s">
        <v>575</v>
      </c>
      <c r="B1519" s="662" t="s">
        <v>576</v>
      </c>
      <c r="C1519" s="663" t="s">
        <v>4019</v>
      </c>
      <c r="D1519" s="664" t="s">
        <v>6900</v>
      </c>
      <c r="E1519" s="663" t="s">
        <v>6901</v>
      </c>
      <c r="F1519" s="664" t="s">
        <v>6902</v>
      </c>
      <c r="G1519" s="663" t="s">
        <v>6607</v>
      </c>
      <c r="H1519" s="663" t="s">
        <v>6608</v>
      </c>
      <c r="I1519" s="665">
        <v>1437.99</v>
      </c>
      <c r="J1519" s="665">
        <v>1</v>
      </c>
      <c r="K1519" s="666">
        <v>1437.99</v>
      </c>
    </row>
    <row r="1520" spans="1:11" ht="14.4" customHeight="1" x14ac:dyDescent="0.3">
      <c r="A1520" s="661" t="s">
        <v>575</v>
      </c>
      <c r="B1520" s="662" t="s">
        <v>576</v>
      </c>
      <c r="C1520" s="663" t="s">
        <v>4019</v>
      </c>
      <c r="D1520" s="664" t="s">
        <v>6900</v>
      </c>
      <c r="E1520" s="663" t="s">
        <v>6901</v>
      </c>
      <c r="F1520" s="664" t="s">
        <v>6902</v>
      </c>
      <c r="G1520" s="663" t="s">
        <v>6609</v>
      </c>
      <c r="H1520" s="663" t="s">
        <v>6610</v>
      </c>
      <c r="I1520" s="665">
        <v>730</v>
      </c>
      <c r="J1520" s="665">
        <v>1</v>
      </c>
      <c r="K1520" s="666">
        <v>730</v>
      </c>
    </row>
    <row r="1521" spans="1:11" ht="14.4" customHeight="1" x14ac:dyDescent="0.3">
      <c r="A1521" s="661" t="s">
        <v>575</v>
      </c>
      <c r="B1521" s="662" t="s">
        <v>576</v>
      </c>
      <c r="C1521" s="663" t="s">
        <v>4019</v>
      </c>
      <c r="D1521" s="664" t="s">
        <v>6900</v>
      </c>
      <c r="E1521" s="663" t="s">
        <v>6901</v>
      </c>
      <c r="F1521" s="664" t="s">
        <v>6902</v>
      </c>
      <c r="G1521" s="663" t="s">
        <v>6611</v>
      </c>
      <c r="H1521" s="663" t="s">
        <v>6612</v>
      </c>
      <c r="I1521" s="665">
        <v>11040</v>
      </c>
      <c r="J1521" s="665">
        <v>1</v>
      </c>
      <c r="K1521" s="666">
        <v>11040</v>
      </c>
    </row>
    <row r="1522" spans="1:11" ht="14.4" customHeight="1" x14ac:dyDescent="0.3">
      <c r="A1522" s="661" t="s">
        <v>575</v>
      </c>
      <c r="B1522" s="662" t="s">
        <v>576</v>
      </c>
      <c r="C1522" s="663" t="s">
        <v>4019</v>
      </c>
      <c r="D1522" s="664" t="s">
        <v>6900</v>
      </c>
      <c r="E1522" s="663" t="s">
        <v>6901</v>
      </c>
      <c r="F1522" s="664" t="s">
        <v>6902</v>
      </c>
      <c r="G1522" s="663" t="s">
        <v>6613</v>
      </c>
      <c r="H1522" s="663" t="s">
        <v>6614</v>
      </c>
      <c r="I1522" s="665">
        <v>710</v>
      </c>
      <c r="J1522" s="665">
        <v>2</v>
      </c>
      <c r="K1522" s="666">
        <v>1420</v>
      </c>
    </row>
    <row r="1523" spans="1:11" ht="14.4" customHeight="1" x14ac:dyDescent="0.3">
      <c r="A1523" s="661" t="s">
        <v>575</v>
      </c>
      <c r="B1523" s="662" t="s">
        <v>576</v>
      </c>
      <c r="C1523" s="663" t="s">
        <v>4019</v>
      </c>
      <c r="D1523" s="664" t="s">
        <v>6900</v>
      </c>
      <c r="E1523" s="663" t="s">
        <v>6901</v>
      </c>
      <c r="F1523" s="664" t="s">
        <v>6902</v>
      </c>
      <c r="G1523" s="663" t="s">
        <v>6615</v>
      </c>
      <c r="H1523" s="663" t="s">
        <v>6616</v>
      </c>
      <c r="I1523" s="665">
        <v>10994</v>
      </c>
      <c r="J1523" s="665">
        <v>1</v>
      </c>
      <c r="K1523" s="666">
        <v>10994</v>
      </c>
    </row>
    <row r="1524" spans="1:11" ht="14.4" customHeight="1" x14ac:dyDescent="0.3">
      <c r="A1524" s="661" t="s">
        <v>575</v>
      </c>
      <c r="B1524" s="662" t="s">
        <v>576</v>
      </c>
      <c r="C1524" s="663" t="s">
        <v>4019</v>
      </c>
      <c r="D1524" s="664" t="s">
        <v>6900</v>
      </c>
      <c r="E1524" s="663" t="s">
        <v>6901</v>
      </c>
      <c r="F1524" s="664" t="s">
        <v>6902</v>
      </c>
      <c r="G1524" s="663" t="s">
        <v>6617</v>
      </c>
      <c r="H1524" s="663" t="s">
        <v>6618</v>
      </c>
      <c r="I1524" s="665">
        <v>1375.4</v>
      </c>
      <c r="J1524" s="665">
        <v>2</v>
      </c>
      <c r="K1524" s="666">
        <v>2750.8</v>
      </c>
    </row>
    <row r="1525" spans="1:11" ht="14.4" customHeight="1" x14ac:dyDescent="0.3">
      <c r="A1525" s="661" t="s">
        <v>575</v>
      </c>
      <c r="B1525" s="662" t="s">
        <v>576</v>
      </c>
      <c r="C1525" s="663" t="s">
        <v>4019</v>
      </c>
      <c r="D1525" s="664" t="s">
        <v>6900</v>
      </c>
      <c r="E1525" s="663" t="s">
        <v>6901</v>
      </c>
      <c r="F1525" s="664" t="s">
        <v>6902</v>
      </c>
      <c r="G1525" s="663" t="s">
        <v>6619</v>
      </c>
      <c r="H1525" s="663" t="s">
        <v>6620</v>
      </c>
      <c r="I1525" s="665">
        <v>10994</v>
      </c>
      <c r="J1525" s="665">
        <v>1</v>
      </c>
      <c r="K1525" s="666">
        <v>10994</v>
      </c>
    </row>
    <row r="1526" spans="1:11" ht="14.4" customHeight="1" x14ac:dyDescent="0.3">
      <c r="A1526" s="661" t="s">
        <v>575</v>
      </c>
      <c r="B1526" s="662" t="s">
        <v>576</v>
      </c>
      <c r="C1526" s="663" t="s">
        <v>4019</v>
      </c>
      <c r="D1526" s="664" t="s">
        <v>6900</v>
      </c>
      <c r="E1526" s="663" t="s">
        <v>6901</v>
      </c>
      <c r="F1526" s="664" t="s">
        <v>6902</v>
      </c>
      <c r="G1526" s="663" t="s">
        <v>6621</v>
      </c>
      <c r="H1526" s="663" t="s">
        <v>6622</v>
      </c>
      <c r="I1526" s="665">
        <v>1179.9000000000001</v>
      </c>
      <c r="J1526" s="665">
        <v>2</v>
      </c>
      <c r="K1526" s="666">
        <v>2359.8000000000002</v>
      </c>
    </row>
    <row r="1527" spans="1:11" ht="14.4" customHeight="1" x14ac:dyDescent="0.3">
      <c r="A1527" s="661" t="s">
        <v>575</v>
      </c>
      <c r="B1527" s="662" t="s">
        <v>576</v>
      </c>
      <c r="C1527" s="663" t="s">
        <v>4019</v>
      </c>
      <c r="D1527" s="664" t="s">
        <v>6900</v>
      </c>
      <c r="E1527" s="663" t="s">
        <v>6901</v>
      </c>
      <c r="F1527" s="664" t="s">
        <v>6902</v>
      </c>
      <c r="G1527" s="663" t="s">
        <v>6623</v>
      </c>
      <c r="H1527" s="663" t="s">
        <v>6624</v>
      </c>
      <c r="I1527" s="665">
        <v>1375.4000000000003</v>
      </c>
      <c r="J1527" s="665">
        <v>4</v>
      </c>
      <c r="K1527" s="666">
        <v>5501.6</v>
      </c>
    </row>
    <row r="1528" spans="1:11" ht="14.4" customHeight="1" x14ac:dyDescent="0.3">
      <c r="A1528" s="661" t="s">
        <v>575</v>
      </c>
      <c r="B1528" s="662" t="s">
        <v>576</v>
      </c>
      <c r="C1528" s="663" t="s">
        <v>4019</v>
      </c>
      <c r="D1528" s="664" t="s">
        <v>6900</v>
      </c>
      <c r="E1528" s="663" t="s">
        <v>6901</v>
      </c>
      <c r="F1528" s="664" t="s">
        <v>6902</v>
      </c>
      <c r="G1528" s="663" t="s">
        <v>6625</v>
      </c>
      <c r="H1528" s="663" t="s">
        <v>6626</v>
      </c>
      <c r="I1528" s="665">
        <v>1179.9000000000001</v>
      </c>
      <c r="J1528" s="665">
        <v>2</v>
      </c>
      <c r="K1528" s="666">
        <v>2359.8000000000002</v>
      </c>
    </row>
    <row r="1529" spans="1:11" ht="14.4" customHeight="1" x14ac:dyDescent="0.3">
      <c r="A1529" s="661" t="s">
        <v>575</v>
      </c>
      <c r="B1529" s="662" t="s">
        <v>576</v>
      </c>
      <c r="C1529" s="663" t="s">
        <v>4019</v>
      </c>
      <c r="D1529" s="664" t="s">
        <v>6900</v>
      </c>
      <c r="E1529" s="663" t="s">
        <v>6901</v>
      </c>
      <c r="F1529" s="664" t="s">
        <v>6902</v>
      </c>
      <c r="G1529" s="663" t="s">
        <v>6627</v>
      </c>
      <c r="H1529" s="663" t="s">
        <v>6628</v>
      </c>
      <c r="I1529" s="665">
        <v>14193</v>
      </c>
      <c r="J1529" s="665">
        <v>1</v>
      </c>
      <c r="K1529" s="666">
        <v>14193</v>
      </c>
    </row>
    <row r="1530" spans="1:11" ht="14.4" customHeight="1" x14ac:dyDescent="0.3">
      <c r="A1530" s="661" t="s">
        <v>575</v>
      </c>
      <c r="B1530" s="662" t="s">
        <v>576</v>
      </c>
      <c r="C1530" s="663" t="s">
        <v>4019</v>
      </c>
      <c r="D1530" s="664" t="s">
        <v>6900</v>
      </c>
      <c r="E1530" s="663" t="s">
        <v>6901</v>
      </c>
      <c r="F1530" s="664" t="s">
        <v>6902</v>
      </c>
      <c r="G1530" s="663" t="s">
        <v>6629</v>
      </c>
      <c r="H1530" s="663" t="s">
        <v>6630</v>
      </c>
      <c r="I1530" s="665">
        <v>10188.16</v>
      </c>
      <c r="J1530" s="665">
        <v>1</v>
      </c>
      <c r="K1530" s="666">
        <v>10188.16</v>
      </c>
    </row>
    <row r="1531" spans="1:11" ht="14.4" customHeight="1" x14ac:dyDescent="0.3">
      <c r="A1531" s="661" t="s">
        <v>575</v>
      </c>
      <c r="B1531" s="662" t="s">
        <v>576</v>
      </c>
      <c r="C1531" s="663" t="s">
        <v>4019</v>
      </c>
      <c r="D1531" s="664" t="s">
        <v>6900</v>
      </c>
      <c r="E1531" s="663" t="s">
        <v>6901</v>
      </c>
      <c r="F1531" s="664" t="s">
        <v>6902</v>
      </c>
      <c r="G1531" s="663" t="s">
        <v>6631</v>
      </c>
      <c r="H1531" s="663" t="s">
        <v>6632</v>
      </c>
      <c r="I1531" s="665">
        <v>11132.1</v>
      </c>
      <c r="J1531" s="665">
        <v>1</v>
      </c>
      <c r="K1531" s="666">
        <v>11132.1</v>
      </c>
    </row>
    <row r="1532" spans="1:11" ht="14.4" customHeight="1" x14ac:dyDescent="0.3">
      <c r="A1532" s="661" t="s">
        <v>575</v>
      </c>
      <c r="B1532" s="662" t="s">
        <v>576</v>
      </c>
      <c r="C1532" s="663" t="s">
        <v>4019</v>
      </c>
      <c r="D1532" s="664" t="s">
        <v>6900</v>
      </c>
      <c r="E1532" s="663" t="s">
        <v>6901</v>
      </c>
      <c r="F1532" s="664" t="s">
        <v>6902</v>
      </c>
      <c r="G1532" s="663" t="s">
        <v>6633</v>
      </c>
      <c r="H1532" s="663" t="s">
        <v>6634</v>
      </c>
      <c r="I1532" s="665">
        <v>1358.9</v>
      </c>
      <c r="J1532" s="665">
        <v>1</v>
      </c>
      <c r="K1532" s="666">
        <v>1358.9</v>
      </c>
    </row>
    <row r="1533" spans="1:11" ht="14.4" customHeight="1" x14ac:dyDescent="0.3">
      <c r="A1533" s="661" t="s">
        <v>575</v>
      </c>
      <c r="B1533" s="662" t="s">
        <v>576</v>
      </c>
      <c r="C1533" s="663" t="s">
        <v>4019</v>
      </c>
      <c r="D1533" s="664" t="s">
        <v>6900</v>
      </c>
      <c r="E1533" s="663" t="s">
        <v>6901</v>
      </c>
      <c r="F1533" s="664" t="s">
        <v>6902</v>
      </c>
      <c r="G1533" s="663" t="s">
        <v>6635</v>
      </c>
      <c r="H1533" s="663" t="s">
        <v>6636</v>
      </c>
      <c r="I1533" s="665">
        <v>1358.9</v>
      </c>
      <c r="J1533" s="665">
        <v>2</v>
      </c>
      <c r="K1533" s="666">
        <v>2717.8</v>
      </c>
    </row>
    <row r="1534" spans="1:11" ht="14.4" customHeight="1" x14ac:dyDescent="0.3">
      <c r="A1534" s="661" t="s">
        <v>575</v>
      </c>
      <c r="B1534" s="662" t="s">
        <v>576</v>
      </c>
      <c r="C1534" s="663" t="s">
        <v>4019</v>
      </c>
      <c r="D1534" s="664" t="s">
        <v>6900</v>
      </c>
      <c r="E1534" s="663" t="s">
        <v>6901</v>
      </c>
      <c r="F1534" s="664" t="s">
        <v>6902</v>
      </c>
      <c r="G1534" s="663" t="s">
        <v>6637</v>
      </c>
      <c r="H1534" s="663" t="s">
        <v>6638</v>
      </c>
      <c r="I1534" s="665">
        <v>1358.9</v>
      </c>
      <c r="J1534" s="665">
        <v>1</v>
      </c>
      <c r="K1534" s="666">
        <v>1358.9</v>
      </c>
    </row>
    <row r="1535" spans="1:11" ht="14.4" customHeight="1" x14ac:dyDescent="0.3">
      <c r="A1535" s="661" t="s">
        <v>575</v>
      </c>
      <c r="B1535" s="662" t="s">
        <v>576</v>
      </c>
      <c r="C1535" s="663" t="s">
        <v>4019</v>
      </c>
      <c r="D1535" s="664" t="s">
        <v>6900</v>
      </c>
      <c r="E1535" s="663" t="s">
        <v>6901</v>
      </c>
      <c r="F1535" s="664" t="s">
        <v>6902</v>
      </c>
      <c r="G1535" s="663" t="s">
        <v>6639</v>
      </c>
      <c r="H1535" s="663" t="s">
        <v>6640</v>
      </c>
      <c r="I1535" s="665">
        <v>1718.1</v>
      </c>
      <c r="J1535" s="665">
        <v>1</v>
      </c>
      <c r="K1535" s="666">
        <v>1718.1</v>
      </c>
    </row>
    <row r="1536" spans="1:11" ht="14.4" customHeight="1" x14ac:dyDescent="0.3">
      <c r="A1536" s="661" t="s">
        <v>575</v>
      </c>
      <c r="B1536" s="662" t="s">
        <v>576</v>
      </c>
      <c r="C1536" s="663" t="s">
        <v>4019</v>
      </c>
      <c r="D1536" s="664" t="s">
        <v>6900</v>
      </c>
      <c r="E1536" s="663" t="s">
        <v>6901</v>
      </c>
      <c r="F1536" s="664" t="s">
        <v>6902</v>
      </c>
      <c r="G1536" s="663" t="s">
        <v>6641</v>
      </c>
      <c r="H1536" s="663" t="s">
        <v>6642</v>
      </c>
      <c r="I1536" s="665">
        <v>11384.1</v>
      </c>
      <c r="J1536" s="665">
        <v>1</v>
      </c>
      <c r="K1536" s="666">
        <v>11384.1</v>
      </c>
    </row>
    <row r="1537" spans="1:11" ht="14.4" customHeight="1" x14ac:dyDescent="0.3">
      <c r="A1537" s="661" t="s">
        <v>575</v>
      </c>
      <c r="B1537" s="662" t="s">
        <v>576</v>
      </c>
      <c r="C1537" s="663" t="s">
        <v>4019</v>
      </c>
      <c r="D1537" s="664" t="s">
        <v>6900</v>
      </c>
      <c r="E1537" s="663" t="s">
        <v>6901</v>
      </c>
      <c r="F1537" s="664" t="s">
        <v>6902</v>
      </c>
      <c r="G1537" s="663" t="s">
        <v>6643</v>
      </c>
      <c r="H1537" s="663" t="s">
        <v>6644</v>
      </c>
      <c r="I1537" s="665">
        <v>1274.53</v>
      </c>
      <c r="J1537" s="665">
        <v>1</v>
      </c>
      <c r="K1537" s="666">
        <v>1274.53</v>
      </c>
    </row>
    <row r="1538" spans="1:11" ht="14.4" customHeight="1" x14ac:dyDescent="0.3">
      <c r="A1538" s="661" t="s">
        <v>575</v>
      </c>
      <c r="B1538" s="662" t="s">
        <v>576</v>
      </c>
      <c r="C1538" s="663" t="s">
        <v>4019</v>
      </c>
      <c r="D1538" s="664" t="s">
        <v>6900</v>
      </c>
      <c r="E1538" s="663" t="s">
        <v>6901</v>
      </c>
      <c r="F1538" s="664" t="s">
        <v>6902</v>
      </c>
      <c r="G1538" s="663" t="s">
        <v>6645</v>
      </c>
      <c r="H1538" s="663" t="s">
        <v>6646</v>
      </c>
      <c r="I1538" s="665">
        <v>5093.54</v>
      </c>
      <c r="J1538" s="665">
        <v>1</v>
      </c>
      <c r="K1538" s="666">
        <v>5093.54</v>
      </c>
    </row>
    <row r="1539" spans="1:11" ht="14.4" customHeight="1" x14ac:dyDescent="0.3">
      <c r="A1539" s="661" t="s">
        <v>575</v>
      </c>
      <c r="B1539" s="662" t="s">
        <v>576</v>
      </c>
      <c r="C1539" s="663" t="s">
        <v>4019</v>
      </c>
      <c r="D1539" s="664" t="s">
        <v>6900</v>
      </c>
      <c r="E1539" s="663" t="s">
        <v>6901</v>
      </c>
      <c r="F1539" s="664" t="s">
        <v>6902</v>
      </c>
      <c r="G1539" s="663" t="s">
        <v>6647</v>
      </c>
      <c r="H1539" s="663" t="s">
        <v>6648</v>
      </c>
      <c r="I1539" s="665">
        <v>4301.2800000000007</v>
      </c>
      <c r="J1539" s="665">
        <v>2</v>
      </c>
      <c r="K1539" s="666">
        <v>8602.5600000000013</v>
      </c>
    </row>
    <row r="1540" spans="1:11" ht="14.4" customHeight="1" x14ac:dyDescent="0.3">
      <c r="A1540" s="661" t="s">
        <v>575</v>
      </c>
      <c r="B1540" s="662" t="s">
        <v>576</v>
      </c>
      <c r="C1540" s="663" t="s">
        <v>4019</v>
      </c>
      <c r="D1540" s="664" t="s">
        <v>6900</v>
      </c>
      <c r="E1540" s="663" t="s">
        <v>6901</v>
      </c>
      <c r="F1540" s="664" t="s">
        <v>6902</v>
      </c>
      <c r="G1540" s="663" t="s">
        <v>6649</v>
      </c>
      <c r="H1540" s="663" t="s">
        <v>6650</v>
      </c>
      <c r="I1540" s="665">
        <v>1485.4</v>
      </c>
      <c r="J1540" s="665">
        <v>1</v>
      </c>
      <c r="K1540" s="666">
        <v>1485.4</v>
      </c>
    </row>
    <row r="1541" spans="1:11" ht="14.4" customHeight="1" x14ac:dyDescent="0.3">
      <c r="A1541" s="661" t="s">
        <v>575</v>
      </c>
      <c r="B1541" s="662" t="s">
        <v>576</v>
      </c>
      <c r="C1541" s="663" t="s">
        <v>4019</v>
      </c>
      <c r="D1541" s="664" t="s">
        <v>6900</v>
      </c>
      <c r="E1541" s="663" t="s">
        <v>6901</v>
      </c>
      <c r="F1541" s="664" t="s">
        <v>6902</v>
      </c>
      <c r="G1541" s="663" t="s">
        <v>6651</v>
      </c>
      <c r="H1541" s="663" t="s">
        <v>6652</v>
      </c>
      <c r="I1541" s="665">
        <v>1385.75</v>
      </c>
      <c r="J1541" s="665">
        <v>1</v>
      </c>
      <c r="K1541" s="666">
        <v>1385.75</v>
      </c>
    </row>
    <row r="1542" spans="1:11" ht="14.4" customHeight="1" x14ac:dyDescent="0.3">
      <c r="A1542" s="661" t="s">
        <v>575</v>
      </c>
      <c r="B1542" s="662" t="s">
        <v>576</v>
      </c>
      <c r="C1542" s="663" t="s">
        <v>4019</v>
      </c>
      <c r="D1542" s="664" t="s">
        <v>6900</v>
      </c>
      <c r="E1542" s="663" t="s">
        <v>6901</v>
      </c>
      <c r="F1542" s="664" t="s">
        <v>6902</v>
      </c>
      <c r="G1542" s="663" t="s">
        <v>6653</v>
      </c>
      <c r="H1542" s="663" t="s">
        <v>6654</v>
      </c>
      <c r="I1542" s="665">
        <v>506</v>
      </c>
      <c r="J1542" s="665">
        <v>1</v>
      </c>
      <c r="K1542" s="666">
        <v>506</v>
      </c>
    </row>
    <row r="1543" spans="1:11" ht="14.4" customHeight="1" x14ac:dyDescent="0.3">
      <c r="A1543" s="661" t="s">
        <v>575</v>
      </c>
      <c r="B1543" s="662" t="s">
        <v>576</v>
      </c>
      <c r="C1543" s="663" t="s">
        <v>4019</v>
      </c>
      <c r="D1543" s="664" t="s">
        <v>6900</v>
      </c>
      <c r="E1543" s="663" t="s">
        <v>6901</v>
      </c>
      <c r="F1543" s="664" t="s">
        <v>6902</v>
      </c>
      <c r="G1543" s="663" t="s">
        <v>6655</v>
      </c>
      <c r="H1543" s="663" t="s">
        <v>6656</v>
      </c>
      <c r="I1543" s="665">
        <v>400.14</v>
      </c>
      <c r="J1543" s="665">
        <v>1</v>
      </c>
      <c r="K1543" s="666">
        <v>400.14</v>
      </c>
    </row>
    <row r="1544" spans="1:11" ht="14.4" customHeight="1" x14ac:dyDescent="0.3">
      <c r="A1544" s="661" t="s">
        <v>575</v>
      </c>
      <c r="B1544" s="662" t="s">
        <v>576</v>
      </c>
      <c r="C1544" s="663" t="s">
        <v>4019</v>
      </c>
      <c r="D1544" s="664" t="s">
        <v>6900</v>
      </c>
      <c r="E1544" s="663" t="s">
        <v>6901</v>
      </c>
      <c r="F1544" s="664" t="s">
        <v>6902</v>
      </c>
      <c r="G1544" s="663" t="s">
        <v>6657</v>
      </c>
      <c r="H1544" s="663" t="s">
        <v>6658</v>
      </c>
      <c r="I1544" s="665">
        <v>1048.8</v>
      </c>
      <c r="J1544" s="665">
        <v>1</v>
      </c>
      <c r="K1544" s="666">
        <v>1048.8</v>
      </c>
    </row>
    <row r="1545" spans="1:11" ht="14.4" customHeight="1" x14ac:dyDescent="0.3">
      <c r="A1545" s="661" t="s">
        <v>575</v>
      </c>
      <c r="B1545" s="662" t="s">
        <v>576</v>
      </c>
      <c r="C1545" s="663" t="s">
        <v>4019</v>
      </c>
      <c r="D1545" s="664" t="s">
        <v>6900</v>
      </c>
      <c r="E1545" s="663" t="s">
        <v>6901</v>
      </c>
      <c r="F1545" s="664" t="s">
        <v>6902</v>
      </c>
      <c r="G1545" s="663" t="s">
        <v>6659</v>
      </c>
      <c r="H1545" s="663" t="s">
        <v>6660</v>
      </c>
      <c r="I1545" s="665">
        <v>1655.2</v>
      </c>
      <c r="J1545" s="665">
        <v>1</v>
      </c>
      <c r="K1545" s="666">
        <v>1655.2</v>
      </c>
    </row>
    <row r="1546" spans="1:11" ht="14.4" customHeight="1" x14ac:dyDescent="0.3">
      <c r="A1546" s="661" t="s">
        <v>575</v>
      </c>
      <c r="B1546" s="662" t="s">
        <v>576</v>
      </c>
      <c r="C1546" s="663" t="s">
        <v>4019</v>
      </c>
      <c r="D1546" s="664" t="s">
        <v>6900</v>
      </c>
      <c r="E1546" s="663" t="s">
        <v>6901</v>
      </c>
      <c r="F1546" s="664" t="s">
        <v>6902</v>
      </c>
      <c r="G1546" s="663" t="s">
        <v>6661</v>
      </c>
      <c r="H1546" s="663" t="s">
        <v>6662</v>
      </c>
      <c r="I1546" s="665">
        <v>11561.9</v>
      </c>
      <c r="J1546" s="665">
        <v>1</v>
      </c>
      <c r="K1546" s="666">
        <v>11561.9</v>
      </c>
    </row>
    <row r="1547" spans="1:11" ht="14.4" customHeight="1" x14ac:dyDescent="0.3">
      <c r="A1547" s="661" t="s">
        <v>575</v>
      </c>
      <c r="B1547" s="662" t="s">
        <v>576</v>
      </c>
      <c r="C1547" s="663" t="s">
        <v>4019</v>
      </c>
      <c r="D1547" s="664" t="s">
        <v>6900</v>
      </c>
      <c r="E1547" s="663" t="s">
        <v>6901</v>
      </c>
      <c r="F1547" s="664" t="s">
        <v>6902</v>
      </c>
      <c r="G1547" s="663" t="s">
        <v>6663</v>
      </c>
      <c r="H1547" s="663" t="s">
        <v>6664</v>
      </c>
      <c r="I1547" s="665">
        <v>1778.4</v>
      </c>
      <c r="J1547" s="665">
        <v>1</v>
      </c>
      <c r="K1547" s="666">
        <v>1778.4</v>
      </c>
    </row>
    <row r="1548" spans="1:11" ht="14.4" customHeight="1" x14ac:dyDescent="0.3">
      <c r="A1548" s="661" t="s">
        <v>575</v>
      </c>
      <c r="B1548" s="662" t="s">
        <v>576</v>
      </c>
      <c r="C1548" s="663" t="s">
        <v>4019</v>
      </c>
      <c r="D1548" s="664" t="s">
        <v>6900</v>
      </c>
      <c r="E1548" s="663" t="s">
        <v>6901</v>
      </c>
      <c r="F1548" s="664" t="s">
        <v>6902</v>
      </c>
      <c r="G1548" s="663" t="s">
        <v>6665</v>
      </c>
      <c r="H1548" s="663" t="s">
        <v>6666</v>
      </c>
      <c r="I1548" s="665">
        <v>1778.4</v>
      </c>
      <c r="J1548" s="665">
        <v>1</v>
      </c>
      <c r="K1548" s="666">
        <v>1778.4</v>
      </c>
    </row>
    <row r="1549" spans="1:11" ht="14.4" customHeight="1" x14ac:dyDescent="0.3">
      <c r="A1549" s="661" t="s">
        <v>575</v>
      </c>
      <c r="B1549" s="662" t="s">
        <v>576</v>
      </c>
      <c r="C1549" s="663" t="s">
        <v>4019</v>
      </c>
      <c r="D1549" s="664" t="s">
        <v>6900</v>
      </c>
      <c r="E1549" s="663" t="s">
        <v>6901</v>
      </c>
      <c r="F1549" s="664" t="s">
        <v>6902</v>
      </c>
      <c r="G1549" s="663" t="s">
        <v>6667</v>
      </c>
      <c r="H1549" s="663" t="s">
        <v>6668</v>
      </c>
      <c r="I1549" s="665">
        <v>8717</v>
      </c>
      <c r="J1549" s="665">
        <v>1</v>
      </c>
      <c r="K1549" s="666">
        <v>8717</v>
      </c>
    </row>
    <row r="1550" spans="1:11" ht="14.4" customHeight="1" x14ac:dyDescent="0.3">
      <c r="A1550" s="661" t="s">
        <v>575</v>
      </c>
      <c r="B1550" s="662" t="s">
        <v>576</v>
      </c>
      <c r="C1550" s="663" t="s">
        <v>4019</v>
      </c>
      <c r="D1550" s="664" t="s">
        <v>6900</v>
      </c>
      <c r="E1550" s="663" t="s">
        <v>6901</v>
      </c>
      <c r="F1550" s="664" t="s">
        <v>6902</v>
      </c>
      <c r="G1550" s="663" t="s">
        <v>6669</v>
      </c>
      <c r="H1550" s="663" t="s">
        <v>6670</v>
      </c>
      <c r="I1550" s="665">
        <v>506</v>
      </c>
      <c r="J1550" s="665">
        <v>1</v>
      </c>
      <c r="K1550" s="666">
        <v>506</v>
      </c>
    </row>
    <row r="1551" spans="1:11" ht="14.4" customHeight="1" x14ac:dyDescent="0.3">
      <c r="A1551" s="661" t="s">
        <v>575</v>
      </c>
      <c r="B1551" s="662" t="s">
        <v>576</v>
      </c>
      <c r="C1551" s="663" t="s">
        <v>4019</v>
      </c>
      <c r="D1551" s="664" t="s">
        <v>6900</v>
      </c>
      <c r="E1551" s="663" t="s">
        <v>6901</v>
      </c>
      <c r="F1551" s="664" t="s">
        <v>6902</v>
      </c>
      <c r="G1551" s="663" t="s">
        <v>6671</v>
      </c>
      <c r="H1551" s="663" t="s">
        <v>6672</v>
      </c>
      <c r="I1551" s="665">
        <v>1094.4000000000001</v>
      </c>
      <c r="J1551" s="665">
        <v>2</v>
      </c>
      <c r="K1551" s="666">
        <v>2188.8000000000002</v>
      </c>
    </row>
    <row r="1552" spans="1:11" ht="14.4" customHeight="1" x14ac:dyDescent="0.3">
      <c r="A1552" s="661" t="s">
        <v>575</v>
      </c>
      <c r="B1552" s="662" t="s">
        <v>576</v>
      </c>
      <c r="C1552" s="663" t="s">
        <v>4019</v>
      </c>
      <c r="D1552" s="664" t="s">
        <v>6900</v>
      </c>
      <c r="E1552" s="663" t="s">
        <v>6901</v>
      </c>
      <c r="F1552" s="664" t="s">
        <v>6902</v>
      </c>
      <c r="G1552" s="663" t="s">
        <v>6673</v>
      </c>
      <c r="H1552" s="663" t="s">
        <v>6674</v>
      </c>
      <c r="I1552" s="665">
        <v>901.74</v>
      </c>
      <c r="J1552" s="665">
        <v>1</v>
      </c>
      <c r="K1552" s="666">
        <v>901.74</v>
      </c>
    </row>
    <row r="1553" spans="1:11" ht="14.4" customHeight="1" x14ac:dyDescent="0.3">
      <c r="A1553" s="661" t="s">
        <v>575</v>
      </c>
      <c r="B1553" s="662" t="s">
        <v>576</v>
      </c>
      <c r="C1553" s="663" t="s">
        <v>4019</v>
      </c>
      <c r="D1553" s="664" t="s">
        <v>6900</v>
      </c>
      <c r="E1553" s="663" t="s">
        <v>6901</v>
      </c>
      <c r="F1553" s="664" t="s">
        <v>6902</v>
      </c>
      <c r="G1553" s="663" t="s">
        <v>6675</v>
      </c>
      <c r="H1553" s="663" t="s">
        <v>6676</v>
      </c>
      <c r="I1553" s="665">
        <v>9139.39</v>
      </c>
      <c r="J1553" s="665">
        <v>1</v>
      </c>
      <c r="K1553" s="666">
        <v>9139.39</v>
      </c>
    </row>
    <row r="1554" spans="1:11" ht="14.4" customHeight="1" x14ac:dyDescent="0.3">
      <c r="A1554" s="661" t="s">
        <v>575</v>
      </c>
      <c r="B1554" s="662" t="s">
        <v>576</v>
      </c>
      <c r="C1554" s="663" t="s">
        <v>4019</v>
      </c>
      <c r="D1554" s="664" t="s">
        <v>6900</v>
      </c>
      <c r="E1554" s="663" t="s">
        <v>6901</v>
      </c>
      <c r="F1554" s="664" t="s">
        <v>6902</v>
      </c>
      <c r="G1554" s="663" t="s">
        <v>6677</v>
      </c>
      <c r="H1554" s="663" t="s">
        <v>6678</v>
      </c>
      <c r="I1554" s="665">
        <v>547.22</v>
      </c>
      <c r="J1554" s="665">
        <v>1</v>
      </c>
      <c r="K1554" s="666">
        <v>547.22</v>
      </c>
    </row>
    <row r="1555" spans="1:11" ht="14.4" customHeight="1" x14ac:dyDescent="0.3">
      <c r="A1555" s="661" t="s">
        <v>575</v>
      </c>
      <c r="B1555" s="662" t="s">
        <v>576</v>
      </c>
      <c r="C1555" s="663" t="s">
        <v>4019</v>
      </c>
      <c r="D1555" s="664" t="s">
        <v>6900</v>
      </c>
      <c r="E1555" s="663" t="s">
        <v>6901</v>
      </c>
      <c r="F1555" s="664" t="s">
        <v>6902</v>
      </c>
      <c r="G1555" s="663" t="s">
        <v>6679</v>
      </c>
      <c r="H1555" s="663" t="s">
        <v>6680</v>
      </c>
      <c r="I1555" s="665">
        <v>9139.4</v>
      </c>
      <c r="J1555" s="665">
        <v>1</v>
      </c>
      <c r="K1555" s="666">
        <v>9139.4</v>
      </c>
    </row>
    <row r="1556" spans="1:11" ht="14.4" customHeight="1" x14ac:dyDescent="0.3">
      <c r="A1556" s="661" t="s">
        <v>575</v>
      </c>
      <c r="B1556" s="662" t="s">
        <v>576</v>
      </c>
      <c r="C1556" s="663" t="s">
        <v>4019</v>
      </c>
      <c r="D1556" s="664" t="s">
        <v>6900</v>
      </c>
      <c r="E1556" s="663" t="s">
        <v>6901</v>
      </c>
      <c r="F1556" s="664" t="s">
        <v>6902</v>
      </c>
      <c r="G1556" s="663" t="s">
        <v>6681</v>
      </c>
      <c r="H1556" s="663" t="s">
        <v>6682</v>
      </c>
      <c r="I1556" s="665">
        <v>12640.32</v>
      </c>
      <c r="J1556" s="665">
        <v>1</v>
      </c>
      <c r="K1556" s="666">
        <v>12640.32</v>
      </c>
    </row>
    <row r="1557" spans="1:11" ht="14.4" customHeight="1" x14ac:dyDescent="0.3">
      <c r="A1557" s="661" t="s">
        <v>575</v>
      </c>
      <c r="B1557" s="662" t="s">
        <v>576</v>
      </c>
      <c r="C1557" s="663" t="s">
        <v>4019</v>
      </c>
      <c r="D1557" s="664" t="s">
        <v>6900</v>
      </c>
      <c r="E1557" s="663" t="s">
        <v>6901</v>
      </c>
      <c r="F1557" s="664" t="s">
        <v>6902</v>
      </c>
      <c r="G1557" s="663" t="s">
        <v>6683</v>
      </c>
      <c r="H1557" s="663" t="s">
        <v>6684</v>
      </c>
      <c r="I1557" s="665">
        <v>10628.22</v>
      </c>
      <c r="J1557" s="665">
        <v>1</v>
      </c>
      <c r="K1557" s="666">
        <v>10628.22</v>
      </c>
    </row>
    <row r="1558" spans="1:11" ht="14.4" customHeight="1" x14ac:dyDescent="0.3">
      <c r="A1558" s="661" t="s">
        <v>575</v>
      </c>
      <c r="B1558" s="662" t="s">
        <v>576</v>
      </c>
      <c r="C1558" s="663" t="s">
        <v>4019</v>
      </c>
      <c r="D1558" s="664" t="s">
        <v>6900</v>
      </c>
      <c r="E1558" s="663" t="s">
        <v>6901</v>
      </c>
      <c r="F1558" s="664" t="s">
        <v>6902</v>
      </c>
      <c r="G1558" s="663" t="s">
        <v>6685</v>
      </c>
      <c r="H1558" s="663" t="s">
        <v>6686</v>
      </c>
      <c r="I1558" s="665">
        <v>851.57</v>
      </c>
      <c r="J1558" s="665">
        <v>1</v>
      </c>
      <c r="K1558" s="666">
        <v>851.57</v>
      </c>
    </row>
    <row r="1559" spans="1:11" ht="14.4" customHeight="1" x14ac:dyDescent="0.3">
      <c r="A1559" s="661" t="s">
        <v>575</v>
      </c>
      <c r="B1559" s="662" t="s">
        <v>576</v>
      </c>
      <c r="C1559" s="663" t="s">
        <v>4019</v>
      </c>
      <c r="D1559" s="664" t="s">
        <v>6900</v>
      </c>
      <c r="E1559" s="663" t="s">
        <v>6901</v>
      </c>
      <c r="F1559" s="664" t="s">
        <v>6902</v>
      </c>
      <c r="G1559" s="663" t="s">
        <v>6687</v>
      </c>
      <c r="H1559" s="663" t="s">
        <v>6688</v>
      </c>
      <c r="I1559" s="665">
        <v>1007.76</v>
      </c>
      <c r="J1559" s="665">
        <v>1</v>
      </c>
      <c r="K1559" s="666">
        <v>1007.76</v>
      </c>
    </row>
    <row r="1560" spans="1:11" ht="14.4" customHeight="1" x14ac:dyDescent="0.3">
      <c r="A1560" s="661" t="s">
        <v>575</v>
      </c>
      <c r="B1560" s="662" t="s">
        <v>576</v>
      </c>
      <c r="C1560" s="663" t="s">
        <v>4019</v>
      </c>
      <c r="D1560" s="664" t="s">
        <v>6900</v>
      </c>
      <c r="E1560" s="663" t="s">
        <v>6901</v>
      </c>
      <c r="F1560" s="664" t="s">
        <v>6902</v>
      </c>
      <c r="G1560" s="663" t="s">
        <v>6689</v>
      </c>
      <c r="H1560" s="663" t="s">
        <v>6690</v>
      </c>
      <c r="I1560" s="665">
        <v>4618.1400000000003</v>
      </c>
      <c r="J1560" s="665">
        <v>1</v>
      </c>
      <c r="K1560" s="666">
        <v>4618.1400000000003</v>
      </c>
    </row>
    <row r="1561" spans="1:11" ht="14.4" customHeight="1" x14ac:dyDescent="0.3">
      <c r="A1561" s="661" t="s">
        <v>575</v>
      </c>
      <c r="B1561" s="662" t="s">
        <v>576</v>
      </c>
      <c r="C1561" s="663" t="s">
        <v>4019</v>
      </c>
      <c r="D1561" s="664" t="s">
        <v>6900</v>
      </c>
      <c r="E1561" s="663" t="s">
        <v>6901</v>
      </c>
      <c r="F1561" s="664" t="s">
        <v>6902</v>
      </c>
      <c r="G1561" s="663" t="s">
        <v>6691</v>
      </c>
      <c r="H1561" s="663" t="s">
        <v>6692</v>
      </c>
      <c r="I1561" s="665">
        <v>560.88</v>
      </c>
      <c r="J1561" s="665">
        <v>1</v>
      </c>
      <c r="K1561" s="666">
        <v>560.88</v>
      </c>
    </row>
    <row r="1562" spans="1:11" ht="14.4" customHeight="1" x14ac:dyDescent="0.3">
      <c r="A1562" s="661" t="s">
        <v>575</v>
      </c>
      <c r="B1562" s="662" t="s">
        <v>576</v>
      </c>
      <c r="C1562" s="663" t="s">
        <v>4019</v>
      </c>
      <c r="D1562" s="664" t="s">
        <v>6900</v>
      </c>
      <c r="E1562" s="663" t="s">
        <v>6901</v>
      </c>
      <c r="F1562" s="664" t="s">
        <v>6902</v>
      </c>
      <c r="G1562" s="663" t="s">
        <v>6693</v>
      </c>
      <c r="H1562" s="663" t="s">
        <v>6694</v>
      </c>
      <c r="I1562" s="665">
        <v>8757.48</v>
      </c>
      <c r="J1562" s="665">
        <v>1</v>
      </c>
      <c r="K1562" s="666">
        <v>8757.48</v>
      </c>
    </row>
    <row r="1563" spans="1:11" ht="14.4" customHeight="1" x14ac:dyDescent="0.3">
      <c r="A1563" s="661" t="s">
        <v>575</v>
      </c>
      <c r="B1563" s="662" t="s">
        <v>576</v>
      </c>
      <c r="C1563" s="663" t="s">
        <v>4019</v>
      </c>
      <c r="D1563" s="664" t="s">
        <v>6900</v>
      </c>
      <c r="E1563" s="663" t="s">
        <v>6901</v>
      </c>
      <c r="F1563" s="664" t="s">
        <v>6902</v>
      </c>
      <c r="G1563" s="663" t="s">
        <v>6695</v>
      </c>
      <c r="H1563" s="663" t="s">
        <v>6696</v>
      </c>
      <c r="I1563" s="665">
        <v>11571</v>
      </c>
      <c r="J1563" s="665">
        <v>1</v>
      </c>
      <c r="K1563" s="666">
        <v>11571</v>
      </c>
    </row>
    <row r="1564" spans="1:11" ht="14.4" customHeight="1" x14ac:dyDescent="0.3">
      <c r="A1564" s="661" t="s">
        <v>575</v>
      </c>
      <c r="B1564" s="662" t="s">
        <v>576</v>
      </c>
      <c r="C1564" s="663" t="s">
        <v>4019</v>
      </c>
      <c r="D1564" s="664" t="s">
        <v>6900</v>
      </c>
      <c r="E1564" s="663" t="s">
        <v>6901</v>
      </c>
      <c r="F1564" s="664" t="s">
        <v>6902</v>
      </c>
      <c r="G1564" s="663" t="s">
        <v>6697</v>
      </c>
      <c r="H1564" s="663" t="s">
        <v>6698</v>
      </c>
      <c r="I1564" s="665">
        <v>8572.81</v>
      </c>
      <c r="J1564" s="665">
        <v>1</v>
      </c>
      <c r="K1564" s="666">
        <v>8572.81</v>
      </c>
    </row>
    <row r="1565" spans="1:11" ht="14.4" customHeight="1" x14ac:dyDescent="0.3">
      <c r="A1565" s="661" t="s">
        <v>575</v>
      </c>
      <c r="B1565" s="662" t="s">
        <v>576</v>
      </c>
      <c r="C1565" s="663" t="s">
        <v>4019</v>
      </c>
      <c r="D1565" s="664" t="s">
        <v>6900</v>
      </c>
      <c r="E1565" s="663" t="s">
        <v>6901</v>
      </c>
      <c r="F1565" s="664" t="s">
        <v>6902</v>
      </c>
      <c r="G1565" s="663" t="s">
        <v>6699</v>
      </c>
      <c r="H1565" s="663" t="s">
        <v>6700</v>
      </c>
      <c r="I1565" s="665">
        <v>8572.81</v>
      </c>
      <c r="J1565" s="665">
        <v>1</v>
      </c>
      <c r="K1565" s="666">
        <v>8572.81</v>
      </c>
    </row>
    <row r="1566" spans="1:11" ht="14.4" customHeight="1" x14ac:dyDescent="0.3">
      <c r="A1566" s="661" t="s">
        <v>575</v>
      </c>
      <c r="B1566" s="662" t="s">
        <v>576</v>
      </c>
      <c r="C1566" s="663" t="s">
        <v>4019</v>
      </c>
      <c r="D1566" s="664" t="s">
        <v>6900</v>
      </c>
      <c r="E1566" s="663" t="s">
        <v>6901</v>
      </c>
      <c r="F1566" s="664" t="s">
        <v>6902</v>
      </c>
      <c r="G1566" s="663" t="s">
        <v>6701</v>
      </c>
      <c r="H1566" s="663" t="s">
        <v>6702</v>
      </c>
      <c r="I1566" s="665">
        <v>216.61</v>
      </c>
      <c r="J1566" s="665">
        <v>2</v>
      </c>
      <c r="K1566" s="666">
        <v>433.22</v>
      </c>
    </row>
    <row r="1567" spans="1:11" ht="14.4" customHeight="1" x14ac:dyDescent="0.3">
      <c r="A1567" s="661" t="s">
        <v>575</v>
      </c>
      <c r="B1567" s="662" t="s">
        <v>576</v>
      </c>
      <c r="C1567" s="663" t="s">
        <v>4019</v>
      </c>
      <c r="D1567" s="664" t="s">
        <v>6900</v>
      </c>
      <c r="E1567" s="663" t="s">
        <v>6901</v>
      </c>
      <c r="F1567" s="664" t="s">
        <v>6902</v>
      </c>
      <c r="G1567" s="663" t="s">
        <v>6703</v>
      </c>
      <c r="H1567" s="663" t="s">
        <v>6704</v>
      </c>
      <c r="I1567" s="665">
        <v>2518.5</v>
      </c>
      <c r="J1567" s="665">
        <v>4</v>
      </c>
      <c r="K1567" s="666">
        <v>10074</v>
      </c>
    </row>
    <row r="1568" spans="1:11" ht="14.4" customHeight="1" x14ac:dyDescent="0.3">
      <c r="A1568" s="661" t="s">
        <v>575</v>
      </c>
      <c r="B1568" s="662" t="s">
        <v>576</v>
      </c>
      <c r="C1568" s="663" t="s">
        <v>4019</v>
      </c>
      <c r="D1568" s="664" t="s">
        <v>6900</v>
      </c>
      <c r="E1568" s="663" t="s">
        <v>6901</v>
      </c>
      <c r="F1568" s="664" t="s">
        <v>6902</v>
      </c>
      <c r="G1568" s="663" t="s">
        <v>6705</v>
      </c>
      <c r="H1568" s="663" t="s">
        <v>6706</v>
      </c>
      <c r="I1568" s="665">
        <v>506</v>
      </c>
      <c r="J1568" s="665">
        <v>2</v>
      </c>
      <c r="K1568" s="666">
        <v>1012</v>
      </c>
    </row>
    <row r="1569" spans="1:11" ht="14.4" customHeight="1" x14ac:dyDescent="0.3">
      <c r="A1569" s="661" t="s">
        <v>575</v>
      </c>
      <c r="B1569" s="662" t="s">
        <v>576</v>
      </c>
      <c r="C1569" s="663" t="s">
        <v>4019</v>
      </c>
      <c r="D1569" s="664" t="s">
        <v>6900</v>
      </c>
      <c r="E1569" s="663" t="s">
        <v>6901</v>
      </c>
      <c r="F1569" s="664" t="s">
        <v>6902</v>
      </c>
      <c r="G1569" s="663" t="s">
        <v>6707</v>
      </c>
      <c r="H1569" s="663" t="s">
        <v>6708</v>
      </c>
      <c r="I1569" s="665">
        <v>1029.4250000000002</v>
      </c>
      <c r="J1569" s="665">
        <v>2</v>
      </c>
      <c r="K1569" s="666">
        <v>2058.8500000000004</v>
      </c>
    </row>
    <row r="1570" spans="1:11" ht="14.4" customHeight="1" x14ac:dyDescent="0.3">
      <c r="A1570" s="661" t="s">
        <v>575</v>
      </c>
      <c r="B1570" s="662" t="s">
        <v>576</v>
      </c>
      <c r="C1570" s="663" t="s">
        <v>4019</v>
      </c>
      <c r="D1570" s="664" t="s">
        <v>6900</v>
      </c>
      <c r="E1570" s="663" t="s">
        <v>6901</v>
      </c>
      <c r="F1570" s="664" t="s">
        <v>6902</v>
      </c>
      <c r="G1570" s="663" t="s">
        <v>6709</v>
      </c>
      <c r="H1570" s="663" t="s">
        <v>6710</v>
      </c>
      <c r="I1570" s="665">
        <v>1386.25</v>
      </c>
      <c r="J1570" s="665">
        <v>1</v>
      </c>
      <c r="K1570" s="666">
        <v>1386.25</v>
      </c>
    </row>
    <row r="1571" spans="1:11" ht="14.4" customHeight="1" x14ac:dyDescent="0.3">
      <c r="A1571" s="661" t="s">
        <v>575</v>
      </c>
      <c r="B1571" s="662" t="s">
        <v>576</v>
      </c>
      <c r="C1571" s="663" t="s">
        <v>4019</v>
      </c>
      <c r="D1571" s="664" t="s">
        <v>6900</v>
      </c>
      <c r="E1571" s="663" t="s">
        <v>6901</v>
      </c>
      <c r="F1571" s="664" t="s">
        <v>6902</v>
      </c>
      <c r="G1571" s="663" t="s">
        <v>6711</v>
      </c>
      <c r="H1571" s="663" t="s">
        <v>6712</v>
      </c>
      <c r="I1571" s="665">
        <v>9139.35</v>
      </c>
      <c r="J1571" s="665">
        <v>1</v>
      </c>
      <c r="K1571" s="666">
        <v>9139.35</v>
      </c>
    </row>
    <row r="1572" spans="1:11" ht="14.4" customHeight="1" x14ac:dyDescent="0.3">
      <c r="A1572" s="661" t="s">
        <v>575</v>
      </c>
      <c r="B1572" s="662" t="s">
        <v>576</v>
      </c>
      <c r="C1572" s="663" t="s">
        <v>4019</v>
      </c>
      <c r="D1572" s="664" t="s">
        <v>6900</v>
      </c>
      <c r="E1572" s="663" t="s">
        <v>6901</v>
      </c>
      <c r="F1572" s="664" t="s">
        <v>6902</v>
      </c>
      <c r="G1572" s="663" t="s">
        <v>6713</v>
      </c>
      <c r="H1572" s="663" t="s">
        <v>6714</v>
      </c>
      <c r="I1572" s="665">
        <v>1029.43</v>
      </c>
      <c r="J1572" s="665">
        <v>1</v>
      </c>
      <c r="K1572" s="666">
        <v>1029.43</v>
      </c>
    </row>
    <row r="1573" spans="1:11" ht="14.4" customHeight="1" x14ac:dyDescent="0.3">
      <c r="A1573" s="661" t="s">
        <v>575</v>
      </c>
      <c r="B1573" s="662" t="s">
        <v>576</v>
      </c>
      <c r="C1573" s="663" t="s">
        <v>4019</v>
      </c>
      <c r="D1573" s="664" t="s">
        <v>6900</v>
      </c>
      <c r="E1573" s="663" t="s">
        <v>6901</v>
      </c>
      <c r="F1573" s="664" t="s">
        <v>6902</v>
      </c>
      <c r="G1573" s="663" t="s">
        <v>6715</v>
      </c>
      <c r="H1573" s="663" t="s">
        <v>6716</v>
      </c>
      <c r="I1573" s="665">
        <v>1274.52</v>
      </c>
      <c r="J1573" s="665">
        <v>3</v>
      </c>
      <c r="K1573" s="666">
        <v>3823.56</v>
      </c>
    </row>
    <row r="1574" spans="1:11" ht="14.4" customHeight="1" x14ac:dyDescent="0.3">
      <c r="A1574" s="661" t="s">
        <v>575</v>
      </c>
      <c r="B1574" s="662" t="s">
        <v>576</v>
      </c>
      <c r="C1574" s="663" t="s">
        <v>4019</v>
      </c>
      <c r="D1574" s="664" t="s">
        <v>6900</v>
      </c>
      <c r="E1574" s="663" t="s">
        <v>6901</v>
      </c>
      <c r="F1574" s="664" t="s">
        <v>6902</v>
      </c>
      <c r="G1574" s="663" t="s">
        <v>6717</v>
      </c>
      <c r="H1574" s="663" t="s">
        <v>6718</v>
      </c>
      <c r="I1574" s="665">
        <v>596.94000000000005</v>
      </c>
      <c r="J1574" s="665">
        <v>1</v>
      </c>
      <c r="K1574" s="666">
        <v>596.94000000000005</v>
      </c>
    </row>
    <row r="1575" spans="1:11" ht="14.4" customHeight="1" x14ac:dyDescent="0.3">
      <c r="A1575" s="661" t="s">
        <v>575</v>
      </c>
      <c r="B1575" s="662" t="s">
        <v>576</v>
      </c>
      <c r="C1575" s="663" t="s">
        <v>4019</v>
      </c>
      <c r="D1575" s="664" t="s">
        <v>6900</v>
      </c>
      <c r="E1575" s="663" t="s">
        <v>6901</v>
      </c>
      <c r="F1575" s="664" t="s">
        <v>6902</v>
      </c>
      <c r="G1575" s="663" t="s">
        <v>6719</v>
      </c>
      <c r="H1575" s="663" t="s">
        <v>6720</v>
      </c>
      <c r="I1575" s="665">
        <v>466.28</v>
      </c>
      <c r="J1575" s="665">
        <v>1</v>
      </c>
      <c r="K1575" s="666">
        <v>466.28</v>
      </c>
    </row>
    <row r="1576" spans="1:11" ht="14.4" customHeight="1" x14ac:dyDescent="0.3">
      <c r="A1576" s="661" t="s">
        <v>575</v>
      </c>
      <c r="B1576" s="662" t="s">
        <v>576</v>
      </c>
      <c r="C1576" s="663" t="s">
        <v>4019</v>
      </c>
      <c r="D1576" s="664" t="s">
        <v>6900</v>
      </c>
      <c r="E1576" s="663" t="s">
        <v>6901</v>
      </c>
      <c r="F1576" s="664" t="s">
        <v>6902</v>
      </c>
      <c r="G1576" s="663" t="s">
        <v>6721</v>
      </c>
      <c r="H1576" s="663" t="s">
        <v>6722</v>
      </c>
      <c r="I1576" s="665">
        <v>9139.3799999999992</v>
      </c>
      <c r="J1576" s="665">
        <v>1</v>
      </c>
      <c r="K1576" s="666">
        <v>9139.3799999999992</v>
      </c>
    </row>
    <row r="1577" spans="1:11" ht="14.4" customHeight="1" x14ac:dyDescent="0.3">
      <c r="A1577" s="661" t="s">
        <v>575</v>
      </c>
      <c r="B1577" s="662" t="s">
        <v>576</v>
      </c>
      <c r="C1577" s="663" t="s">
        <v>4019</v>
      </c>
      <c r="D1577" s="664" t="s">
        <v>6900</v>
      </c>
      <c r="E1577" s="663" t="s">
        <v>6901</v>
      </c>
      <c r="F1577" s="664" t="s">
        <v>6902</v>
      </c>
      <c r="G1577" s="663" t="s">
        <v>6723</v>
      </c>
      <c r="H1577" s="663" t="s">
        <v>6724</v>
      </c>
      <c r="I1577" s="665">
        <v>2796.41</v>
      </c>
      <c r="J1577" s="665">
        <v>2</v>
      </c>
      <c r="K1577" s="666">
        <v>5592.82</v>
      </c>
    </row>
    <row r="1578" spans="1:11" ht="14.4" customHeight="1" x14ac:dyDescent="0.3">
      <c r="A1578" s="661" t="s">
        <v>575</v>
      </c>
      <c r="B1578" s="662" t="s">
        <v>576</v>
      </c>
      <c r="C1578" s="663" t="s">
        <v>4019</v>
      </c>
      <c r="D1578" s="664" t="s">
        <v>6900</v>
      </c>
      <c r="E1578" s="663" t="s">
        <v>6901</v>
      </c>
      <c r="F1578" s="664" t="s">
        <v>6902</v>
      </c>
      <c r="G1578" s="663" t="s">
        <v>6725</v>
      </c>
      <c r="H1578" s="663" t="s">
        <v>6726</v>
      </c>
      <c r="I1578" s="665">
        <v>10624.8</v>
      </c>
      <c r="J1578" s="665">
        <v>1</v>
      </c>
      <c r="K1578" s="666">
        <v>10624.8</v>
      </c>
    </row>
    <row r="1579" spans="1:11" ht="14.4" customHeight="1" x14ac:dyDescent="0.3">
      <c r="A1579" s="661" t="s">
        <v>575</v>
      </c>
      <c r="B1579" s="662" t="s">
        <v>576</v>
      </c>
      <c r="C1579" s="663" t="s">
        <v>4019</v>
      </c>
      <c r="D1579" s="664" t="s">
        <v>6900</v>
      </c>
      <c r="E1579" s="663" t="s">
        <v>6901</v>
      </c>
      <c r="F1579" s="664" t="s">
        <v>6902</v>
      </c>
      <c r="G1579" s="663" t="s">
        <v>6727</v>
      </c>
      <c r="H1579" s="663" t="s">
        <v>6728</v>
      </c>
      <c r="I1579" s="665">
        <v>4311.47</v>
      </c>
      <c r="J1579" s="665">
        <v>1</v>
      </c>
      <c r="K1579" s="666">
        <v>4311.47</v>
      </c>
    </row>
    <row r="1580" spans="1:11" ht="14.4" customHeight="1" x14ac:dyDescent="0.3">
      <c r="A1580" s="661" t="s">
        <v>575</v>
      </c>
      <c r="B1580" s="662" t="s">
        <v>576</v>
      </c>
      <c r="C1580" s="663" t="s">
        <v>4019</v>
      </c>
      <c r="D1580" s="664" t="s">
        <v>6900</v>
      </c>
      <c r="E1580" s="663" t="s">
        <v>6901</v>
      </c>
      <c r="F1580" s="664" t="s">
        <v>6902</v>
      </c>
      <c r="G1580" s="663" t="s">
        <v>6729</v>
      </c>
      <c r="H1580" s="663" t="s">
        <v>6730</v>
      </c>
      <c r="I1580" s="665">
        <v>4435.75</v>
      </c>
      <c r="J1580" s="665">
        <v>1</v>
      </c>
      <c r="K1580" s="666">
        <v>4435.75</v>
      </c>
    </row>
    <row r="1581" spans="1:11" ht="14.4" customHeight="1" x14ac:dyDescent="0.3">
      <c r="A1581" s="661" t="s">
        <v>575</v>
      </c>
      <c r="B1581" s="662" t="s">
        <v>576</v>
      </c>
      <c r="C1581" s="663" t="s">
        <v>4019</v>
      </c>
      <c r="D1581" s="664" t="s">
        <v>6900</v>
      </c>
      <c r="E1581" s="663" t="s">
        <v>6901</v>
      </c>
      <c r="F1581" s="664" t="s">
        <v>6902</v>
      </c>
      <c r="G1581" s="663" t="s">
        <v>6731</v>
      </c>
      <c r="H1581" s="663" t="s">
        <v>6732</v>
      </c>
      <c r="I1581" s="665">
        <v>10994</v>
      </c>
      <c r="J1581" s="665">
        <v>1</v>
      </c>
      <c r="K1581" s="666">
        <v>10994</v>
      </c>
    </row>
    <row r="1582" spans="1:11" ht="14.4" customHeight="1" x14ac:dyDescent="0.3">
      <c r="A1582" s="661" t="s">
        <v>575</v>
      </c>
      <c r="B1582" s="662" t="s">
        <v>576</v>
      </c>
      <c r="C1582" s="663" t="s">
        <v>4019</v>
      </c>
      <c r="D1582" s="664" t="s">
        <v>6900</v>
      </c>
      <c r="E1582" s="663" t="s">
        <v>6901</v>
      </c>
      <c r="F1582" s="664" t="s">
        <v>6902</v>
      </c>
      <c r="G1582" s="663" t="s">
        <v>6733</v>
      </c>
      <c r="H1582" s="663" t="s">
        <v>6734</v>
      </c>
      <c r="I1582" s="665">
        <v>1375.4</v>
      </c>
      <c r="J1582" s="665">
        <v>2</v>
      </c>
      <c r="K1582" s="666">
        <v>2750.8</v>
      </c>
    </row>
    <row r="1583" spans="1:11" ht="14.4" customHeight="1" x14ac:dyDescent="0.3">
      <c r="A1583" s="661" t="s">
        <v>575</v>
      </c>
      <c r="B1583" s="662" t="s">
        <v>576</v>
      </c>
      <c r="C1583" s="663" t="s">
        <v>4019</v>
      </c>
      <c r="D1583" s="664" t="s">
        <v>6900</v>
      </c>
      <c r="E1583" s="663" t="s">
        <v>6901</v>
      </c>
      <c r="F1583" s="664" t="s">
        <v>6902</v>
      </c>
      <c r="G1583" s="663" t="s">
        <v>6735</v>
      </c>
      <c r="H1583" s="663" t="s">
        <v>6736</v>
      </c>
      <c r="I1583" s="665">
        <v>1375.4</v>
      </c>
      <c r="J1583" s="665">
        <v>3</v>
      </c>
      <c r="K1583" s="666">
        <v>4126.2000000000007</v>
      </c>
    </row>
    <row r="1584" spans="1:11" ht="14.4" customHeight="1" x14ac:dyDescent="0.3">
      <c r="A1584" s="661" t="s">
        <v>575</v>
      </c>
      <c r="B1584" s="662" t="s">
        <v>576</v>
      </c>
      <c r="C1584" s="663" t="s">
        <v>4019</v>
      </c>
      <c r="D1584" s="664" t="s">
        <v>6900</v>
      </c>
      <c r="E1584" s="663" t="s">
        <v>6901</v>
      </c>
      <c r="F1584" s="664" t="s">
        <v>6902</v>
      </c>
      <c r="G1584" s="663" t="s">
        <v>6737</v>
      </c>
      <c r="H1584" s="663" t="s">
        <v>6738</v>
      </c>
      <c r="I1584" s="665">
        <v>1375.4000000000003</v>
      </c>
      <c r="J1584" s="665">
        <v>5</v>
      </c>
      <c r="K1584" s="666">
        <v>6877.0000000000009</v>
      </c>
    </row>
    <row r="1585" spans="1:11" ht="14.4" customHeight="1" x14ac:dyDescent="0.3">
      <c r="A1585" s="661" t="s">
        <v>575</v>
      </c>
      <c r="B1585" s="662" t="s">
        <v>576</v>
      </c>
      <c r="C1585" s="663" t="s">
        <v>4019</v>
      </c>
      <c r="D1585" s="664" t="s">
        <v>6900</v>
      </c>
      <c r="E1585" s="663" t="s">
        <v>6901</v>
      </c>
      <c r="F1585" s="664" t="s">
        <v>6902</v>
      </c>
      <c r="G1585" s="663" t="s">
        <v>6739</v>
      </c>
      <c r="H1585" s="663" t="s">
        <v>6740</v>
      </c>
      <c r="I1585" s="665">
        <v>1247.75</v>
      </c>
      <c r="J1585" s="665">
        <v>2</v>
      </c>
      <c r="K1585" s="666">
        <v>2495.5</v>
      </c>
    </row>
    <row r="1586" spans="1:11" ht="14.4" customHeight="1" x14ac:dyDescent="0.3">
      <c r="A1586" s="661" t="s">
        <v>575</v>
      </c>
      <c r="B1586" s="662" t="s">
        <v>576</v>
      </c>
      <c r="C1586" s="663" t="s">
        <v>4019</v>
      </c>
      <c r="D1586" s="664" t="s">
        <v>6900</v>
      </c>
      <c r="E1586" s="663" t="s">
        <v>6901</v>
      </c>
      <c r="F1586" s="664" t="s">
        <v>6902</v>
      </c>
      <c r="G1586" s="663" t="s">
        <v>6741</v>
      </c>
      <c r="H1586" s="663" t="s">
        <v>6742</v>
      </c>
      <c r="I1586" s="665">
        <v>1375.4</v>
      </c>
      <c r="J1586" s="665">
        <v>1</v>
      </c>
      <c r="K1586" s="666">
        <v>1375.4</v>
      </c>
    </row>
    <row r="1587" spans="1:11" ht="14.4" customHeight="1" x14ac:dyDescent="0.3">
      <c r="A1587" s="661" t="s">
        <v>575</v>
      </c>
      <c r="B1587" s="662" t="s">
        <v>576</v>
      </c>
      <c r="C1587" s="663" t="s">
        <v>4019</v>
      </c>
      <c r="D1587" s="664" t="s">
        <v>6900</v>
      </c>
      <c r="E1587" s="663" t="s">
        <v>6901</v>
      </c>
      <c r="F1587" s="664" t="s">
        <v>6902</v>
      </c>
      <c r="G1587" s="663" t="s">
        <v>6743</v>
      </c>
      <c r="H1587" s="663" t="s">
        <v>6744</v>
      </c>
      <c r="I1587" s="665">
        <v>1247.75</v>
      </c>
      <c r="J1587" s="665">
        <v>1</v>
      </c>
      <c r="K1587" s="666">
        <v>1247.75</v>
      </c>
    </row>
    <row r="1588" spans="1:11" ht="14.4" customHeight="1" x14ac:dyDescent="0.3">
      <c r="A1588" s="661" t="s">
        <v>575</v>
      </c>
      <c r="B1588" s="662" t="s">
        <v>576</v>
      </c>
      <c r="C1588" s="663" t="s">
        <v>4019</v>
      </c>
      <c r="D1588" s="664" t="s">
        <v>6900</v>
      </c>
      <c r="E1588" s="663" t="s">
        <v>6901</v>
      </c>
      <c r="F1588" s="664" t="s">
        <v>6902</v>
      </c>
      <c r="G1588" s="663" t="s">
        <v>6745</v>
      </c>
      <c r="H1588" s="663" t="s">
        <v>6746</v>
      </c>
      <c r="I1588" s="665">
        <v>1375.4</v>
      </c>
      <c r="J1588" s="665">
        <v>2</v>
      </c>
      <c r="K1588" s="666">
        <v>2750.8</v>
      </c>
    </row>
    <row r="1589" spans="1:11" ht="14.4" customHeight="1" x14ac:dyDescent="0.3">
      <c r="A1589" s="661" t="s">
        <v>575</v>
      </c>
      <c r="B1589" s="662" t="s">
        <v>576</v>
      </c>
      <c r="C1589" s="663" t="s">
        <v>4019</v>
      </c>
      <c r="D1589" s="664" t="s">
        <v>6900</v>
      </c>
      <c r="E1589" s="663" t="s">
        <v>6901</v>
      </c>
      <c r="F1589" s="664" t="s">
        <v>6902</v>
      </c>
      <c r="G1589" s="663" t="s">
        <v>6747</v>
      </c>
      <c r="H1589" s="663" t="s">
        <v>6748</v>
      </c>
      <c r="I1589" s="665">
        <v>466.27</v>
      </c>
      <c r="J1589" s="665">
        <v>1</v>
      </c>
      <c r="K1589" s="666">
        <v>466.27</v>
      </c>
    </row>
    <row r="1590" spans="1:11" ht="14.4" customHeight="1" x14ac:dyDescent="0.3">
      <c r="A1590" s="661" t="s">
        <v>575</v>
      </c>
      <c r="B1590" s="662" t="s">
        <v>576</v>
      </c>
      <c r="C1590" s="663" t="s">
        <v>4019</v>
      </c>
      <c r="D1590" s="664" t="s">
        <v>6900</v>
      </c>
      <c r="E1590" s="663" t="s">
        <v>6901</v>
      </c>
      <c r="F1590" s="664" t="s">
        <v>6902</v>
      </c>
      <c r="G1590" s="663" t="s">
        <v>6749</v>
      </c>
      <c r="H1590" s="663" t="s">
        <v>6750</v>
      </c>
      <c r="I1590" s="665">
        <v>1800</v>
      </c>
      <c r="J1590" s="665">
        <v>2</v>
      </c>
      <c r="K1590" s="666">
        <v>3600</v>
      </c>
    </row>
    <row r="1591" spans="1:11" ht="14.4" customHeight="1" x14ac:dyDescent="0.3">
      <c r="A1591" s="661" t="s">
        <v>575</v>
      </c>
      <c r="B1591" s="662" t="s">
        <v>576</v>
      </c>
      <c r="C1591" s="663" t="s">
        <v>4019</v>
      </c>
      <c r="D1591" s="664" t="s">
        <v>6900</v>
      </c>
      <c r="E1591" s="663" t="s">
        <v>6901</v>
      </c>
      <c r="F1591" s="664" t="s">
        <v>6902</v>
      </c>
      <c r="G1591" s="663" t="s">
        <v>6751</v>
      </c>
      <c r="H1591" s="663" t="s">
        <v>6752</v>
      </c>
      <c r="I1591" s="665">
        <v>1464.47</v>
      </c>
      <c r="J1591" s="665">
        <v>1</v>
      </c>
      <c r="K1591" s="666">
        <v>1464.47</v>
      </c>
    </row>
    <row r="1592" spans="1:11" ht="14.4" customHeight="1" x14ac:dyDescent="0.3">
      <c r="A1592" s="661" t="s">
        <v>575</v>
      </c>
      <c r="B1592" s="662" t="s">
        <v>576</v>
      </c>
      <c r="C1592" s="663" t="s">
        <v>4019</v>
      </c>
      <c r="D1592" s="664" t="s">
        <v>6900</v>
      </c>
      <c r="E1592" s="663" t="s">
        <v>6901</v>
      </c>
      <c r="F1592" s="664" t="s">
        <v>6902</v>
      </c>
      <c r="G1592" s="663" t="s">
        <v>6753</v>
      </c>
      <c r="H1592" s="663" t="s">
        <v>6754</v>
      </c>
      <c r="I1592" s="665">
        <v>1074.4000000000001</v>
      </c>
      <c r="J1592" s="665">
        <v>2</v>
      </c>
      <c r="K1592" s="666">
        <v>2148.81</v>
      </c>
    </row>
    <row r="1593" spans="1:11" ht="14.4" customHeight="1" x14ac:dyDescent="0.3">
      <c r="A1593" s="661" t="s">
        <v>575</v>
      </c>
      <c r="B1593" s="662" t="s">
        <v>576</v>
      </c>
      <c r="C1593" s="663" t="s">
        <v>4019</v>
      </c>
      <c r="D1593" s="664" t="s">
        <v>6900</v>
      </c>
      <c r="E1593" s="663" t="s">
        <v>6901</v>
      </c>
      <c r="F1593" s="664" t="s">
        <v>6902</v>
      </c>
      <c r="G1593" s="663" t="s">
        <v>6755</v>
      </c>
      <c r="H1593" s="663" t="s">
        <v>6756</v>
      </c>
      <c r="I1593" s="665">
        <v>1800</v>
      </c>
      <c r="J1593" s="665">
        <v>1</v>
      </c>
      <c r="K1593" s="666">
        <v>1800</v>
      </c>
    </row>
    <row r="1594" spans="1:11" ht="14.4" customHeight="1" x14ac:dyDescent="0.3">
      <c r="A1594" s="661" t="s">
        <v>575</v>
      </c>
      <c r="B1594" s="662" t="s">
        <v>576</v>
      </c>
      <c r="C1594" s="663" t="s">
        <v>4019</v>
      </c>
      <c r="D1594" s="664" t="s">
        <v>6900</v>
      </c>
      <c r="E1594" s="663" t="s">
        <v>6901</v>
      </c>
      <c r="F1594" s="664" t="s">
        <v>6902</v>
      </c>
      <c r="G1594" s="663" t="s">
        <v>6757</v>
      </c>
      <c r="H1594" s="663" t="s">
        <v>6758</v>
      </c>
      <c r="I1594" s="665">
        <v>1800</v>
      </c>
      <c r="J1594" s="665">
        <v>1</v>
      </c>
      <c r="K1594" s="666">
        <v>1800</v>
      </c>
    </row>
    <row r="1595" spans="1:11" ht="14.4" customHeight="1" x14ac:dyDescent="0.3">
      <c r="A1595" s="661" t="s">
        <v>575</v>
      </c>
      <c r="B1595" s="662" t="s">
        <v>576</v>
      </c>
      <c r="C1595" s="663" t="s">
        <v>4019</v>
      </c>
      <c r="D1595" s="664" t="s">
        <v>6900</v>
      </c>
      <c r="E1595" s="663" t="s">
        <v>6901</v>
      </c>
      <c r="F1595" s="664" t="s">
        <v>6902</v>
      </c>
      <c r="G1595" s="663" t="s">
        <v>6759</v>
      </c>
      <c r="H1595" s="663" t="s">
        <v>6760</v>
      </c>
      <c r="I1595" s="665">
        <v>9660</v>
      </c>
      <c r="J1595" s="665">
        <v>1</v>
      </c>
      <c r="K1595" s="666">
        <v>9660</v>
      </c>
    </row>
    <row r="1596" spans="1:11" ht="14.4" customHeight="1" x14ac:dyDescent="0.3">
      <c r="A1596" s="661" t="s">
        <v>575</v>
      </c>
      <c r="B1596" s="662" t="s">
        <v>576</v>
      </c>
      <c r="C1596" s="663" t="s">
        <v>4019</v>
      </c>
      <c r="D1596" s="664" t="s">
        <v>6900</v>
      </c>
      <c r="E1596" s="663" t="s">
        <v>6901</v>
      </c>
      <c r="F1596" s="664" t="s">
        <v>6902</v>
      </c>
      <c r="G1596" s="663" t="s">
        <v>6761</v>
      </c>
      <c r="H1596" s="663" t="s">
        <v>6762</v>
      </c>
      <c r="I1596" s="665">
        <v>1136.53</v>
      </c>
      <c r="J1596" s="665">
        <v>1</v>
      </c>
      <c r="K1596" s="666">
        <v>1136.53</v>
      </c>
    </row>
    <row r="1597" spans="1:11" ht="14.4" customHeight="1" x14ac:dyDescent="0.3">
      <c r="A1597" s="661" t="s">
        <v>575</v>
      </c>
      <c r="B1597" s="662" t="s">
        <v>576</v>
      </c>
      <c r="C1597" s="663" t="s">
        <v>4019</v>
      </c>
      <c r="D1597" s="664" t="s">
        <v>6900</v>
      </c>
      <c r="E1597" s="663" t="s">
        <v>6901</v>
      </c>
      <c r="F1597" s="664" t="s">
        <v>6902</v>
      </c>
      <c r="G1597" s="663" t="s">
        <v>6763</v>
      </c>
      <c r="H1597" s="663" t="s">
        <v>6764</v>
      </c>
      <c r="I1597" s="665">
        <v>1375.4</v>
      </c>
      <c r="J1597" s="665">
        <v>2</v>
      </c>
      <c r="K1597" s="666">
        <v>2750.8</v>
      </c>
    </row>
    <row r="1598" spans="1:11" ht="14.4" customHeight="1" x14ac:dyDescent="0.3">
      <c r="A1598" s="661" t="s">
        <v>575</v>
      </c>
      <c r="B1598" s="662" t="s">
        <v>576</v>
      </c>
      <c r="C1598" s="663" t="s">
        <v>4019</v>
      </c>
      <c r="D1598" s="664" t="s">
        <v>6900</v>
      </c>
      <c r="E1598" s="663" t="s">
        <v>6901</v>
      </c>
      <c r="F1598" s="664" t="s">
        <v>6902</v>
      </c>
      <c r="G1598" s="663" t="s">
        <v>6765</v>
      </c>
      <c r="H1598" s="663" t="s">
        <v>6766</v>
      </c>
      <c r="I1598" s="665">
        <v>1099.4000000000001</v>
      </c>
      <c r="J1598" s="665">
        <v>1</v>
      </c>
      <c r="K1598" s="666">
        <v>1099.4000000000001</v>
      </c>
    </row>
    <row r="1599" spans="1:11" ht="14.4" customHeight="1" x14ac:dyDescent="0.3">
      <c r="A1599" s="661" t="s">
        <v>575</v>
      </c>
      <c r="B1599" s="662" t="s">
        <v>576</v>
      </c>
      <c r="C1599" s="663" t="s">
        <v>4019</v>
      </c>
      <c r="D1599" s="664" t="s">
        <v>6900</v>
      </c>
      <c r="E1599" s="663" t="s">
        <v>6901</v>
      </c>
      <c r="F1599" s="664" t="s">
        <v>6902</v>
      </c>
      <c r="G1599" s="663" t="s">
        <v>6767</v>
      </c>
      <c r="H1599" s="663" t="s">
        <v>6768</v>
      </c>
      <c r="I1599" s="665">
        <v>1179.9100000000001</v>
      </c>
      <c r="J1599" s="665">
        <v>2</v>
      </c>
      <c r="K1599" s="666">
        <v>2359.8200000000002</v>
      </c>
    </row>
    <row r="1600" spans="1:11" ht="14.4" customHeight="1" x14ac:dyDescent="0.3">
      <c r="A1600" s="661" t="s">
        <v>575</v>
      </c>
      <c r="B1600" s="662" t="s">
        <v>576</v>
      </c>
      <c r="C1600" s="663" t="s">
        <v>4019</v>
      </c>
      <c r="D1600" s="664" t="s">
        <v>6900</v>
      </c>
      <c r="E1600" s="663" t="s">
        <v>6901</v>
      </c>
      <c r="F1600" s="664" t="s">
        <v>6902</v>
      </c>
      <c r="G1600" s="663" t="s">
        <v>6769</v>
      </c>
      <c r="H1600" s="663" t="s">
        <v>6770</v>
      </c>
      <c r="I1600" s="665">
        <v>466.26</v>
      </c>
      <c r="J1600" s="665">
        <v>3</v>
      </c>
      <c r="K1600" s="666">
        <v>1398.77</v>
      </c>
    </row>
    <row r="1601" spans="1:11" ht="14.4" customHeight="1" x14ac:dyDescent="0.3">
      <c r="A1601" s="661" t="s">
        <v>575</v>
      </c>
      <c r="B1601" s="662" t="s">
        <v>576</v>
      </c>
      <c r="C1601" s="663" t="s">
        <v>4019</v>
      </c>
      <c r="D1601" s="664" t="s">
        <v>6900</v>
      </c>
      <c r="E1601" s="663" t="s">
        <v>6901</v>
      </c>
      <c r="F1601" s="664" t="s">
        <v>6902</v>
      </c>
      <c r="G1601" s="663" t="s">
        <v>6771</v>
      </c>
      <c r="H1601" s="663" t="s">
        <v>6772</v>
      </c>
      <c r="I1601" s="665">
        <v>10994</v>
      </c>
      <c r="J1601" s="665">
        <v>1</v>
      </c>
      <c r="K1601" s="666">
        <v>10994</v>
      </c>
    </row>
    <row r="1602" spans="1:11" ht="14.4" customHeight="1" x14ac:dyDescent="0.3">
      <c r="A1602" s="661" t="s">
        <v>575</v>
      </c>
      <c r="B1602" s="662" t="s">
        <v>576</v>
      </c>
      <c r="C1602" s="663" t="s">
        <v>4019</v>
      </c>
      <c r="D1602" s="664" t="s">
        <v>6900</v>
      </c>
      <c r="E1602" s="663" t="s">
        <v>6901</v>
      </c>
      <c r="F1602" s="664" t="s">
        <v>6902</v>
      </c>
      <c r="G1602" s="663" t="s">
        <v>6773</v>
      </c>
      <c r="H1602" s="663" t="s">
        <v>6774</v>
      </c>
      <c r="I1602" s="665">
        <v>11384.04</v>
      </c>
      <c r="J1602" s="665">
        <v>1</v>
      </c>
      <c r="K1602" s="666">
        <v>11384.04</v>
      </c>
    </row>
    <row r="1603" spans="1:11" ht="14.4" customHeight="1" x14ac:dyDescent="0.3">
      <c r="A1603" s="661" t="s">
        <v>575</v>
      </c>
      <c r="B1603" s="662" t="s">
        <v>576</v>
      </c>
      <c r="C1603" s="663" t="s">
        <v>4019</v>
      </c>
      <c r="D1603" s="664" t="s">
        <v>6900</v>
      </c>
      <c r="E1603" s="663" t="s">
        <v>6901</v>
      </c>
      <c r="F1603" s="664" t="s">
        <v>6902</v>
      </c>
      <c r="G1603" s="663" t="s">
        <v>6775</v>
      </c>
      <c r="H1603" s="663" t="s">
        <v>6776</v>
      </c>
      <c r="I1603" s="665">
        <v>4301.2</v>
      </c>
      <c r="J1603" s="665">
        <v>1</v>
      </c>
      <c r="K1603" s="666">
        <v>4301.2</v>
      </c>
    </row>
    <row r="1604" spans="1:11" ht="14.4" customHeight="1" x14ac:dyDescent="0.3">
      <c r="A1604" s="661" t="s">
        <v>575</v>
      </c>
      <c r="B1604" s="662" t="s">
        <v>576</v>
      </c>
      <c r="C1604" s="663" t="s">
        <v>4019</v>
      </c>
      <c r="D1604" s="664" t="s">
        <v>6900</v>
      </c>
      <c r="E1604" s="663" t="s">
        <v>6901</v>
      </c>
      <c r="F1604" s="664" t="s">
        <v>6902</v>
      </c>
      <c r="G1604" s="663" t="s">
        <v>6777</v>
      </c>
      <c r="H1604" s="663" t="s">
        <v>6778</v>
      </c>
      <c r="I1604" s="665">
        <v>12261.87</v>
      </c>
      <c r="J1604" s="665">
        <v>1</v>
      </c>
      <c r="K1604" s="666">
        <v>12261.87</v>
      </c>
    </row>
    <row r="1605" spans="1:11" ht="14.4" customHeight="1" x14ac:dyDescent="0.3">
      <c r="A1605" s="661" t="s">
        <v>575</v>
      </c>
      <c r="B1605" s="662" t="s">
        <v>576</v>
      </c>
      <c r="C1605" s="663" t="s">
        <v>4019</v>
      </c>
      <c r="D1605" s="664" t="s">
        <v>6900</v>
      </c>
      <c r="E1605" s="663" t="s">
        <v>6901</v>
      </c>
      <c r="F1605" s="664" t="s">
        <v>6902</v>
      </c>
      <c r="G1605" s="663" t="s">
        <v>6779</v>
      </c>
      <c r="H1605" s="663" t="s">
        <v>6780</v>
      </c>
      <c r="I1605" s="665">
        <v>901.75</v>
      </c>
      <c r="J1605" s="665">
        <v>1</v>
      </c>
      <c r="K1605" s="666">
        <v>901.75</v>
      </c>
    </row>
    <row r="1606" spans="1:11" ht="14.4" customHeight="1" x14ac:dyDescent="0.3">
      <c r="A1606" s="661" t="s">
        <v>575</v>
      </c>
      <c r="B1606" s="662" t="s">
        <v>576</v>
      </c>
      <c r="C1606" s="663" t="s">
        <v>4019</v>
      </c>
      <c r="D1606" s="664" t="s">
        <v>6900</v>
      </c>
      <c r="E1606" s="663" t="s">
        <v>6901</v>
      </c>
      <c r="F1606" s="664" t="s">
        <v>6902</v>
      </c>
      <c r="G1606" s="663" t="s">
        <v>6781</v>
      </c>
      <c r="H1606" s="663" t="s">
        <v>6782</v>
      </c>
      <c r="I1606" s="665">
        <v>2865.96</v>
      </c>
      <c r="J1606" s="665">
        <v>1</v>
      </c>
      <c r="K1606" s="666">
        <v>2865.96</v>
      </c>
    </row>
    <row r="1607" spans="1:11" ht="14.4" customHeight="1" x14ac:dyDescent="0.3">
      <c r="A1607" s="661" t="s">
        <v>575</v>
      </c>
      <c r="B1607" s="662" t="s">
        <v>576</v>
      </c>
      <c r="C1607" s="663" t="s">
        <v>4019</v>
      </c>
      <c r="D1607" s="664" t="s">
        <v>6900</v>
      </c>
      <c r="E1607" s="663" t="s">
        <v>6901</v>
      </c>
      <c r="F1607" s="664" t="s">
        <v>6902</v>
      </c>
      <c r="G1607" s="663" t="s">
        <v>6783</v>
      </c>
      <c r="H1607" s="663" t="s">
        <v>6784</v>
      </c>
      <c r="I1607" s="665">
        <v>426.36</v>
      </c>
      <c r="J1607" s="665">
        <v>1</v>
      </c>
      <c r="K1607" s="666">
        <v>426.36</v>
      </c>
    </row>
    <row r="1608" spans="1:11" ht="14.4" customHeight="1" x14ac:dyDescent="0.3">
      <c r="A1608" s="661" t="s">
        <v>575</v>
      </c>
      <c r="B1608" s="662" t="s">
        <v>576</v>
      </c>
      <c r="C1608" s="663" t="s">
        <v>4019</v>
      </c>
      <c r="D1608" s="664" t="s">
        <v>6900</v>
      </c>
      <c r="E1608" s="663" t="s">
        <v>6901</v>
      </c>
      <c r="F1608" s="664" t="s">
        <v>6902</v>
      </c>
      <c r="G1608" s="663" t="s">
        <v>6785</v>
      </c>
      <c r="H1608" s="663" t="s">
        <v>6786</v>
      </c>
      <c r="I1608" s="665">
        <v>4301.2</v>
      </c>
      <c r="J1608" s="665">
        <v>1</v>
      </c>
      <c r="K1608" s="666">
        <v>4301.2</v>
      </c>
    </row>
    <row r="1609" spans="1:11" ht="14.4" customHeight="1" x14ac:dyDescent="0.3">
      <c r="A1609" s="661" t="s">
        <v>575</v>
      </c>
      <c r="B1609" s="662" t="s">
        <v>576</v>
      </c>
      <c r="C1609" s="663" t="s">
        <v>4019</v>
      </c>
      <c r="D1609" s="664" t="s">
        <v>6900</v>
      </c>
      <c r="E1609" s="663" t="s">
        <v>6903</v>
      </c>
      <c r="F1609" s="664" t="s">
        <v>6904</v>
      </c>
      <c r="G1609" s="663" t="s">
        <v>6787</v>
      </c>
      <c r="H1609" s="663" t="s">
        <v>6788</v>
      </c>
      <c r="I1609" s="665">
        <v>9204.0300000000007</v>
      </c>
      <c r="J1609" s="665">
        <v>1</v>
      </c>
      <c r="K1609" s="666">
        <v>9204.0300000000007</v>
      </c>
    </row>
    <row r="1610" spans="1:11" ht="14.4" customHeight="1" x14ac:dyDescent="0.3">
      <c r="A1610" s="661" t="s">
        <v>575</v>
      </c>
      <c r="B1610" s="662" t="s">
        <v>576</v>
      </c>
      <c r="C1610" s="663" t="s">
        <v>4019</v>
      </c>
      <c r="D1610" s="664" t="s">
        <v>6900</v>
      </c>
      <c r="E1610" s="663" t="s">
        <v>6903</v>
      </c>
      <c r="F1610" s="664" t="s">
        <v>6904</v>
      </c>
      <c r="G1610" s="663" t="s">
        <v>6789</v>
      </c>
      <c r="H1610" s="663" t="s">
        <v>6790</v>
      </c>
      <c r="I1610" s="665">
        <v>5795.42</v>
      </c>
      <c r="J1610" s="665">
        <v>1</v>
      </c>
      <c r="K1610" s="666">
        <v>5795.42</v>
      </c>
    </row>
    <row r="1611" spans="1:11" ht="14.4" customHeight="1" x14ac:dyDescent="0.3">
      <c r="A1611" s="661" t="s">
        <v>575</v>
      </c>
      <c r="B1611" s="662" t="s">
        <v>576</v>
      </c>
      <c r="C1611" s="663" t="s">
        <v>4019</v>
      </c>
      <c r="D1611" s="664" t="s">
        <v>6900</v>
      </c>
      <c r="E1611" s="663" t="s">
        <v>6903</v>
      </c>
      <c r="F1611" s="664" t="s">
        <v>6904</v>
      </c>
      <c r="G1611" s="663" t="s">
        <v>6791</v>
      </c>
      <c r="H1611" s="663" t="s">
        <v>6792</v>
      </c>
      <c r="I1611" s="665">
        <v>13788.5</v>
      </c>
      <c r="J1611" s="665">
        <v>1</v>
      </c>
      <c r="K1611" s="666">
        <v>13788.5</v>
      </c>
    </row>
    <row r="1612" spans="1:11" ht="14.4" customHeight="1" x14ac:dyDescent="0.3">
      <c r="A1612" s="661" t="s">
        <v>575</v>
      </c>
      <c r="B1612" s="662" t="s">
        <v>576</v>
      </c>
      <c r="C1612" s="663" t="s">
        <v>4019</v>
      </c>
      <c r="D1612" s="664" t="s">
        <v>6900</v>
      </c>
      <c r="E1612" s="663" t="s">
        <v>6903</v>
      </c>
      <c r="F1612" s="664" t="s">
        <v>6904</v>
      </c>
      <c r="G1612" s="663" t="s">
        <v>6793</v>
      </c>
      <c r="H1612" s="663" t="s">
        <v>6794</v>
      </c>
      <c r="I1612" s="665">
        <v>13788.5</v>
      </c>
      <c r="J1612" s="665">
        <v>1</v>
      </c>
      <c r="K1612" s="666">
        <v>13788.5</v>
      </c>
    </row>
    <row r="1613" spans="1:11" ht="14.4" customHeight="1" x14ac:dyDescent="0.3">
      <c r="A1613" s="661" t="s">
        <v>575</v>
      </c>
      <c r="B1613" s="662" t="s">
        <v>576</v>
      </c>
      <c r="C1613" s="663" t="s">
        <v>4019</v>
      </c>
      <c r="D1613" s="664" t="s">
        <v>6900</v>
      </c>
      <c r="E1613" s="663" t="s">
        <v>6903</v>
      </c>
      <c r="F1613" s="664" t="s">
        <v>6904</v>
      </c>
      <c r="G1613" s="663" t="s">
        <v>6795</v>
      </c>
      <c r="H1613" s="663" t="s">
        <v>6796</v>
      </c>
      <c r="I1613" s="665">
        <v>28922.5</v>
      </c>
      <c r="J1613" s="665">
        <v>1</v>
      </c>
      <c r="K1613" s="666">
        <v>28922.5</v>
      </c>
    </row>
    <row r="1614" spans="1:11" ht="14.4" customHeight="1" x14ac:dyDescent="0.3">
      <c r="A1614" s="661" t="s">
        <v>575</v>
      </c>
      <c r="B1614" s="662" t="s">
        <v>576</v>
      </c>
      <c r="C1614" s="663" t="s">
        <v>4019</v>
      </c>
      <c r="D1614" s="664" t="s">
        <v>6900</v>
      </c>
      <c r="E1614" s="663" t="s">
        <v>6903</v>
      </c>
      <c r="F1614" s="664" t="s">
        <v>6904</v>
      </c>
      <c r="G1614" s="663" t="s">
        <v>6797</v>
      </c>
      <c r="H1614" s="663" t="s">
        <v>6798</v>
      </c>
      <c r="I1614" s="665">
        <v>11385</v>
      </c>
      <c r="J1614" s="665">
        <v>1</v>
      </c>
      <c r="K1614" s="666">
        <v>11385</v>
      </c>
    </row>
    <row r="1615" spans="1:11" ht="14.4" customHeight="1" x14ac:dyDescent="0.3">
      <c r="A1615" s="661" t="s">
        <v>575</v>
      </c>
      <c r="B1615" s="662" t="s">
        <v>576</v>
      </c>
      <c r="C1615" s="663" t="s">
        <v>4019</v>
      </c>
      <c r="D1615" s="664" t="s">
        <v>6900</v>
      </c>
      <c r="E1615" s="663" t="s">
        <v>6903</v>
      </c>
      <c r="F1615" s="664" t="s">
        <v>6904</v>
      </c>
      <c r="G1615" s="663" t="s">
        <v>6799</v>
      </c>
      <c r="H1615" s="663" t="s">
        <v>6800</v>
      </c>
      <c r="I1615" s="665">
        <v>16999.509999999998</v>
      </c>
      <c r="J1615" s="665">
        <v>1</v>
      </c>
      <c r="K1615" s="666">
        <v>16999.509999999998</v>
      </c>
    </row>
    <row r="1616" spans="1:11" ht="14.4" customHeight="1" x14ac:dyDescent="0.3">
      <c r="A1616" s="661" t="s">
        <v>575</v>
      </c>
      <c r="B1616" s="662" t="s">
        <v>576</v>
      </c>
      <c r="C1616" s="663" t="s">
        <v>4019</v>
      </c>
      <c r="D1616" s="664" t="s">
        <v>6900</v>
      </c>
      <c r="E1616" s="663" t="s">
        <v>6903</v>
      </c>
      <c r="F1616" s="664" t="s">
        <v>6904</v>
      </c>
      <c r="G1616" s="663" t="s">
        <v>6801</v>
      </c>
      <c r="H1616" s="663" t="s">
        <v>6802</v>
      </c>
      <c r="I1616" s="665">
        <v>16999.509999999998</v>
      </c>
      <c r="J1616" s="665">
        <v>1</v>
      </c>
      <c r="K1616" s="666">
        <v>16999.509999999998</v>
      </c>
    </row>
    <row r="1617" spans="1:11" ht="14.4" customHeight="1" x14ac:dyDescent="0.3">
      <c r="A1617" s="661" t="s">
        <v>575</v>
      </c>
      <c r="B1617" s="662" t="s">
        <v>576</v>
      </c>
      <c r="C1617" s="663" t="s">
        <v>4019</v>
      </c>
      <c r="D1617" s="664" t="s">
        <v>6900</v>
      </c>
      <c r="E1617" s="663" t="s">
        <v>6903</v>
      </c>
      <c r="F1617" s="664" t="s">
        <v>6904</v>
      </c>
      <c r="G1617" s="663" t="s">
        <v>6803</v>
      </c>
      <c r="H1617" s="663" t="s">
        <v>6804</v>
      </c>
      <c r="I1617" s="665">
        <v>16999.509999999998</v>
      </c>
      <c r="J1617" s="665">
        <v>1</v>
      </c>
      <c r="K1617" s="666">
        <v>16999.509999999998</v>
      </c>
    </row>
    <row r="1618" spans="1:11" ht="14.4" customHeight="1" x14ac:dyDescent="0.3">
      <c r="A1618" s="661" t="s">
        <v>575</v>
      </c>
      <c r="B1618" s="662" t="s">
        <v>576</v>
      </c>
      <c r="C1618" s="663" t="s">
        <v>4019</v>
      </c>
      <c r="D1618" s="664" t="s">
        <v>6900</v>
      </c>
      <c r="E1618" s="663" t="s">
        <v>6903</v>
      </c>
      <c r="F1618" s="664" t="s">
        <v>6904</v>
      </c>
      <c r="G1618" s="663" t="s">
        <v>6805</v>
      </c>
      <c r="H1618" s="663" t="s">
        <v>6806</v>
      </c>
      <c r="I1618" s="665">
        <v>16999.509999999998</v>
      </c>
      <c r="J1618" s="665">
        <v>1</v>
      </c>
      <c r="K1618" s="666">
        <v>16999.509999999998</v>
      </c>
    </row>
    <row r="1619" spans="1:11" ht="14.4" customHeight="1" x14ac:dyDescent="0.3">
      <c r="A1619" s="661" t="s">
        <v>575</v>
      </c>
      <c r="B1619" s="662" t="s">
        <v>576</v>
      </c>
      <c r="C1619" s="663" t="s">
        <v>4019</v>
      </c>
      <c r="D1619" s="664" t="s">
        <v>6900</v>
      </c>
      <c r="E1619" s="663" t="s">
        <v>6903</v>
      </c>
      <c r="F1619" s="664" t="s">
        <v>6904</v>
      </c>
      <c r="G1619" s="663" t="s">
        <v>6807</v>
      </c>
      <c r="H1619" s="663" t="s">
        <v>6808</v>
      </c>
      <c r="I1619" s="665">
        <v>16999.509999999998</v>
      </c>
      <c r="J1619" s="665">
        <v>1</v>
      </c>
      <c r="K1619" s="666">
        <v>16999.509999999998</v>
      </c>
    </row>
    <row r="1620" spans="1:11" ht="14.4" customHeight="1" x14ac:dyDescent="0.3">
      <c r="A1620" s="661" t="s">
        <v>575</v>
      </c>
      <c r="B1620" s="662" t="s">
        <v>576</v>
      </c>
      <c r="C1620" s="663" t="s">
        <v>4019</v>
      </c>
      <c r="D1620" s="664" t="s">
        <v>6900</v>
      </c>
      <c r="E1620" s="663" t="s">
        <v>6903</v>
      </c>
      <c r="F1620" s="664" t="s">
        <v>6904</v>
      </c>
      <c r="G1620" s="663" t="s">
        <v>6809</v>
      </c>
      <c r="H1620" s="663" t="s">
        <v>6810</v>
      </c>
      <c r="I1620" s="665">
        <v>16999.509999999998</v>
      </c>
      <c r="J1620" s="665">
        <v>1</v>
      </c>
      <c r="K1620" s="666">
        <v>16999.509999999998</v>
      </c>
    </row>
    <row r="1621" spans="1:11" ht="14.4" customHeight="1" x14ac:dyDescent="0.3">
      <c r="A1621" s="661" t="s">
        <v>575</v>
      </c>
      <c r="B1621" s="662" t="s">
        <v>576</v>
      </c>
      <c r="C1621" s="663" t="s">
        <v>4019</v>
      </c>
      <c r="D1621" s="664" t="s">
        <v>6900</v>
      </c>
      <c r="E1621" s="663" t="s">
        <v>6903</v>
      </c>
      <c r="F1621" s="664" t="s">
        <v>6904</v>
      </c>
      <c r="G1621" s="663" t="s">
        <v>6811</v>
      </c>
      <c r="H1621" s="663" t="s">
        <v>6812</v>
      </c>
      <c r="I1621" s="665">
        <v>2264.35</v>
      </c>
      <c r="J1621" s="665">
        <v>2</v>
      </c>
      <c r="K1621" s="666">
        <v>4528.7</v>
      </c>
    </row>
    <row r="1622" spans="1:11" ht="14.4" customHeight="1" x14ac:dyDescent="0.3">
      <c r="A1622" s="661" t="s">
        <v>575</v>
      </c>
      <c r="B1622" s="662" t="s">
        <v>576</v>
      </c>
      <c r="C1622" s="663" t="s">
        <v>4019</v>
      </c>
      <c r="D1622" s="664" t="s">
        <v>6900</v>
      </c>
      <c r="E1622" s="663" t="s">
        <v>6903</v>
      </c>
      <c r="F1622" s="664" t="s">
        <v>6904</v>
      </c>
      <c r="G1622" s="663" t="s">
        <v>6813</v>
      </c>
      <c r="H1622" s="663" t="s">
        <v>6814</v>
      </c>
      <c r="I1622" s="665">
        <v>12254.4</v>
      </c>
      <c r="J1622" s="665">
        <v>2</v>
      </c>
      <c r="K1622" s="666">
        <v>24508.799999999999</v>
      </c>
    </row>
    <row r="1623" spans="1:11" ht="14.4" customHeight="1" x14ac:dyDescent="0.3">
      <c r="A1623" s="661" t="s">
        <v>575</v>
      </c>
      <c r="B1623" s="662" t="s">
        <v>576</v>
      </c>
      <c r="C1623" s="663" t="s">
        <v>4019</v>
      </c>
      <c r="D1623" s="664" t="s">
        <v>6900</v>
      </c>
      <c r="E1623" s="663" t="s">
        <v>6903</v>
      </c>
      <c r="F1623" s="664" t="s">
        <v>6904</v>
      </c>
      <c r="G1623" s="663" t="s">
        <v>6815</v>
      </c>
      <c r="H1623" s="663" t="s">
        <v>6816</v>
      </c>
      <c r="I1623" s="665">
        <v>28702.85</v>
      </c>
      <c r="J1623" s="665">
        <v>1</v>
      </c>
      <c r="K1623" s="666">
        <v>28702.85</v>
      </c>
    </row>
    <row r="1624" spans="1:11" ht="14.4" customHeight="1" x14ac:dyDescent="0.3">
      <c r="A1624" s="661" t="s">
        <v>575</v>
      </c>
      <c r="B1624" s="662" t="s">
        <v>576</v>
      </c>
      <c r="C1624" s="663" t="s">
        <v>4019</v>
      </c>
      <c r="D1624" s="664" t="s">
        <v>6900</v>
      </c>
      <c r="E1624" s="663" t="s">
        <v>6903</v>
      </c>
      <c r="F1624" s="664" t="s">
        <v>6904</v>
      </c>
      <c r="G1624" s="663" t="s">
        <v>6817</v>
      </c>
      <c r="H1624" s="663" t="s">
        <v>6818</v>
      </c>
      <c r="I1624" s="665">
        <v>9635.85</v>
      </c>
      <c r="J1624" s="665">
        <v>1</v>
      </c>
      <c r="K1624" s="666">
        <v>9635.85</v>
      </c>
    </row>
    <row r="1625" spans="1:11" ht="14.4" customHeight="1" x14ac:dyDescent="0.3">
      <c r="A1625" s="661" t="s">
        <v>575</v>
      </c>
      <c r="B1625" s="662" t="s">
        <v>576</v>
      </c>
      <c r="C1625" s="663" t="s">
        <v>4019</v>
      </c>
      <c r="D1625" s="664" t="s">
        <v>6900</v>
      </c>
      <c r="E1625" s="663" t="s">
        <v>6903</v>
      </c>
      <c r="F1625" s="664" t="s">
        <v>6904</v>
      </c>
      <c r="G1625" s="663" t="s">
        <v>6819</v>
      </c>
      <c r="H1625" s="663" t="s">
        <v>6820</v>
      </c>
      <c r="I1625" s="665">
        <v>9635.85</v>
      </c>
      <c r="J1625" s="665">
        <v>1</v>
      </c>
      <c r="K1625" s="666">
        <v>9635.85</v>
      </c>
    </row>
    <row r="1626" spans="1:11" ht="14.4" customHeight="1" x14ac:dyDescent="0.3">
      <c r="A1626" s="661" t="s">
        <v>575</v>
      </c>
      <c r="B1626" s="662" t="s">
        <v>576</v>
      </c>
      <c r="C1626" s="663" t="s">
        <v>4019</v>
      </c>
      <c r="D1626" s="664" t="s">
        <v>6900</v>
      </c>
      <c r="E1626" s="663" t="s">
        <v>6903</v>
      </c>
      <c r="F1626" s="664" t="s">
        <v>6904</v>
      </c>
      <c r="G1626" s="663" t="s">
        <v>6821</v>
      </c>
      <c r="H1626" s="663" t="s">
        <v>6822</v>
      </c>
      <c r="I1626" s="665">
        <v>28702.85</v>
      </c>
      <c r="J1626" s="665">
        <v>1</v>
      </c>
      <c r="K1626" s="666">
        <v>28702.85</v>
      </c>
    </row>
    <row r="1627" spans="1:11" ht="14.4" customHeight="1" x14ac:dyDescent="0.3">
      <c r="A1627" s="661" t="s">
        <v>575</v>
      </c>
      <c r="B1627" s="662" t="s">
        <v>576</v>
      </c>
      <c r="C1627" s="663" t="s">
        <v>4019</v>
      </c>
      <c r="D1627" s="664" t="s">
        <v>6900</v>
      </c>
      <c r="E1627" s="663" t="s">
        <v>6905</v>
      </c>
      <c r="F1627" s="664" t="s">
        <v>6906</v>
      </c>
      <c r="G1627" s="663" t="s">
        <v>6823</v>
      </c>
      <c r="H1627" s="663" t="s">
        <v>6824</v>
      </c>
      <c r="I1627" s="665">
        <v>39930</v>
      </c>
      <c r="J1627" s="665">
        <v>1</v>
      </c>
      <c r="K1627" s="666">
        <v>39930</v>
      </c>
    </row>
    <row r="1628" spans="1:11" ht="14.4" customHeight="1" x14ac:dyDescent="0.3">
      <c r="A1628" s="661" t="s">
        <v>575</v>
      </c>
      <c r="B1628" s="662" t="s">
        <v>576</v>
      </c>
      <c r="C1628" s="663" t="s">
        <v>4019</v>
      </c>
      <c r="D1628" s="664" t="s">
        <v>6900</v>
      </c>
      <c r="E1628" s="663" t="s">
        <v>6905</v>
      </c>
      <c r="F1628" s="664" t="s">
        <v>6906</v>
      </c>
      <c r="G1628" s="663" t="s">
        <v>6825</v>
      </c>
      <c r="H1628" s="663" t="s">
        <v>6826</v>
      </c>
      <c r="I1628" s="665">
        <v>440.16666666666669</v>
      </c>
      <c r="J1628" s="665">
        <v>72</v>
      </c>
      <c r="K1628" s="666">
        <v>31693.08</v>
      </c>
    </row>
    <row r="1629" spans="1:11" ht="14.4" customHeight="1" x14ac:dyDescent="0.3">
      <c r="A1629" s="661" t="s">
        <v>575</v>
      </c>
      <c r="B1629" s="662" t="s">
        <v>576</v>
      </c>
      <c r="C1629" s="663" t="s">
        <v>4019</v>
      </c>
      <c r="D1629" s="664" t="s">
        <v>6900</v>
      </c>
      <c r="E1629" s="663" t="s">
        <v>6905</v>
      </c>
      <c r="F1629" s="664" t="s">
        <v>6906</v>
      </c>
      <c r="G1629" s="663" t="s">
        <v>6827</v>
      </c>
      <c r="H1629" s="663" t="s">
        <v>6828</v>
      </c>
      <c r="I1629" s="665">
        <v>440.17999999999995</v>
      </c>
      <c r="J1629" s="665">
        <v>132</v>
      </c>
      <c r="K1629" s="666">
        <v>58103.759999999995</v>
      </c>
    </row>
    <row r="1630" spans="1:11" ht="14.4" customHeight="1" x14ac:dyDescent="0.3">
      <c r="A1630" s="661" t="s">
        <v>575</v>
      </c>
      <c r="B1630" s="662" t="s">
        <v>576</v>
      </c>
      <c r="C1630" s="663" t="s">
        <v>4019</v>
      </c>
      <c r="D1630" s="664" t="s">
        <v>6900</v>
      </c>
      <c r="E1630" s="663" t="s">
        <v>6905</v>
      </c>
      <c r="F1630" s="664" t="s">
        <v>6906</v>
      </c>
      <c r="G1630" s="663" t="s">
        <v>6829</v>
      </c>
      <c r="H1630" s="663" t="s">
        <v>6830</v>
      </c>
      <c r="I1630" s="665">
        <v>4370.5200000000004</v>
      </c>
      <c r="J1630" s="665">
        <v>1</v>
      </c>
      <c r="K1630" s="666">
        <v>4370.5200000000004</v>
      </c>
    </row>
    <row r="1631" spans="1:11" ht="14.4" customHeight="1" x14ac:dyDescent="0.3">
      <c r="A1631" s="661" t="s">
        <v>575</v>
      </c>
      <c r="B1631" s="662" t="s">
        <v>576</v>
      </c>
      <c r="C1631" s="663" t="s">
        <v>4019</v>
      </c>
      <c r="D1631" s="664" t="s">
        <v>6900</v>
      </c>
      <c r="E1631" s="663" t="s">
        <v>6905</v>
      </c>
      <c r="F1631" s="664" t="s">
        <v>6906</v>
      </c>
      <c r="G1631" s="663" t="s">
        <v>6831</v>
      </c>
      <c r="H1631" s="663" t="s">
        <v>6832</v>
      </c>
      <c r="I1631" s="665">
        <v>18192.349999999999</v>
      </c>
      <c r="J1631" s="665">
        <v>1</v>
      </c>
      <c r="K1631" s="666">
        <v>18192.349999999999</v>
      </c>
    </row>
    <row r="1632" spans="1:11" ht="14.4" customHeight="1" x14ac:dyDescent="0.3">
      <c r="A1632" s="661" t="s">
        <v>575</v>
      </c>
      <c r="B1632" s="662" t="s">
        <v>576</v>
      </c>
      <c r="C1632" s="663" t="s">
        <v>4019</v>
      </c>
      <c r="D1632" s="664" t="s">
        <v>6900</v>
      </c>
      <c r="E1632" s="663" t="s">
        <v>6905</v>
      </c>
      <c r="F1632" s="664" t="s">
        <v>6906</v>
      </c>
      <c r="G1632" s="663" t="s">
        <v>6833</v>
      </c>
      <c r="H1632" s="663" t="s">
        <v>6834</v>
      </c>
      <c r="I1632" s="665">
        <v>24200</v>
      </c>
      <c r="J1632" s="665">
        <v>1</v>
      </c>
      <c r="K1632" s="666">
        <v>24200</v>
      </c>
    </row>
    <row r="1633" spans="1:11" ht="14.4" customHeight="1" x14ac:dyDescent="0.3">
      <c r="A1633" s="661" t="s">
        <v>575</v>
      </c>
      <c r="B1633" s="662" t="s">
        <v>576</v>
      </c>
      <c r="C1633" s="663" t="s">
        <v>4019</v>
      </c>
      <c r="D1633" s="664" t="s">
        <v>6900</v>
      </c>
      <c r="E1633" s="663" t="s">
        <v>6905</v>
      </c>
      <c r="F1633" s="664" t="s">
        <v>6906</v>
      </c>
      <c r="G1633" s="663" t="s">
        <v>6835</v>
      </c>
      <c r="H1633" s="663" t="s">
        <v>6836</v>
      </c>
      <c r="I1633" s="665">
        <v>24200</v>
      </c>
      <c r="J1633" s="665">
        <v>2</v>
      </c>
      <c r="K1633" s="666">
        <v>48400</v>
      </c>
    </row>
    <row r="1634" spans="1:11" ht="14.4" customHeight="1" x14ac:dyDescent="0.3">
      <c r="A1634" s="661" t="s">
        <v>575</v>
      </c>
      <c r="B1634" s="662" t="s">
        <v>576</v>
      </c>
      <c r="C1634" s="663" t="s">
        <v>4019</v>
      </c>
      <c r="D1634" s="664" t="s">
        <v>6900</v>
      </c>
      <c r="E1634" s="663" t="s">
        <v>6905</v>
      </c>
      <c r="F1634" s="664" t="s">
        <v>6906</v>
      </c>
      <c r="G1634" s="663" t="s">
        <v>6837</v>
      </c>
      <c r="H1634" s="663" t="s">
        <v>6838</v>
      </c>
      <c r="I1634" s="665">
        <v>16804.48</v>
      </c>
      <c r="J1634" s="665">
        <v>1</v>
      </c>
      <c r="K1634" s="666">
        <v>16804.48</v>
      </c>
    </row>
    <row r="1635" spans="1:11" ht="14.4" customHeight="1" x14ac:dyDescent="0.3">
      <c r="A1635" s="661" t="s">
        <v>575</v>
      </c>
      <c r="B1635" s="662" t="s">
        <v>576</v>
      </c>
      <c r="C1635" s="663" t="s">
        <v>4019</v>
      </c>
      <c r="D1635" s="664" t="s">
        <v>6900</v>
      </c>
      <c r="E1635" s="663" t="s">
        <v>6905</v>
      </c>
      <c r="F1635" s="664" t="s">
        <v>6906</v>
      </c>
      <c r="G1635" s="663" t="s">
        <v>6839</v>
      </c>
      <c r="H1635" s="663" t="s">
        <v>6840</v>
      </c>
      <c r="I1635" s="665">
        <v>3267</v>
      </c>
      <c r="J1635" s="665">
        <v>1</v>
      </c>
      <c r="K1635" s="666">
        <v>3267</v>
      </c>
    </row>
    <row r="1636" spans="1:11" ht="14.4" customHeight="1" x14ac:dyDescent="0.3">
      <c r="A1636" s="661" t="s">
        <v>575</v>
      </c>
      <c r="B1636" s="662" t="s">
        <v>576</v>
      </c>
      <c r="C1636" s="663" t="s">
        <v>4019</v>
      </c>
      <c r="D1636" s="664" t="s">
        <v>6900</v>
      </c>
      <c r="E1636" s="663" t="s">
        <v>6905</v>
      </c>
      <c r="F1636" s="664" t="s">
        <v>6906</v>
      </c>
      <c r="G1636" s="663" t="s">
        <v>6841</v>
      </c>
      <c r="H1636" s="663" t="s">
        <v>6842</v>
      </c>
      <c r="I1636" s="665">
        <v>5701.52</v>
      </c>
      <c r="J1636" s="665">
        <v>2</v>
      </c>
      <c r="K1636" s="666">
        <v>11403.04</v>
      </c>
    </row>
    <row r="1637" spans="1:11" ht="14.4" customHeight="1" x14ac:dyDescent="0.3">
      <c r="A1637" s="661" t="s">
        <v>575</v>
      </c>
      <c r="B1637" s="662" t="s">
        <v>576</v>
      </c>
      <c r="C1637" s="663" t="s">
        <v>4019</v>
      </c>
      <c r="D1637" s="664" t="s">
        <v>6900</v>
      </c>
      <c r="E1637" s="663" t="s">
        <v>6886</v>
      </c>
      <c r="F1637" s="664" t="s">
        <v>6887</v>
      </c>
      <c r="G1637" s="663" t="s">
        <v>4668</v>
      </c>
      <c r="H1637" s="663" t="s">
        <v>6843</v>
      </c>
      <c r="I1637" s="665">
        <v>2286.9</v>
      </c>
      <c r="J1637" s="665">
        <v>4</v>
      </c>
      <c r="K1637" s="666">
        <v>9147.6</v>
      </c>
    </row>
    <row r="1638" spans="1:11" ht="14.4" customHeight="1" x14ac:dyDescent="0.3">
      <c r="A1638" s="661" t="s">
        <v>575</v>
      </c>
      <c r="B1638" s="662" t="s">
        <v>576</v>
      </c>
      <c r="C1638" s="663" t="s">
        <v>4019</v>
      </c>
      <c r="D1638" s="664" t="s">
        <v>6900</v>
      </c>
      <c r="E1638" s="663" t="s">
        <v>6896</v>
      </c>
      <c r="F1638" s="664" t="s">
        <v>6897</v>
      </c>
      <c r="G1638" s="663" t="s">
        <v>6844</v>
      </c>
      <c r="H1638" s="663" t="s">
        <v>6845</v>
      </c>
      <c r="I1638" s="665">
        <v>53.579999999999991</v>
      </c>
      <c r="J1638" s="665">
        <v>252</v>
      </c>
      <c r="K1638" s="666">
        <v>13389.66</v>
      </c>
    </row>
    <row r="1639" spans="1:11" ht="14.4" customHeight="1" x14ac:dyDescent="0.3">
      <c r="A1639" s="661" t="s">
        <v>575</v>
      </c>
      <c r="B1639" s="662" t="s">
        <v>576</v>
      </c>
      <c r="C1639" s="663" t="s">
        <v>4019</v>
      </c>
      <c r="D1639" s="664" t="s">
        <v>6900</v>
      </c>
      <c r="E1639" s="663" t="s">
        <v>6896</v>
      </c>
      <c r="F1639" s="664" t="s">
        <v>6897</v>
      </c>
      <c r="G1639" s="663" t="s">
        <v>6846</v>
      </c>
      <c r="H1639" s="663" t="s">
        <v>6847</v>
      </c>
      <c r="I1639" s="665">
        <v>457.6</v>
      </c>
      <c r="J1639" s="665">
        <v>24</v>
      </c>
      <c r="K1639" s="666">
        <v>10982.5</v>
      </c>
    </row>
    <row r="1640" spans="1:11" ht="14.4" customHeight="1" x14ac:dyDescent="0.3">
      <c r="A1640" s="661" t="s">
        <v>575</v>
      </c>
      <c r="B1640" s="662" t="s">
        <v>576</v>
      </c>
      <c r="C1640" s="663" t="s">
        <v>4019</v>
      </c>
      <c r="D1640" s="664" t="s">
        <v>6900</v>
      </c>
      <c r="E1640" s="663" t="s">
        <v>6896</v>
      </c>
      <c r="F1640" s="664" t="s">
        <v>6897</v>
      </c>
      <c r="G1640" s="663" t="s">
        <v>6848</v>
      </c>
      <c r="H1640" s="663" t="s">
        <v>6849</v>
      </c>
      <c r="I1640" s="665">
        <v>173.07</v>
      </c>
      <c r="J1640" s="665">
        <v>36</v>
      </c>
      <c r="K1640" s="666">
        <v>6230.59</v>
      </c>
    </row>
    <row r="1641" spans="1:11" ht="14.4" customHeight="1" x14ac:dyDescent="0.3">
      <c r="A1641" s="661" t="s">
        <v>575</v>
      </c>
      <c r="B1641" s="662" t="s">
        <v>576</v>
      </c>
      <c r="C1641" s="663" t="s">
        <v>4019</v>
      </c>
      <c r="D1641" s="664" t="s">
        <v>6900</v>
      </c>
      <c r="E1641" s="663" t="s">
        <v>6896</v>
      </c>
      <c r="F1641" s="664" t="s">
        <v>6897</v>
      </c>
      <c r="G1641" s="663" t="s">
        <v>6850</v>
      </c>
      <c r="H1641" s="663" t="s">
        <v>6851</v>
      </c>
      <c r="I1641" s="665">
        <v>46.96</v>
      </c>
      <c r="J1641" s="665">
        <v>396</v>
      </c>
      <c r="K1641" s="666">
        <v>18595.5</v>
      </c>
    </row>
    <row r="1642" spans="1:11" ht="14.4" customHeight="1" x14ac:dyDescent="0.3">
      <c r="A1642" s="661" t="s">
        <v>575</v>
      </c>
      <c r="B1642" s="662" t="s">
        <v>576</v>
      </c>
      <c r="C1642" s="663" t="s">
        <v>4019</v>
      </c>
      <c r="D1642" s="664" t="s">
        <v>6900</v>
      </c>
      <c r="E1642" s="663" t="s">
        <v>6896</v>
      </c>
      <c r="F1642" s="664" t="s">
        <v>6897</v>
      </c>
      <c r="G1642" s="663" t="s">
        <v>6852</v>
      </c>
      <c r="H1642" s="663" t="s">
        <v>6853</v>
      </c>
      <c r="I1642" s="665">
        <v>214.24</v>
      </c>
      <c r="J1642" s="665">
        <v>24</v>
      </c>
      <c r="K1642" s="666">
        <v>5141.6499999999996</v>
      </c>
    </row>
    <row r="1643" spans="1:11" ht="14.4" customHeight="1" x14ac:dyDescent="0.3">
      <c r="A1643" s="661" t="s">
        <v>575</v>
      </c>
      <c r="B1643" s="662" t="s">
        <v>576</v>
      </c>
      <c r="C1643" s="663" t="s">
        <v>4019</v>
      </c>
      <c r="D1643" s="664" t="s">
        <v>6900</v>
      </c>
      <c r="E1643" s="663" t="s">
        <v>6896</v>
      </c>
      <c r="F1643" s="664" t="s">
        <v>6897</v>
      </c>
      <c r="G1643" s="663" t="s">
        <v>6854</v>
      </c>
      <c r="H1643" s="663" t="s">
        <v>6855</v>
      </c>
      <c r="I1643" s="665">
        <v>105.22</v>
      </c>
      <c r="J1643" s="665">
        <v>72</v>
      </c>
      <c r="K1643" s="666">
        <v>7575.63</v>
      </c>
    </row>
    <row r="1644" spans="1:11" ht="14.4" customHeight="1" x14ac:dyDescent="0.3">
      <c r="A1644" s="661" t="s">
        <v>575</v>
      </c>
      <c r="B1644" s="662" t="s">
        <v>576</v>
      </c>
      <c r="C1644" s="663" t="s">
        <v>4019</v>
      </c>
      <c r="D1644" s="664" t="s">
        <v>6900</v>
      </c>
      <c r="E1644" s="663" t="s">
        <v>6896</v>
      </c>
      <c r="F1644" s="664" t="s">
        <v>6897</v>
      </c>
      <c r="G1644" s="663" t="s">
        <v>6856</v>
      </c>
      <c r="H1644" s="663" t="s">
        <v>6857</v>
      </c>
      <c r="I1644" s="665">
        <v>105.22</v>
      </c>
      <c r="J1644" s="665">
        <v>72</v>
      </c>
      <c r="K1644" s="666">
        <v>7575.63</v>
      </c>
    </row>
    <row r="1645" spans="1:11" ht="14.4" customHeight="1" x14ac:dyDescent="0.3">
      <c r="A1645" s="661" t="s">
        <v>575</v>
      </c>
      <c r="B1645" s="662" t="s">
        <v>576</v>
      </c>
      <c r="C1645" s="663" t="s">
        <v>4019</v>
      </c>
      <c r="D1645" s="664" t="s">
        <v>6900</v>
      </c>
      <c r="E1645" s="663" t="s">
        <v>6896</v>
      </c>
      <c r="F1645" s="664" t="s">
        <v>6897</v>
      </c>
      <c r="G1645" s="663" t="s">
        <v>6858</v>
      </c>
      <c r="H1645" s="663" t="s">
        <v>6859</v>
      </c>
      <c r="I1645" s="665">
        <v>73.790000000000006</v>
      </c>
      <c r="J1645" s="665">
        <v>72</v>
      </c>
      <c r="K1645" s="666">
        <v>5313</v>
      </c>
    </row>
    <row r="1646" spans="1:11" ht="14.4" customHeight="1" x14ac:dyDescent="0.3">
      <c r="A1646" s="661" t="s">
        <v>575</v>
      </c>
      <c r="B1646" s="662" t="s">
        <v>576</v>
      </c>
      <c r="C1646" s="663" t="s">
        <v>4019</v>
      </c>
      <c r="D1646" s="664" t="s">
        <v>6900</v>
      </c>
      <c r="E1646" s="663" t="s">
        <v>6907</v>
      </c>
      <c r="F1646" s="664" t="s">
        <v>6908</v>
      </c>
      <c r="G1646" s="663" t="s">
        <v>6860</v>
      </c>
      <c r="H1646" s="663" t="s">
        <v>6861</v>
      </c>
      <c r="I1646" s="665">
        <v>5523.3249999999998</v>
      </c>
      <c r="J1646" s="665">
        <v>4</v>
      </c>
      <c r="K1646" s="666">
        <v>22093.3</v>
      </c>
    </row>
    <row r="1647" spans="1:11" ht="14.4" customHeight="1" x14ac:dyDescent="0.3">
      <c r="A1647" s="661" t="s">
        <v>575</v>
      </c>
      <c r="B1647" s="662" t="s">
        <v>576</v>
      </c>
      <c r="C1647" s="663" t="s">
        <v>4019</v>
      </c>
      <c r="D1647" s="664" t="s">
        <v>6900</v>
      </c>
      <c r="E1647" s="663" t="s">
        <v>6907</v>
      </c>
      <c r="F1647" s="664" t="s">
        <v>6908</v>
      </c>
      <c r="G1647" s="663" t="s">
        <v>6862</v>
      </c>
      <c r="H1647" s="663" t="s">
        <v>6863</v>
      </c>
      <c r="I1647" s="665">
        <v>4666.7</v>
      </c>
      <c r="J1647" s="665">
        <v>3</v>
      </c>
      <c r="K1647" s="666">
        <v>14000.099999999999</v>
      </c>
    </row>
    <row r="1648" spans="1:11" ht="14.4" customHeight="1" x14ac:dyDescent="0.3">
      <c r="A1648" s="661" t="s">
        <v>575</v>
      </c>
      <c r="B1648" s="662" t="s">
        <v>576</v>
      </c>
      <c r="C1648" s="663" t="s">
        <v>4019</v>
      </c>
      <c r="D1648" s="664" t="s">
        <v>6900</v>
      </c>
      <c r="E1648" s="663" t="s">
        <v>6907</v>
      </c>
      <c r="F1648" s="664" t="s">
        <v>6908</v>
      </c>
      <c r="G1648" s="663" t="s">
        <v>6864</v>
      </c>
      <c r="H1648" s="663" t="s">
        <v>6865</v>
      </c>
      <c r="I1648" s="665">
        <v>11235.875</v>
      </c>
      <c r="J1648" s="665">
        <v>7</v>
      </c>
      <c r="K1648" s="666">
        <v>78651.099999999991</v>
      </c>
    </row>
    <row r="1649" spans="1:11" ht="14.4" customHeight="1" x14ac:dyDescent="0.3">
      <c r="A1649" s="661" t="s">
        <v>575</v>
      </c>
      <c r="B1649" s="662" t="s">
        <v>576</v>
      </c>
      <c r="C1649" s="663" t="s">
        <v>4019</v>
      </c>
      <c r="D1649" s="664" t="s">
        <v>6900</v>
      </c>
      <c r="E1649" s="663" t="s">
        <v>6907</v>
      </c>
      <c r="F1649" s="664" t="s">
        <v>6908</v>
      </c>
      <c r="G1649" s="663" t="s">
        <v>6866</v>
      </c>
      <c r="H1649" s="663" t="s">
        <v>6867</v>
      </c>
      <c r="I1649" s="665">
        <v>13985.15</v>
      </c>
      <c r="J1649" s="665">
        <v>7</v>
      </c>
      <c r="K1649" s="666">
        <v>97896.049999999988</v>
      </c>
    </row>
    <row r="1650" spans="1:11" ht="14.4" customHeight="1" x14ac:dyDescent="0.3">
      <c r="A1650" s="661" t="s">
        <v>575</v>
      </c>
      <c r="B1650" s="662" t="s">
        <v>576</v>
      </c>
      <c r="C1650" s="663" t="s">
        <v>4019</v>
      </c>
      <c r="D1650" s="664" t="s">
        <v>6900</v>
      </c>
      <c r="E1650" s="663" t="s">
        <v>6907</v>
      </c>
      <c r="F1650" s="664" t="s">
        <v>6908</v>
      </c>
      <c r="G1650" s="663" t="s">
        <v>6868</v>
      </c>
      <c r="H1650" s="663" t="s">
        <v>6869</v>
      </c>
      <c r="I1650" s="665">
        <v>5636.15</v>
      </c>
      <c r="J1650" s="665">
        <v>2</v>
      </c>
      <c r="K1650" s="666">
        <v>11272.3</v>
      </c>
    </row>
    <row r="1651" spans="1:11" ht="14.4" customHeight="1" x14ac:dyDescent="0.3">
      <c r="A1651" s="661" t="s">
        <v>575</v>
      </c>
      <c r="B1651" s="662" t="s">
        <v>576</v>
      </c>
      <c r="C1651" s="663" t="s">
        <v>4019</v>
      </c>
      <c r="D1651" s="664" t="s">
        <v>6900</v>
      </c>
      <c r="E1651" s="663" t="s">
        <v>6907</v>
      </c>
      <c r="F1651" s="664" t="s">
        <v>6908</v>
      </c>
      <c r="G1651" s="663" t="s">
        <v>6870</v>
      </c>
      <c r="H1651" s="663" t="s">
        <v>6871</v>
      </c>
      <c r="I1651" s="665">
        <v>2645</v>
      </c>
      <c r="J1651" s="665">
        <v>2</v>
      </c>
      <c r="K1651" s="666">
        <v>5290</v>
      </c>
    </row>
    <row r="1652" spans="1:11" ht="14.4" customHeight="1" x14ac:dyDescent="0.3">
      <c r="A1652" s="661" t="s">
        <v>575</v>
      </c>
      <c r="B1652" s="662" t="s">
        <v>576</v>
      </c>
      <c r="C1652" s="663" t="s">
        <v>4019</v>
      </c>
      <c r="D1652" s="664" t="s">
        <v>6900</v>
      </c>
      <c r="E1652" s="663" t="s">
        <v>6907</v>
      </c>
      <c r="F1652" s="664" t="s">
        <v>6908</v>
      </c>
      <c r="G1652" s="663" t="s">
        <v>6872</v>
      </c>
      <c r="H1652" s="663" t="s">
        <v>6873</v>
      </c>
      <c r="I1652" s="665">
        <v>4666.7</v>
      </c>
      <c r="J1652" s="665">
        <v>3</v>
      </c>
      <c r="K1652" s="666">
        <v>14000.099999999999</v>
      </c>
    </row>
    <row r="1653" spans="1:11" ht="14.4" customHeight="1" x14ac:dyDescent="0.3">
      <c r="A1653" s="661" t="s">
        <v>575</v>
      </c>
      <c r="B1653" s="662" t="s">
        <v>576</v>
      </c>
      <c r="C1653" s="663" t="s">
        <v>4019</v>
      </c>
      <c r="D1653" s="664" t="s">
        <v>6900</v>
      </c>
      <c r="E1653" s="663" t="s">
        <v>6907</v>
      </c>
      <c r="F1653" s="664" t="s">
        <v>6908</v>
      </c>
      <c r="G1653" s="663" t="s">
        <v>6874</v>
      </c>
      <c r="H1653" s="663" t="s">
        <v>6875</v>
      </c>
      <c r="I1653" s="665">
        <v>2264.35</v>
      </c>
      <c r="J1653" s="665">
        <v>1</v>
      </c>
      <c r="K1653" s="666">
        <v>2264.35</v>
      </c>
    </row>
    <row r="1654" spans="1:11" ht="14.4" customHeight="1" x14ac:dyDescent="0.3">
      <c r="A1654" s="661" t="s">
        <v>575</v>
      </c>
      <c r="B1654" s="662" t="s">
        <v>576</v>
      </c>
      <c r="C1654" s="663" t="s">
        <v>4019</v>
      </c>
      <c r="D1654" s="664" t="s">
        <v>6900</v>
      </c>
      <c r="E1654" s="663" t="s">
        <v>6907</v>
      </c>
      <c r="F1654" s="664" t="s">
        <v>6908</v>
      </c>
      <c r="G1654" s="663" t="s">
        <v>6876</v>
      </c>
      <c r="H1654" s="663" t="s">
        <v>6877</v>
      </c>
      <c r="I1654" s="665">
        <v>3392.5</v>
      </c>
      <c r="J1654" s="665">
        <v>1</v>
      </c>
      <c r="K1654" s="666">
        <v>3392.5</v>
      </c>
    </row>
    <row r="1655" spans="1:11" ht="14.4" customHeight="1" thickBot="1" x14ac:dyDescent="0.35">
      <c r="A1655" s="667" t="s">
        <v>575</v>
      </c>
      <c r="B1655" s="668" t="s">
        <v>576</v>
      </c>
      <c r="C1655" s="669" t="s">
        <v>4019</v>
      </c>
      <c r="D1655" s="670" t="s">
        <v>6900</v>
      </c>
      <c r="E1655" s="669" t="s">
        <v>6907</v>
      </c>
      <c r="F1655" s="670" t="s">
        <v>6908</v>
      </c>
      <c r="G1655" s="669" t="s">
        <v>6878</v>
      </c>
      <c r="H1655" s="669" t="s">
        <v>6879</v>
      </c>
      <c r="I1655" s="671">
        <v>7792.06</v>
      </c>
      <c r="J1655" s="671">
        <v>3</v>
      </c>
      <c r="K1655" s="672">
        <v>23376.18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13" width="13.109375" hidden="1" customWidth="1"/>
    <col min="14" max="14" width="13.109375" customWidth="1"/>
    <col min="15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60.4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16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24.9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1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3.1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95322.25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26833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38295.5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1621.5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3337.25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20019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5216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14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8832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6104.5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1580.5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130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20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997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471.5</v>
      </c>
      <c r="C14" s="413">
        <f xml:space="preserve">
IF($A$4&lt;=12,SUMIFS('ON Data'!G:G,'ON Data'!$D:$D,$A$4,'ON Data'!$E:$E,5),SUMIFS('ON Data'!G:G,'ON Data'!$E:$E,5))</f>
        <v>471.5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1094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1094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1577948</v>
      </c>
      <c r="C18" s="410">
        <f t="shared" ref="C18:G18" si="0" xml:space="preserve">
C19-C16-C17</f>
        <v>0</v>
      </c>
      <c r="D18" s="411">
        <f t="shared" si="0"/>
        <v>707419</v>
      </c>
      <c r="E18" s="411">
        <f t="shared" si="0"/>
        <v>0</v>
      </c>
      <c r="F18" s="411">
        <f t="shared" si="0"/>
        <v>542799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29149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35616</v>
      </c>
      <c r="AB18" s="411">
        <f t="shared" si="1"/>
        <v>0</v>
      </c>
      <c r="AC18" s="411">
        <f t="shared" si="1"/>
        <v>0</v>
      </c>
      <c r="AD18" s="411">
        <f t="shared" si="1"/>
        <v>208668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54297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1579042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707419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542799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1094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29149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35616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208668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54297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30179219</v>
      </c>
      <c r="C20" s="422">
        <f xml:space="preserve">
IF($A$4&lt;=12,SUMIFS('ON Data'!G:G,'ON Data'!$D:$D,$A$4,'ON Data'!$E:$E,6),SUMIFS('ON Data'!G:G,'ON Data'!$E:$E,6))</f>
        <v>67175</v>
      </c>
      <c r="D20" s="423">
        <f xml:space="preserve">
IF($A$4&lt;=12,SUMIFS('ON Data'!H:H,'ON Data'!$D:$D,$A$4,'ON Data'!$E:$E,6),SUMIFS('ON Data'!H:H,'ON Data'!$E:$E,6))</f>
        <v>17365119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8102316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372448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458261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3035053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778847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30179219</v>
      </c>
      <c r="C23" s="413">
        <f t="shared" ref="C23:G23" si="4" xml:space="preserve">
IF(C21="","",C20-C21)</f>
        <v>67175</v>
      </c>
      <c r="D23" s="414">
        <f t="shared" si="4"/>
        <v>17365119</v>
      </c>
      <c r="E23" s="414">
        <f t="shared" si="4"/>
        <v>0</v>
      </c>
      <c r="F23" s="414">
        <f t="shared" si="4"/>
        <v>8102316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372448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458261</v>
      </c>
      <c r="AB23" s="414">
        <f t="shared" si="5"/>
        <v>0</v>
      </c>
      <c r="AC23" s="414">
        <f t="shared" si="5"/>
        <v>0</v>
      </c>
      <c r="AD23" s="414">
        <f t="shared" si="5"/>
        <v>3035053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778847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97700</v>
      </c>
      <c r="C25" s="783">
        <f xml:space="preserve">
IF($A$4&lt;=12,SUMIFS('ON Data'!H:H,'ON Data'!$D:$D,$A$4,'ON Data'!$E:$E,10),SUMIFS('ON Data'!H:H,'ON Data'!$E:$E,10))</f>
        <v>76300</v>
      </c>
      <c r="D25" s="758"/>
      <c r="E25" s="759"/>
      <c r="F25" s="759">
        <f xml:space="preserve">
IF($A$4&lt;=12,SUMIFS('ON Data'!K:K,'ON Data'!$D:$D,$A$4,'ON Data'!$E:$E,10),SUMIFS('ON Data'!K:K,'ON Data'!$E:$E,10))</f>
        <v>21400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86439.398613767728</v>
      </c>
      <c r="C26" s="783">
        <f xml:space="preserve">
IF($A$4&lt;=12,SUMIFS('ON Data'!H:H,'ON Data'!$D:$D,$A$4,'ON Data'!$E:$E,11),SUMIFS('ON Data'!H:H,'ON Data'!$E:$E,11))</f>
        <v>49772.731947101056</v>
      </c>
      <c r="D26" s="758"/>
      <c r="E26" s="759"/>
      <c r="F26" s="760">
        <f xml:space="preserve">
IF($A$4&lt;=12,SUMIFS('ON Data'!K:K,'ON Data'!$D:$D,$A$4,'ON Data'!$E:$E,11),SUMIFS('ON Data'!K:K,'ON Data'!$E:$E,11))</f>
        <v>36666.666666666664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1.1302716303771083</v>
      </c>
      <c r="C27" s="784">
        <f xml:space="preserve">
IF(C26=0,0,C25/C26)</f>
        <v>1.5329678925619832</v>
      </c>
      <c r="D27" s="761"/>
      <c r="E27" s="762"/>
      <c r="F27" s="762">
        <f xml:space="preserve">
IF(F26=0,0,F25/F26)</f>
        <v>0.58363636363636362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-11260.60138623228</v>
      </c>
      <c r="C28" s="785">
        <f xml:space="preserve">
C26-C25</f>
        <v>-26527.268052898944</v>
      </c>
      <c r="D28" s="763"/>
      <c r="E28" s="764"/>
      <c r="F28" s="764">
        <f xml:space="preserve">
F26-F25</f>
        <v>15266.666666666664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6910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11</v>
      </c>
      <c r="F3" s="379">
        <f>SUMIF($E5:$E1048576,"&lt;10",F5:F1048576)</f>
        <v>31864659.75</v>
      </c>
      <c r="G3" s="379">
        <f t="shared" ref="G3:AO3" si="0">SUMIF($E5:$E1048576,"&lt;10",G5:G1048576)</f>
        <v>67646.5</v>
      </c>
      <c r="H3" s="379">
        <f t="shared" si="0"/>
        <v>18105665.5</v>
      </c>
      <c r="I3" s="379">
        <f t="shared" si="0"/>
        <v>0</v>
      </c>
      <c r="J3" s="379">
        <f t="shared" si="0"/>
        <v>0</v>
      </c>
      <c r="K3" s="379">
        <f t="shared" si="0"/>
        <v>8685265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2188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403359.5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497256.25</v>
      </c>
      <c r="AG3" s="379">
        <f t="shared" si="0"/>
        <v>0</v>
      </c>
      <c r="AH3" s="379">
        <f t="shared" si="0"/>
        <v>0</v>
      </c>
      <c r="AI3" s="379">
        <f t="shared" si="0"/>
        <v>3264884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838395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31</v>
      </c>
      <c r="D5" s="378">
        <v>1</v>
      </c>
      <c r="E5" s="378">
        <v>1</v>
      </c>
      <c r="F5" s="378">
        <v>59</v>
      </c>
      <c r="G5" s="378">
        <v>0</v>
      </c>
      <c r="H5" s="378">
        <v>16</v>
      </c>
      <c r="I5" s="378">
        <v>0</v>
      </c>
      <c r="J5" s="378">
        <v>0</v>
      </c>
      <c r="K5" s="378">
        <v>24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1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2</v>
      </c>
      <c r="AG5" s="378">
        <v>0</v>
      </c>
      <c r="AH5" s="378">
        <v>0</v>
      </c>
      <c r="AI5" s="378">
        <v>13</v>
      </c>
      <c r="AJ5" s="378">
        <v>0</v>
      </c>
      <c r="AK5" s="378">
        <v>0</v>
      </c>
      <c r="AL5" s="378">
        <v>0</v>
      </c>
      <c r="AM5" s="378">
        <v>0</v>
      </c>
      <c r="AN5" s="378">
        <v>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31</v>
      </c>
      <c r="D6" s="378">
        <v>1</v>
      </c>
      <c r="E6" s="378">
        <v>2</v>
      </c>
      <c r="F6" s="378">
        <v>9516.5</v>
      </c>
      <c r="G6" s="378">
        <v>0</v>
      </c>
      <c r="H6" s="378">
        <v>2512</v>
      </c>
      <c r="I6" s="378">
        <v>0</v>
      </c>
      <c r="J6" s="378">
        <v>0</v>
      </c>
      <c r="K6" s="378">
        <v>3862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180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338</v>
      </c>
      <c r="AG6" s="378">
        <v>0</v>
      </c>
      <c r="AH6" s="378">
        <v>0</v>
      </c>
      <c r="AI6" s="378">
        <v>2104.5</v>
      </c>
      <c r="AJ6" s="378">
        <v>0</v>
      </c>
      <c r="AK6" s="378">
        <v>0</v>
      </c>
      <c r="AL6" s="378">
        <v>0</v>
      </c>
      <c r="AM6" s="378">
        <v>0</v>
      </c>
      <c r="AN6" s="378">
        <v>520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31</v>
      </c>
      <c r="D7" s="378">
        <v>1</v>
      </c>
      <c r="E7" s="378">
        <v>4</v>
      </c>
      <c r="F7" s="378">
        <v>533.5</v>
      </c>
      <c r="G7" s="378">
        <v>0</v>
      </c>
      <c r="H7" s="378">
        <v>533.5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31</v>
      </c>
      <c r="D8" s="378">
        <v>1</v>
      </c>
      <c r="E8" s="378">
        <v>5</v>
      </c>
      <c r="F8" s="378">
        <v>55.5</v>
      </c>
      <c r="G8" s="378">
        <v>55.5</v>
      </c>
      <c r="H8" s="378">
        <v>0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31</v>
      </c>
      <c r="D9" s="378">
        <v>1</v>
      </c>
      <c r="E9" s="378">
        <v>6</v>
      </c>
      <c r="F9" s="378">
        <v>2558554</v>
      </c>
      <c r="G9" s="378">
        <v>8350</v>
      </c>
      <c r="H9" s="378">
        <v>1512926</v>
      </c>
      <c r="I9" s="378">
        <v>0</v>
      </c>
      <c r="J9" s="378">
        <v>0</v>
      </c>
      <c r="K9" s="378">
        <v>656204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28611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37733</v>
      </c>
      <c r="AG9" s="378">
        <v>0</v>
      </c>
      <c r="AH9" s="378">
        <v>0</v>
      </c>
      <c r="AI9" s="378">
        <v>251044</v>
      </c>
      <c r="AJ9" s="378">
        <v>0</v>
      </c>
      <c r="AK9" s="378">
        <v>0</v>
      </c>
      <c r="AL9" s="378">
        <v>0</v>
      </c>
      <c r="AM9" s="378">
        <v>0</v>
      </c>
      <c r="AN9" s="378">
        <v>63686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31</v>
      </c>
      <c r="D10" s="378">
        <v>1</v>
      </c>
      <c r="E10" s="378">
        <v>10</v>
      </c>
      <c r="F10" s="378">
        <v>7300</v>
      </c>
      <c r="G10" s="378">
        <v>0</v>
      </c>
      <c r="H10" s="378">
        <v>500</v>
      </c>
      <c r="I10" s="378">
        <v>0</v>
      </c>
      <c r="J10" s="378">
        <v>0</v>
      </c>
      <c r="K10" s="378">
        <v>6800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31</v>
      </c>
      <c r="D11" s="378">
        <v>1</v>
      </c>
      <c r="E11" s="378">
        <v>11</v>
      </c>
      <c r="F11" s="378">
        <v>7858.1271467061561</v>
      </c>
      <c r="G11" s="378">
        <v>0</v>
      </c>
      <c r="H11" s="378">
        <v>4524.7938133728221</v>
      </c>
      <c r="I11" s="378">
        <v>0</v>
      </c>
      <c r="J11" s="378">
        <v>0</v>
      </c>
      <c r="K11" s="378">
        <v>3333.3333333333335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31</v>
      </c>
      <c r="D12" s="378">
        <v>2</v>
      </c>
      <c r="E12" s="378">
        <v>1</v>
      </c>
      <c r="F12" s="378">
        <v>59</v>
      </c>
      <c r="G12" s="378">
        <v>0</v>
      </c>
      <c r="H12" s="378">
        <v>16</v>
      </c>
      <c r="I12" s="378">
        <v>0</v>
      </c>
      <c r="J12" s="378">
        <v>0</v>
      </c>
      <c r="K12" s="378">
        <v>24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1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2</v>
      </c>
      <c r="AG12" s="378">
        <v>0</v>
      </c>
      <c r="AH12" s="378">
        <v>0</v>
      </c>
      <c r="AI12" s="378">
        <v>13</v>
      </c>
      <c r="AJ12" s="378">
        <v>0</v>
      </c>
      <c r="AK12" s="378">
        <v>0</v>
      </c>
      <c r="AL12" s="378">
        <v>0</v>
      </c>
      <c r="AM12" s="378">
        <v>0</v>
      </c>
      <c r="AN12" s="378">
        <v>3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31</v>
      </c>
      <c r="D13" s="378">
        <v>2</v>
      </c>
      <c r="E13" s="378">
        <v>2</v>
      </c>
      <c r="F13" s="378">
        <v>8130</v>
      </c>
      <c r="G13" s="378">
        <v>0</v>
      </c>
      <c r="H13" s="378">
        <v>2192</v>
      </c>
      <c r="I13" s="378">
        <v>0</v>
      </c>
      <c r="J13" s="378">
        <v>0</v>
      </c>
      <c r="K13" s="378">
        <v>3414.5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144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291</v>
      </c>
      <c r="AG13" s="378">
        <v>0</v>
      </c>
      <c r="AH13" s="378">
        <v>0</v>
      </c>
      <c r="AI13" s="378">
        <v>1688.5</v>
      </c>
      <c r="AJ13" s="378">
        <v>0</v>
      </c>
      <c r="AK13" s="378">
        <v>0</v>
      </c>
      <c r="AL13" s="378">
        <v>0</v>
      </c>
      <c r="AM13" s="378">
        <v>0</v>
      </c>
      <c r="AN13" s="378">
        <v>400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31</v>
      </c>
      <c r="D14" s="378">
        <v>2</v>
      </c>
      <c r="E14" s="378">
        <v>4</v>
      </c>
      <c r="F14" s="378">
        <v>549</v>
      </c>
      <c r="G14" s="378">
        <v>0</v>
      </c>
      <c r="H14" s="378">
        <v>549</v>
      </c>
      <c r="I14" s="378">
        <v>0</v>
      </c>
      <c r="J14" s="378">
        <v>0</v>
      </c>
      <c r="K14" s="378">
        <v>0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31</v>
      </c>
      <c r="D15" s="378">
        <v>2</v>
      </c>
      <c r="E15" s="378">
        <v>5</v>
      </c>
      <c r="F15" s="378">
        <v>77.5</v>
      </c>
      <c r="G15" s="378">
        <v>77.5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31</v>
      </c>
      <c r="D16" s="378">
        <v>2</v>
      </c>
      <c r="E16" s="378">
        <v>6</v>
      </c>
      <c r="F16" s="378">
        <v>2485675</v>
      </c>
      <c r="G16" s="378">
        <v>5425</v>
      </c>
      <c r="H16" s="378">
        <v>1490841</v>
      </c>
      <c r="I16" s="378">
        <v>0</v>
      </c>
      <c r="J16" s="378">
        <v>0</v>
      </c>
      <c r="K16" s="378">
        <v>630841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29754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37457</v>
      </c>
      <c r="AG16" s="378">
        <v>0</v>
      </c>
      <c r="AH16" s="378">
        <v>0</v>
      </c>
      <c r="AI16" s="378">
        <v>227947</v>
      </c>
      <c r="AJ16" s="378">
        <v>0</v>
      </c>
      <c r="AK16" s="378">
        <v>0</v>
      </c>
      <c r="AL16" s="378">
        <v>0</v>
      </c>
      <c r="AM16" s="378">
        <v>0</v>
      </c>
      <c r="AN16" s="378">
        <v>63410</v>
      </c>
      <c r="AO16" s="378">
        <v>0</v>
      </c>
    </row>
    <row r="17" spans="3:41" x14ac:dyDescent="0.3">
      <c r="C17" s="378">
        <v>31</v>
      </c>
      <c r="D17" s="378">
        <v>2</v>
      </c>
      <c r="E17" s="378">
        <v>9</v>
      </c>
      <c r="F17" s="378">
        <v>9448</v>
      </c>
      <c r="G17" s="378">
        <v>0</v>
      </c>
      <c r="H17" s="378">
        <v>0</v>
      </c>
      <c r="I17" s="378">
        <v>0</v>
      </c>
      <c r="J17" s="378">
        <v>0</v>
      </c>
      <c r="K17" s="378">
        <v>6448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3000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31</v>
      </c>
      <c r="D18" s="378">
        <v>2</v>
      </c>
      <c r="E18" s="378">
        <v>11</v>
      </c>
      <c r="F18" s="378">
        <v>7858.1271467061561</v>
      </c>
      <c r="G18" s="378">
        <v>0</v>
      </c>
      <c r="H18" s="378">
        <v>4524.7938133728221</v>
      </c>
      <c r="I18" s="378">
        <v>0</v>
      </c>
      <c r="J18" s="378">
        <v>0</v>
      </c>
      <c r="K18" s="378">
        <v>3333.3333333333335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31</v>
      </c>
      <c r="D19" s="378">
        <v>3</v>
      </c>
      <c r="E19" s="378">
        <v>1</v>
      </c>
      <c r="F19" s="378">
        <v>59</v>
      </c>
      <c r="G19" s="378">
        <v>0</v>
      </c>
      <c r="H19" s="378">
        <v>16</v>
      </c>
      <c r="I19" s="378">
        <v>0</v>
      </c>
      <c r="J19" s="378">
        <v>0</v>
      </c>
      <c r="K19" s="378">
        <v>24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1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2</v>
      </c>
      <c r="AG19" s="378">
        <v>0</v>
      </c>
      <c r="AH19" s="378">
        <v>0</v>
      </c>
      <c r="AI19" s="378">
        <v>13</v>
      </c>
      <c r="AJ19" s="378">
        <v>0</v>
      </c>
      <c r="AK19" s="378">
        <v>0</v>
      </c>
      <c r="AL19" s="378">
        <v>0</v>
      </c>
      <c r="AM19" s="378">
        <v>0</v>
      </c>
      <c r="AN19" s="378">
        <v>3</v>
      </c>
      <c r="AO19" s="378">
        <v>0</v>
      </c>
    </row>
    <row r="20" spans="3:41" x14ac:dyDescent="0.3">
      <c r="C20" s="378">
        <v>31</v>
      </c>
      <c r="D20" s="378">
        <v>3</v>
      </c>
      <c r="E20" s="378">
        <v>2</v>
      </c>
      <c r="F20" s="378">
        <v>9316</v>
      </c>
      <c r="G20" s="378">
        <v>0</v>
      </c>
      <c r="H20" s="378">
        <v>2536</v>
      </c>
      <c r="I20" s="378">
        <v>0</v>
      </c>
      <c r="J20" s="378">
        <v>0</v>
      </c>
      <c r="K20" s="378">
        <v>3737.5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168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339</v>
      </c>
      <c r="AG20" s="378">
        <v>0</v>
      </c>
      <c r="AH20" s="378">
        <v>0</v>
      </c>
      <c r="AI20" s="378">
        <v>2023.5</v>
      </c>
      <c r="AJ20" s="378">
        <v>0</v>
      </c>
      <c r="AK20" s="378">
        <v>0</v>
      </c>
      <c r="AL20" s="378">
        <v>0</v>
      </c>
      <c r="AM20" s="378">
        <v>0</v>
      </c>
      <c r="AN20" s="378">
        <v>512</v>
      </c>
      <c r="AO20" s="378">
        <v>0</v>
      </c>
    </row>
    <row r="21" spans="3:41" x14ac:dyDescent="0.3">
      <c r="C21" s="378">
        <v>31</v>
      </c>
      <c r="D21" s="378">
        <v>3</v>
      </c>
      <c r="E21" s="378">
        <v>4</v>
      </c>
      <c r="F21" s="378">
        <v>560</v>
      </c>
      <c r="G21" s="378">
        <v>0</v>
      </c>
      <c r="H21" s="378">
        <v>559</v>
      </c>
      <c r="I21" s="378">
        <v>0</v>
      </c>
      <c r="J21" s="378">
        <v>0</v>
      </c>
      <c r="K21" s="378">
        <v>1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31</v>
      </c>
      <c r="D22" s="378">
        <v>3</v>
      </c>
      <c r="E22" s="378">
        <v>5</v>
      </c>
      <c r="F22" s="378">
        <v>21</v>
      </c>
      <c r="G22" s="378">
        <v>21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31</v>
      </c>
      <c r="D23" s="378">
        <v>3</v>
      </c>
      <c r="E23" s="378">
        <v>6</v>
      </c>
      <c r="F23" s="378">
        <v>2533508</v>
      </c>
      <c r="G23" s="378">
        <v>7350</v>
      </c>
      <c r="H23" s="378">
        <v>1521154</v>
      </c>
      <c r="I23" s="378">
        <v>0</v>
      </c>
      <c r="J23" s="378">
        <v>0</v>
      </c>
      <c r="K23" s="378">
        <v>642628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30808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37060</v>
      </c>
      <c r="AG23" s="378">
        <v>0</v>
      </c>
      <c r="AH23" s="378">
        <v>0</v>
      </c>
      <c r="AI23" s="378">
        <v>230573</v>
      </c>
      <c r="AJ23" s="378">
        <v>0</v>
      </c>
      <c r="AK23" s="378">
        <v>0</v>
      </c>
      <c r="AL23" s="378">
        <v>0</v>
      </c>
      <c r="AM23" s="378">
        <v>0</v>
      </c>
      <c r="AN23" s="378">
        <v>63935</v>
      </c>
      <c r="AO23" s="378">
        <v>0</v>
      </c>
    </row>
    <row r="24" spans="3:41" x14ac:dyDescent="0.3">
      <c r="C24" s="378">
        <v>31</v>
      </c>
      <c r="D24" s="378">
        <v>3</v>
      </c>
      <c r="E24" s="378">
        <v>9</v>
      </c>
      <c r="F24" s="378">
        <v>15643</v>
      </c>
      <c r="G24" s="378">
        <v>0</v>
      </c>
      <c r="H24" s="378">
        <v>0</v>
      </c>
      <c r="I24" s="378">
        <v>0</v>
      </c>
      <c r="J24" s="378">
        <v>0</v>
      </c>
      <c r="K24" s="378">
        <v>4900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4548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6195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31</v>
      </c>
      <c r="D25" s="378">
        <v>3</v>
      </c>
      <c r="E25" s="378">
        <v>10</v>
      </c>
      <c r="F25" s="378">
        <v>7500</v>
      </c>
      <c r="G25" s="378">
        <v>0</v>
      </c>
      <c r="H25" s="378">
        <v>700</v>
      </c>
      <c r="I25" s="378">
        <v>0</v>
      </c>
      <c r="J25" s="378">
        <v>0</v>
      </c>
      <c r="K25" s="378">
        <v>6800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31</v>
      </c>
      <c r="D26" s="378">
        <v>3</v>
      </c>
      <c r="E26" s="378">
        <v>11</v>
      </c>
      <c r="F26" s="378">
        <v>7858.1271467061561</v>
      </c>
      <c r="G26" s="378">
        <v>0</v>
      </c>
      <c r="H26" s="378">
        <v>4524.7938133728221</v>
      </c>
      <c r="I26" s="378">
        <v>0</v>
      </c>
      <c r="J26" s="378">
        <v>0</v>
      </c>
      <c r="K26" s="378">
        <v>3333.3333333333335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31</v>
      </c>
      <c r="D27" s="378">
        <v>4</v>
      </c>
      <c r="E27" s="378">
        <v>1</v>
      </c>
      <c r="F27" s="378">
        <v>59.5</v>
      </c>
      <c r="G27" s="378">
        <v>0</v>
      </c>
      <c r="H27" s="378">
        <v>16</v>
      </c>
      <c r="I27" s="378">
        <v>0</v>
      </c>
      <c r="J27" s="378">
        <v>0</v>
      </c>
      <c r="K27" s="378">
        <v>24.5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1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2</v>
      </c>
      <c r="AG27" s="378">
        <v>0</v>
      </c>
      <c r="AH27" s="378">
        <v>0</v>
      </c>
      <c r="AI27" s="378">
        <v>13</v>
      </c>
      <c r="AJ27" s="378">
        <v>0</v>
      </c>
      <c r="AK27" s="378">
        <v>0</v>
      </c>
      <c r="AL27" s="378">
        <v>0</v>
      </c>
      <c r="AM27" s="378">
        <v>0</v>
      </c>
      <c r="AN27" s="378">
        <v>3</v>
      </c>
      <c r="AO27" s="378">
        <v>0</v>
      </c>
    </row>
    <row r="28" spans="3:41" x14ac:dyDescent="0.3">
      <c r="C28" s="378">
        <v>31</v>
      </c>
      <c r="D28" s="378">
        <v>4</v>
      </c>
      <c r="E28" s="378">
        <v>2</v>
      </c>
      <c r="F28" s="378">
        <v>9074.5</v>
      </c>
      <c r="G28" s="378">
        <v>0</v>
      </c>
      <c r="H28" s="378">
        <v>2680</v>
      </c>
      <c r="I28" s="378">
        <v>0</v>
      </c>
      <c r="J28" s="378">
        <v>0</v>
      </c>
      <c r="K28" s="378">
        <v>3497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168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323</v>
      </c>
      <c r="AG28" s="378">
        <v>0</v>
      </c>
      <c r="AH28" s="378">
        <v>0</v>
      </c>
      <c r="AI28" s="378">
        <v>1894.5</v>
      </c>
      <c r="AJ28" s="378">
        <v>0</v>
      </c>
      <c r="AK28" s="378">
        <v>0</v>
      </c>
      <c r="AL28" s="378">
        <v>0</v>
      </c>
      <c r="AM28" s="378">
        <v>0</v>
      </c>
      <c r="AN28" s="378">
        <v>512</v>
      </c>
      <c r="AO28" s="378">
        <v>0</v>
      </c>
    </row>
    <row r="29" spans="3:41" x14ac:dyDescent="0.3">
      <c r="C29" s="378">
        <v>31</v>
      </c>
      <c r="D29" s="378">
        <v>4</v>
      </c>
      <c r="E29" s="378">
        <v>4</v>
      </c>
      <c r="F29" s="378">
        <v>682.5</v>
      </c>
      <c r="G29" s="378">
        <v>0</v>
      </c>
      <c r="H29" s="378">
        <v>564.5</v>
      </c>
      <c r="I29" s="378">
        <v>0</v>
      </c>
      <c r="J29" s="378">
        <v>0</v>
      </c>
      <c r="K29" s="378">
        <v>103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15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31</v>
      </c>
      <c r="D30" s="378">
        <v>4</v>
      </c>
      <c r="E30" s="378">
        <v>5</v>
      </c>
      <c r="F30" s="378">
        <v>13</v>
      </c>
      <c r="G30" s="378">
        <v>13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31</v>
      </c>
      <c r="D31" s="378">
        <v>4</v>
      </c>
      <c r="E31" s="378">
        <v>6</v>
      </c>
      <c r="F31" s="378">
        <v>2553269</v>
      </c>
      <c r="G31" s="378">
        <v>4550</v>
      </c>
      <c r="H31" s="378">
        <v>1519964</v>
      </c>
      <c r="I31" s="378">
        <v>0</v>
      </c>
      <c r="J31" s="378">
        <v>0</v>
      </c>
      <c r="K31" s="378">
        <v>664477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31037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38050</v>
      </c>
      <c r="AG31" s="378">
        <v>0</v>
      </c>
      <c r="AH31" s="378">
        <v>0</v>
      </c>
      <c r="AI31" s="378">
        <v>231271</v>
      </c>
      <c r="AJ31" s="378">
        <v>0</v>
      </c>
      <c r="AK31" s="378">
        <v>0</v>
      </c>
      <c r="AL31" s="378">
        <v>0</v>
      </c>
      <c r="AM31" s="378">
        <v>0</v>
      </c>
      <c r="AN31" s="378">
        <v>63920</v>
      </c>
      <c r="AO31" s="378">
        <v>0</v>
      </c>
    </row>
    <row r="32" spans="3:41" x14ac:dyDescent="0.3">
      <c r="C32" s="378">
        <v>31</v>
      </c>
      <c r="D32" s="378">
        <v>4</v>
      </c>
      <c r="E32" s="378">
        <v>9</v>
      </c>
      <c r="F32" s="378">
        <v>13721</v>
      </c>
      <c r="G32" s="378">
        <v>0</v>
      </c>
      <c r="H32" s="378">
        <v>7526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6195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31</v>
      </c>
      <c r="D33" s="378">
        <v>4</v>
      </c>
      <c r="E33" s="378">
        <v>11</v>
      </c>
      <c r="F33" s="378">
        <v>7858.1271467061561</v>
      </c>
      <c r="G33" s="378">
        <v>0</v>
      </c>
      <c r="H33" s="378">
        <v>4524.7938133728221</v>
      </c>
      <c r="I33" s="378">
        <v>0</v>
      </c>
      <c r="J33" s="378">
        <v>0</v>
      </c>
      <c r="K33" s="378">
        <v>3333.3333333333335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31</v>
      </c>
      <c r="D34" s="378">
        <v>5</v>
      </c>
      <c r="E34" s="378">
        <v>1</v>
      </c>
      <c r="F34" s="378">
        <v>61</v>
      </c>
      <c r="G34" s="378">
        <v>0</v>
      </c>
      <c r="H34" s="378">
        <v>16</v>
      </c>
      <c r="I34" s="378">
        <v>0</v>
      </c>
      <c r="J34" s="378">
        <v>0</v>
      </c>
      <c r="K34" s="378">
        <v>26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1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2</v>
      </c>
      <c r="AG34" s="378">
        <v>0</v>
      </c>
      <c r="AH34" s="378">
        <v>0</v>
      </c>
      <c r="AI34" s="378">
        <v>13</v>
      </c>
      <c r="AJ34" s="378">
        <v>0</v>
      </c>
      <c r="AK34" s="378">
        <v>0</v>
      </c>
      <c r="AL34" s="378">
        <v>0</v>
      </c>
      <c r="AM34" s="378">
        <v>0</v>
      </c>
      <c r="AN34" s="378">
        <v>3</v>
      </c>
      <c r="AO34" s="378">
        <v>0</v>
      </c>
    </row>
    <row r="35" spans="3:41" x14ac:dyDescent="0.3">
      <c r="C35" s="378">
        <v>31</v>
      </c>
      <c r="D35" s="378">
        <v>5</v>
      </c>
      <c r="E35" s="378">
        <v>2</v>
      </c>
      <c r="F35" s="378">
        <v>8569.5</v>
      </c>
      <c r="G35" s="378">
        <v>0</v>
      </c>
      <c r="H35" s="378">
        <v>2432</v>
      </c>
      <c r="I35" s="378">
        <v>0</v>
      </c>
      <c r="J35" s="378">
        <v>0</v>
      </c>
      <c r="K35" s="378">
        <v>3423.5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132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334</v>
      </c>
      <c r="AG35" s="378">
        <v>0</v>
      </c>
      <c r="AH35" s="378">
        <v>0</v>
      </c>
      <c r="AI35" s="378">
        <v>1768</v>
      </c>
      <c r="AJ35" s="378">
        <v>0</v>
      </c>
      <c r="AK35" s="378">
        <v>0</v>
      </c>
      <c r="AL35" s="378">
        <v>0</v>
      </c>
      <c r="AM35" s="378">
        <v>0</v>
      </c>
      <c r="AN35" s="378">
        <v>480</v>
      </c>
      <c r="AO35" s="378">
        <v>0</v>
      </c>
    </row>
    <row r="36" spans="3:41" x14ac:dyDescent="0.3">
      <c r="C36" s="378">
        <v>31</v>
      </c>
      <c r="D36" s="378">
        <v>5</v>
      </c>
      <c r="E36" s="378">
        <v>4</v>
      </c>
      <c r="F36" s="378">
        <v>751</v>
      </c>
      <c r="G36" s="378">
        <v>0</v>
      </c>
      <c r="H36" s="378">
        <v>551</v>
      </c>
      <c r="I36" s="378">
        <v>0</v>
      </c>
      <c r="J36" s="378">
        <v>0</v>
      </c>
      <c r="K36" s="378">
        <v>160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40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31</v>
      </c>
      <c r="D37" s="378">
        <v>5</v>
      </c>
      <c r="E37" s="378">
        <v>5</v>
      </c>
      <c r="F37" s="378">
        <v>92</v>
      </c>
      <c r="G37" s="378">
        <v>92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31</v>
      </c>
      <c r="D38" s="378">
        <v>5</v>
      </c>
      <c r="E38" s="378">
        <v>6</v>
      </c>
      <c r="F38" s="378">
        <v>2723312</v>
      </c>
      <c r="G38" s="378">
        <v>12200</v>
      </c>
      <c r="H38" s="378">
        <v>1580588</v>
      </c>
      <c r="I38" s="378">
        <v>0</v>
      </c>
      <c r="J38" s="378">
        <v>0</v>
      </c>
      <c r="K38" s="378">
        <v>751151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32281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39901</v>
      </c>
      <c r="AG38" s="378">
        <v>0</v>
      </c>
      <c r="AH38" s="378">
        <v>0</v>
      </c>
      <c r="AI38" s="378">
        <v>243351</v>
      </c>
      <c r="AJ38" s="378">
        <v>0</v>
      </c>
      <c r="AK38" s="378">
        <v>0</v>
      </c>
      <c r="AL38" s="378">
        <v>0</v>
      </c>
      <c r="AM38" s="378">
        <v>0</v>
      </c>
      <c r="AN38" s="378">
        <v>63840</v>
      </c>
      <c r="AO38" s="378">
        <v>0</v>
      </c>
    </row>
    <row r="39" spans="3:41" x14ac:dyDescent="0.3">
      <c r="C39" s="378">
        <v>31</v>
      </c>
      <c r="D39" s="378">
        <v>5</v>
      </c>
      <c r="E39" s="378">
        <v>9</v>
      </c>
      <c r="F39" s="378">
        <v>11915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1600</v>
      </c>
      <c r="AG39" s="378">
        <v>0</v>
      </c>
      <c r="AH39" s="378">
        <v>0</v>
      </c>
      <c r="AI39" s="378">
        <v>10315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31</v>
      </c>
      <c r="D40" s="378">
        <v>5</v>
      </c>
      <c r="E40" s="378">
        <v>10</v>
      </c>
      <c r="F40" s="378">
        <v>23000</v>
      </c>
      <c r="G40" s="378">
        <v>0</v>
      </c>
      <c r="H40" s="378">
        <v>23000</v>
      </c>
      <c r="I40" s="378">
        <v>0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31</v>
      </c>
      <c r="D41" s="378">
        <v>5</v>
      </c>
      <c r="E41" s="378">
        <v>11</v>
      </c>
      <c r="F41" s="378">
        <v>7858.1271467061561</v>
      </c>
      <c r="G41" s="378">
        <v>0</v>
      </c>
      <c r="H41" s="378">
        <v>4524.7938133728221</v>
      </c>
      <c r="I41" s="378">
        <v>0</v>
      </c>
      <c r="J41" s="378">
        <v>0</v>
      </c>
      <c r="K41" s="378">
        <v>3333.3333333333335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31</v>
      </c>
      <c r="D42" s="378">
        <v>6</v>
      </c>
      <c r="E42" s="378">
        <v>1</v>
      </c>
      <c r="F42" s="378">
        <v>59.5</v>
      </c>
      <c r="G42" s="378">
        <v>0</v>
      </c>
      <c r="H42" s="378">
        <v>16</v>
      </c>
      <c r="I42" s="378">
        <v>0</v>
      </c>
      <c r="J42" s="378">
        <v>0</v>
      </c>
      <c r="K42" s="378">
        <v>24.5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1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2</v>
      </c>
      <c r="AG42" s="378">
        <v>0</v>
      </c>
      <c r="AH42" s="378">
        <v>0</v>
      </c>
      <c r="AI42" s="378">
        <v>13</v>
      </c>
      <c r="AJ42" s="378">
        <v>0</v>
      </c>
      <c r="AK42" s="378">
        <v>0</v>
      </c>
      <c r="AL42" s="378">
        <v>0</v>
      </c>
      <c r="AM42" s="378">
        <v>0</v>
      </c>
      <c r="AN42" s="378">
        <v>3</v>
      </c>
      <c r="AO42" s="378">
        <v>0</v>
      </c>
    </row>
    <row r="43" spans="3:41" x14ac:dyDescent="0.3">
      <c r="C43" s="378">
        <v>31</v>
      </c>
      <c r="D43" s="378">
        <v>6</v>
      </c>
      <c r="E43" s="378">
        <v>2</v>
      </c>
      <c r="F43" s="378">
        <v>8152</v>
      </c>
      <c r="G43" s="378">
        <v>0</v>
      </c>
      <c r="H43" s="378">
        <v>2485</v>
      </c>
      <c r="I43" s="378">
        <v>0</v>
      </c>
      <c r="J43" s="378">
        <v>0</v>
      </c>
      <c r="K43" s="378">
        <v>3173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168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260</v>
      </c>
      <c r="AG43" s="378">
        <v>0</v>
      </c>
      <c r="AH43" s="378">
        <v>0</v>
      </c>
      <c r="AI43" s="378">
        <v>1578</v>
      </c>
      <c r="AJ43" s="378">
        <v>0</v>
      </c>
      <c r="AK43" s="378">
        <v>0</v>
      </c>
      <c r="AL43" s="378">
        <v>0</v>
      </c>
      <c r="AM43" s="378">
        <v>0</v>
      </c>
      <c r="AN43" s="378">
        <v>488</v>
      </c>
      <c r="AO43" s="378">
        <v>0</v>
      </c>
    </row>
    <row r="44" spans="3:41" x14ac:dyDescent="0.3">
      <c r="C44" s="378">
        <v>31</v>
      </c>
      <c r="D44" s="378">
        <v>6</v>
      </c>
      <c r="E44" s="378">
        <v>4</v>
      </c>
      <c r="F44" s="378">
        <v>959</v>
      </c>
      <c r="G44" s="378">
        <v>0</v>
      </c>
      <c r="H44" s="378">
        <v>564</v>
      </c>
      <c r="I44" s="378">
        <v>0</v>
      </c>
      <c r="J44" s="378">
        <v>0</v>
      </c>
      <c r="K44" s="378">
        <v>290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20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85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31</v>
      </c>
      <c r="D45" s="378">
        <v>6</v>
      </c>
      <c r="E45" s="378">
        <v>5</v>
      </c>
      <c r="F45" s="378">
        <v>12</v>
      </c>
      <c r="G45" s="378">
        <v>12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31</v>
      </c>
      <c r="D46" s="378">
        <v>6</v>
      </c>
      <c r="E46" s="378">
        <v>6</v>
      </c>
      <c r="F46" s="378">
        <v>2602344</v>
      </c>
      <c r="G46" s="378">
        <v>4200</v>
      </c>
      <c r="H46" s="378">
        <v>1500758</v>
      </c>
      <c r="I46" s="378">
        <v>0</v>
      </c>
      <c r="J46" s="378">
        <v>0</v>
      </c>
      <c r="K46" s="378">
        <v>713136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31672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40083</v>
      </c>
      <c r="AG46" s="378">
        <v>0</v>
      </c>
      <c r="AH46" s="378">
        <v>0</v>
      </c>
      <c r="AI46" s="378">
        <v>248106</v>
      </c>
      <c r="AJ46" s="378">
        <v>0</v>
      </c>
      <c r="AK46" s="378">
        <v>0</v>
      </c>
      <c r="AL46" s="378">
        <v>0</v>
      </c>
      <c r="AM46" s="378">
        <v>0</v>
      </c>
      <c r="AN46" s="378">
        <v>64389</v>
      </c>
      <c r="AO46" s="378">
        <v>0</v>
      </c>
    </row>
    <row r="47" spans="3:41" x14ac:dyDescent="0.3">
      <c r="C47" s="378">
        <v>31</v>
      </c>
      <c r="D47" s="378">
        <v>6</v>
      </c>
      <c r="E47" s="378">
        <v>9</v>
      </c>
      <c r="F47" s="378">
        <v>11190</v>
      </c>
      <c r="G47" s="378">
        <v>0</v>
      </c>
      <c r="H47" s="378">
        <v>5000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1200</v>
      </c>
      <c r="AG47" s="378">
        <v>0</v>
      </c>
      <c r="AH47" s="378">
        <v>0</v>
      </c>
      <c r="AI47" s="378">
        <v>4990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31</v>
      </c>
      <c r="D48" s="378">
        <v>6</v>
      </c>
      <c r="E48" s="378">
        <v>10</v>
      </c>
      <c r="F48" s="378">
        <v>4400</v>
      </c>
      <c r="G48" s="378">
        <v>0</v>
      </c>
      <c r="H48" s="378">
        <v>3400</v>
      </c>
      <c r="I48" s="378">
        <v>0</v>
      </c>
      <c r="J48" s="378">
        <v>0</v>
      </c>
      <c r="K48" s="378">
        <v>1000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31</v>
      </c>
      <c r="D49" s="378">
        <v>6</v>
      </c>
      <c r="E49" s="378">
        <v>11</v>
      </c>
      <c r="F49" s="378">
        <v>7858.1271467061561</v>
      </c>
      <c r="G49" s="378">
        <v>0</v>
      </c>
      <c r="H49" s="378">
        <v>4524.7938133728221</v>
      </c>
      <c r="I49" s="378">
        <v>0</v>
      </c>
      <c r="J49" s="378">
        <v>0</v>
      </c>
      <c r="K49" s="378">
        <v>3333.3333333333335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31</v>
      </c>
      <c r="D50" s="378">
        <v>7</v>
      </c>
      <c r="E50" s="378">
        <v>1</v>
      </c>
      <c r="F50" s="378">
        <v>62</v>
      </c>
      <c r="G50" s="378">
        <v>0</v>
      </c>
      <c r="H50" s="378">
        <v>16</v>
      </c>
      <c r="I50" s="378">
        <v>0</v>
      </c>
      <c r="J50" s="378">
        <v>0</v>
      </c>
      <c r="K50" s="378">
        <v>25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1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2</v>
      </c>
      <c r="AG50" s="378">
        <v>0</v>
      </c>
      <c r="AH50" s="378">
        <v>0</v>
      </c>
      <c r="AI50" s="378">
        <v>14</v>
      </c>
      <c r="AJ50" s="378">
        <v>0</v>
      </c>
      <c r="AK50" s="378">
        <v>0</v>
      </c>
      <c r="AL50" s="378">
        <v>0</v>
      </c>
      <c r="AM50" s="378">
        <v>0</v>
      </c>
      <c r="AN50" s="378">
        <v>4</v>
      </c>
      <c r="AO50" s="378">
        <v>0</v>
      </c>
    </row>
    <row r="51" spans="3:41" x14ac:dyDescent="0.3">
      <c r="C51" s="378">
        <v>31</v>
      </c>
      <c r="D51" s="378">
        <v>7</v>
      </c>
      <c r="E51" s="378">
        <v>2</v>
      </c>
      <c r="F51" s="378">
        <v>8360.5</v>
      </c>
      <c r="G51" s="378">
        <v>0</v>
      </c>
      <c r="H51" s="378">
        <v>2240</v>
      </c>
      <c r="I51" s="378">
        <v>0</v>
      </c>
      <c r="J51" s="378">
        <v>0</v>
      </c>
      <c r="K51" s="378">
        <v>3403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108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311</v>
      </c>
      <c r="AG51" s="378">
        <v>0</v>
      </c>
      <c r="AH51" s="378">
        <v>0</v>
      </c>
      <c r="AI51" s="378">
        <v>1842.5</v>
      </c>
      <c r="AJ51" s="378">
        <v>0</v>
      </c>
      <c r="AK51" s="378">
        <v>0</v>
      </c>
      <c r="AL51" s="378">
        <v>0</v>
      </c>
      <c r="AM51" s="378">
        <v>0</v>
      </c>
      <c r="AN51" s="378">
        <v>456</v>
      </c>
      <c r="AO51" s="378">
        <v>0</v>
      </c>
    </row>
    <row r="52" spans="3:41" x14ac:dyDescent="0.3">
      <c r="C52" s="378">
        <v>31</v>
      </c>
      <c r="D52" s="378">
        <v>7</v>
      </c>
      <c r="E52" s="378">
        <v>4</v>
      </c>
      <c r="F52" s="378">
        <v>926</v>
      </c>
      <c r="G52" s="378">
        <v>0</v>
      </c>
      <c r="H52" s="378">
        <v>561</v>
      </c>
      <c r="I52" s="378">
        <v>0</v>
      </c>
      <c r="J52" s="378">
        <v>0</v>
      </c>
      <c r="K52" s="378">
        <v>275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20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70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31</v>
      </c>
      <c r="D53" s="378">
        <v>7</v>
      </c>
      <c r="E53" s="378">
        <v>5</v>
      </c>
      <c r="F53" s="378">
        <v>73.5</v>
      </c>
      <c r="G53" s="378">
        <v>73.5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31</v>
      </c>
      <c r="D54" s="378">
        <v>7</v>
      </c>
      <c r="E54" s="378">
        <v>6</v>
      </c>
      <c r="F54" s="378">
        <v>3649648</v>
      </c>
      <c r="G54" s="378">
        <v>7350</v>
      </c>
      <c r="H54" s="378">
        <v>2092112</v>
      </c>
      <c r="I54" s="378">
        <v>0</v>
      </c>
      <c r="J54" s="378">
        <v>0</v>
      </c>
      <c r="K54" s="378">
        <v>1001330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45504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53979</v>
      </c>
      <c r="AG54" s="378">
        <v>0</v>
      </c>
      <c r="AH54" s="378">
        <v>0</v>
      </c>
      <c r="AI54" s="378">
        <v>351907</v>
      </c>
      <c r="AJ54" s="378">
        <v>0</v>
      </c>
      <c r="AK54" s="378">
        <v>0</v>
      </c>
      <c r="AL54" s="378">
        <v>0</v>
      </c>
      <c r="AM54" s="378">
        <v>0</v>
      </c>
      <c r="AN54" s="378">
        <v>97466</v>
      </c>
      <c r="AO54" s="378">
        <v>0</v>
      </c>
    </row>
    <row r="55" spans="3:41" x14ac:dyDescent="0.3">
      <c r="C55" s="378">
        <v>31</v>
      </c>
      <c r="D55" s="378">
        <v>7</v>
      </c>
      <c r="E55" s="378">
        <v>9</v>
      </c>
      <c r="F55" s="378">
        <v>931255</v>
      </c>
      <c r="G55" s="378">
        <v>0</v>
      </c>
      <c r="H55" s="378">
        <v>523791</v>
      </c>
      <c r="I55" s="378">
        <v>0</v>
      </c>
      <c r="J55" s="378">
        <v>0</v>
      </c>
      <c r="K55" s="378">
        <v>264089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10964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15843</v>
      </c>
      <c r="AG55" s="378">
        <v>0</v>
      </c>
      <c r="AH55" s="378">
        <v>0</v>
      </c>
      <c r="AI55" s="378">
        <v>87336</v>
      </c>
      <c r="AJ55" s="378">
        <v>0</v>
      </c>
      <c r="AK55" s="378">
        <v>0</v>
      </c>
      <c r="AL55" s="378">
        <v>0</v>
      </c>
      <c r="AM55" s="378">
        <v>0</v>
      </c>
      <c r="AN55" s="378">
        <v>29232</v>
      </c>
      <c r="AO55" s="378">
        <v>0</v>
      </c>
    </row>
    <row r="56" spans="3:41" x14ac:dyDescent="0.3">
      <c r="C56" s="378">
        <v>31</v>
      </c>
      <c r="D56" s="378">
        <v>7</v>
      </c>
      <c r="E56" s="378">
        <v>10</v>
      </c>
      <c r="F56" s="378">
        <v>40000</v>
      </c>
      <c r="G56" s="378">
        <v>0</v>
      </c>
      <c r="H56" s="378">
        <v>40000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31</v>
      </c>
      <c r="D57" s="378">
        <v>7</v>
      </c>
      <c r="E57" s="378">
        <v>11</v>
      </c>
      <c r="F57" s="378">
        <v>7858.1271467061561</v>
      </c>
      <c r="G57" s="378">
        <v>0</v>
      </c>
      <c r="H57" s="378">
        <v>4524.7938133728221</v>
      </c>
      <c r="I57" s="378">
        <v>0</v>
      </c>
      <c r="J57" s="378">
        <v>0</v>
      </c>
      <c r="K57" s="378">
        <v>3333.3333333333335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31</v>
      </c>
      <c r="D58" s="378">
        <v>8</v>
      </c>
      <c r="E58" s="378">
        <v>1</v>
      </c>
      <c r="F58" s="378">
        <v>63</v>
      </c>
      <c r="G58" s="378">
        <v>0</v>
      </c>
      <c r="H58" s="378">
        <v>16</v>
      </c>
      <c r="I58" s="378">
        <v>0</v>
      </c>
      <c r="J58" s="378">
        <v>0</v>
      </c>
      <c r="K58" s="378">
        <v>26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1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2</v>
      </c>
      <c r="AG58" s="378">
        <v>0</v>
      </c>
      <c r="AH58" s="378">
        <v>0</v>
      </c>
      <c r="AI58" s="378">
        <v>14</v>
      </c>
      <c r="AJ58" s="378">
        <v>0</v>
      </c>
      <c r="AK58" s="378">
        <v>0</v>
      </c>
      <c r="AL58" s="378">
        <v>0</v>
      </c>
      <c r="AM58" s="378">
        <v>0</v>
      </c>
      <c r="AN58" s="378">
        <v>4</v>
      </c>
      <c r="AO58" s="378">
        <v>0</v>
      </c>
    </row>
    <row r="59" spans="3:41" x14ac:dyDescent="0.3">
      <c r="C59" s="378">
        <v>31</v>
      </c>
      <c r="D59" s="378">
        <v>8</v>
      </c>
      <c r="E59" s="378">
        <v>2</v>
      </c>
      <c r="F59" s="378">
        <v>8020.75</v>
      </c>
      <c r="G59" s="378">
        <v>0</v>
      </c>
      <c r="H59" s="378">
        <v>1968</v>
      </c>
      <c r="I59" s="378">
        <v>0</v>
      </c>
      <c r="J59" s="378">
        <v>0</v>
      </c>
      <c r="K59" s="378">
        <v>3384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168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266.75</v>
      </c>
      <c r="AG59" s="378">
        <v>0</v>
      </c>
      <c r="AH59" s="378">
        <v>0</v>
      </c>
      <c r="AI59" s="378">
        <v>1730</v>
      </c>
      <c r="AJ59" s="378">
        <v>0</v>
      </c>
      <c r="AK59" s="378">
        <v>0</v>
      </c>
      <c r="AL59" s="378">
        <v>0</v>
      </c>
      <c r="AM59" s="378">
        <v>0</v>
      </c>
      <c r="AN59" s="378">
        <v>504</v>
      </c>
      <c r="AO59" s="378">
        <v>0</v>
      </c>
    </row>
    <row r="60" spans="3:41" x14ac:dyDescent="0.3">
      <c r="C60" s="378">
        <v>31</v>
      </c>
      <c r="D60" s="378">
        <v>8</v>
      </c>
      <c r="E60" s="378">
        <v>4</v>
      </c>
      <c r="F60" s="378">
        <v>999.5</v>
      </c>
      <c r="G60" s="378">
        <v>0</v>
      </c>
      <c r="H60" s="378">
        <v>553.5</v>
      </c>
      <c r="I60" s="378">
        <v>0</v>
      </c>
      <c r="J60" s="378">
        <v>0</v>
      </c>
      <c r="K60" s="378">
        <v>222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224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31</v>
      </c>
      <c r="D61" s="378">
        <v>8</v>
      </c>
      <c r="E61" s="378">
        <v>6</v>
      </c>
      <c r="F61" s="378">
        <v>2678187</v>
      </c>
      <c r="G61" s="378">
        <v>0</v>
      </c>
      <c r="H61" s="378">
        <v>1541381</v>
      </c>
      <c r="I61" s="378">
        <v>0</v>
      </c>
      <c r="J61" s="378">
        <v>0</v>
      </c>
      <c r="K61" s="378">
        <v>710580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29347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38243</v>
      </c>
      <c r="AG61" s="378">
        <v>0</v>
      </c>
      <c r="AH61" s="378">
        <v>0</v>
      </c>
      <c r="AI61" s="378">
        <v>277801</v>
      </c>
      <c r="AJ61" s="378">
        <v>0</v>
      </c>
      <c r="AK61" s="378">
        <v>0</v>
      </c>
      <c r="AL61" s="378">
        <v>0</v>
      </c>
      <c r="AM61" s="378">
        <v>0</v>
      </c>
      <c r="AN61" s="378">
        <v>80835</v>
      </c>
      <c r="AO61" s="378">
        <v>0</v>
      </c>
    </row>
    <row r="62" spans="3:41" x14ac:dyDescent="0.3">
      <c r="C62" s="378">
        <v>31</v>
      </c>
      <c r="D62" s="378">
        <v>8</v>
      </c>
      <c r="E62" s="378">
        <v>9</v>
      </c>
      <c r="F62" s="378">
        <v>10640</v>
      </c>
      <c r="G62" s="378">
        <v>0</v>
      </c>
      <c r="H62" s="378">
        <v>10640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31</v>
      </c>
      <c r="D63" s="378">
        <v>8</v>
      </c>
      <c r="E63" s="378">
        <v>10</v>
      </c>
      <c r="F63" s="378">
        <v>11600</v>
      </c>
      <c r="G63" s="378">
        <v>0</v>
      </c>
      <c r="H63" s="378">
        <v>4800</v>
      </c>
      <c r="I63" s="378">
        <v>0</v>
      </c>
      <c r="J63" s="378">
        <v>0</v>
      </c>
      <c r="K63" s="378">
        <v>6800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31</v>
      </c>
      <c r="D64" s="378">
        <v>8</v>
      </c>
      <c r="E64" s="378">
        <v>11</v>
      </c>
      <c r="F64" s="378">
        <v>7858.1271467061561</v>
      </c>
      <c r="G64" s="378">
        <v>0</v>
      </c>
      <c r="H64" s="378">
        <v>4524.7938133728221</v>
      </c>
      <c r="I64" s="378">
        <v>0</v>
      </c>
      <c r="J64" s="378">
        <v>0</v>
      </c>
      <c r="K64" s="378">
        <v>3333.3333333333335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31</v>
      </c>
      <c r="D65" s="378">
        <v>9</v>
      </c>
      <c r="E65" s="378">
        <v>1</v>
      </c>
      <c r="F65" s="378">
        <v>61</v>
      </c>
      <c r="G65" s="378">
        <v>0</v>
      </c>
      <c r="H65" s="378">
        <v>16</v>
      </c>
      <c r="I65" s="378">
        <v>0</v>
      </c>
      <c r="J65" s="378">
        <v>0</v>
      </c>
      <c r="K65" s="378">
        <v>25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1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2</v>
      </c>
      <c r="AG65" s="378">
        <v>0</v>
      </c>
      <c r="AH65" s="378">
        <v>0</v>
      </c>
      <c r="AI65" s="378">
        <v>14</v>
      </c>
      <c r="AJ65" s="378">
        <v>0</v>
      </c>
      <c r="AK65" s="378">
        <v>0</v>
      </c>
      <c r="AL65" s="378">
        <v>0</v>
      </c>
      <c r="AM65" s="378">
        <v>0</v>
      </c>
      <c r="AN65" s="378">
        <v>3</v>
      </c>
      <c r="AO65" s="378">
        <v>0</v>
      </c>
    </row>
    <row r="66" spans="3:41" x14ac:dyDescent="0.3">
      <c r="C66" s="378">
        <v>31</v>
      </c>
      <c r="D66" s="378">
        <v>9</v>
      </c>
      <c r="E66" s="378">
        <v>2</v>
      </c>
      <c r="F66" s="378">
        <v>8533.5</v>
      </c>
      <c r="G66" s="378">
        <v>0</v>
      </c>
      <c r="H66" s="378">
        <v>2664</v>
      </c>
      <c r="I66" s="378">
        <v>0</v>
      </c>
      <c r="J66" s="378">
        <v>0</v>
      </c>
      <c r="K66" s="378">
        <v>3207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97.5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314</v>
      </c>
      <c r="AG66" s="378">
        <v>0</v>
      </c>
      <c r="AH66" s="378">
        <v>0</v>
      </c>
      <c r="AI66" s="378">
        <v>1851</v>
      </c>
      <c r="AJ66" s="378">
        <v>0</v>
      </c>
      <c r="AK66" s="378">
        <v>0</v>
      </c>
      <c r="AL66" s="378">
        <v>0</v>
      </c>
      <c r="AM66" s="378">
        <v>0</v>
      </c>
      <c r="AN66" s="378">
        <v>400</v>
      </c>
      <c r="AO66" s="378">
        <v>0</v>
      </c>
    </row>
    <row r="67" spans="3:41" x14ac:dyDescent="0.3">
      <c r="C67" s="378">
        <v>31</v>
      </c>
      <c r="D67" s="378">
        <v>9</v>
      </c>
      <c r="E67" s="378">
        <v>4</v>
      </c>
      <c r="F67" s="378">
        <v>945</v>
      </c>
      <c r="G67" s="378">
        <v>0</v>
      </c>
      <c r="H67" s="378">
        <v>550</v>
      </c>
      <c r="I67" s="378">
        <v>0</v>
      </c>
      <c r="J67" s="378">
        <v>0</v>
      </c>
      <c r="K67" s="378">
        <v>213.5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30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20</v>
      </c>
      <c r="AG67" s="378">
        <v>0</v>
      </c>
      <c r="AH67" s="378">
        <v>0</v>
      </c>
      <c r="AI67" s="378">
        <v>131.5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31</v>
      </c>
      <c r="D68" s="378">
        <v>9</v>
      </c>
      <c r="E68" s="378">
        <v>5</v>
      </c>
      <c r="F68" s="378">
        <v>127</v>
      </c>
      <c r="G68" s="378">
        <v>127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31</v>
      </c>
      <c r="D69" s="378">
        <v>9</v>
      </c>
      <c r="E69" s="378">
        <v>6</v>
      </c>
      <c r="F69" s="378">
        <v>2525997</v>
      </c>
      <c r="G69" s="378">
        <v>17750</v>
      </c>
      <c r="H69" s="378">
        <v>1397428</v>
      </c>
      <c r="I69" s="378">
        <v>0</v>
      </c>
      <c r="J69" s="378">
        <v>0</v>
      </c>
      <c r="K69" s="378">
        <v>696724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35378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40452</v>
      </c>
      <c r="AG69" s="378">
        <v>0</v>
      </c>
      <c r="AH69" s="378">
        <v>0</v>
      </c>
      <c r="AI69" s="378">
        <v>273527</v>
      </c>
      <c r="AJ69" s="378">
        <v>0</v>
      </c>
      <c r="AK69" s="378">
        <v>0</v>
      </c>
      <c r="AL69" s="378">
        <v>0</v>
      </c>
      <c r="AM69" s="378">
        <v>0</v>
      </c>
      <c r="AN69" s="378">
        <v>64738</v>
      </c>
      <c r="AO69" s="378">
        <v>0</v>
      </c>
    </row>
    <row r="70" spans="3:41" x14ac:dyDescent="0.3">
      <c r="C70" s="378">
        <v>31</v>
      </c>
      <c r="D70" s="378">
        <v>9</v>
      </c>
      <c r="E70" s="378">
        <v>9</v>
      </c>
      <c r="F70" s="378">
        <v>8100</v>
      </c>
      <c r="G70" s="378">
        <v>0</v>
      </c>
      <c r="H70" s="378">
        <v>7500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600</v>
      </c>
      <c r="AO70" s="378">
        <v>0</v>
      </c>
    </row>
    <row r="71" spans="3:41" x14ac:dyDescent="0.3">
      <c r="C71" s="378">
        <v>31</v>
      </c>
      <c r="D71" s="378">
        <v>9</v>
      </c>
      <c r="E71" s="378">
        <v>11</v>
      </c>
      <c r="F71" s="378">
        <v>7858.1271467061561</v>
      </c>
      <c r="G71" s="378">
        <v>0</v>
      </c>
      <c r="H71" s="378">
        <v>4524.7938133728221</v>
      </c>
      <c r="I71" s="378">
        <v>0</v>
      </c>
      <c r="J71" s="378">
        <v>0</v>
      </c>
      <c r="K71" s="378">
        <v>3333.3333333333335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31</v>
      </c>
      <c r="D72" s="378">
        <v>10</v>
      </c>
      <c r="E72" s="378">
        <v>1</v>
      </c>
      <c r="F72" s="378">
        <v>60</v>
      </c>
      <c r="G72" s="378">
        <v>0</v>
      </c>
      <c r="H72" s="378">
        <v>16</v>
      </c>
      <c r="I72" s="378">
        <v>0</v>
      </c>
      <c r="J72" s="378">
        <v>0</v>
      </c>
      <c r="K72" s="378">
        <v>25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1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2</v>
      </c>
      <c r="AG72" s="378">
        <v>0</v>
      </c>
      <c r="AH72" s="378">
        <v>0</v>
      </c>
      <c r="AI72" s="378">
        <v>13</v>
      </c>
      <c r="AJ72" s="378">
        <v>0</v>
      </c>
      <c r="AK72" s="378">
        <v>0</v>
      </c>
      <c r="AL72" s="378">
        <v>0</v>
      </c>
      <c r="AM72" s="378">
        <v>0</v>
      </c>
      <c r="AN72" s="378">
        <v>3</v>
      </c>
      <c r="AO72" s="378">
        <v>0</v>
      </c>
    </row>
    <row r="73" spans="3:41" x14ac:dyDescent="0.3">
      <c r="C73" s="378">
        <v>31</v>
      </c>
      <c r="D73" s="378">
        <v>10</v>
      </c>
      <c r="E73" s="378">
        <v>2</v>
      </c>
      <c r="F73" s="378">
        <v>8939.5</v>
      </c>
      <c r="G73" s="378">
        <v>0</v>
      </c>
      <c r="H73" s="378">
        <v>2664</v>
      </c>
      <c r="I73" s="378">
        <v>0</v>
      </c>
      <c r="J73" s="378">
        <v>0</v>
      </c>
      <c r="K73" s="378">
        <v>3696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132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230</v>
      </c>
      <c r="AG73" s="378">
        <v>0</v>
      </c>
      <c r="AH73" s="378">
        <v>0</v>
      </c>
      <c r="AI73" s="378">
        <v>1737.5</v>
      </c>
      <c r="AJ73" s="378">
        <v>0</v>
      </c>
      <c r="AK73" s="378">
        <v>0</v>
      </c>
      <c r="AL73" s="378">
        <v>0</v>
      </c>
      <c r="AM73" s="378">
        <v>0</v>
      </c>
      <c r="AN73" s="378">
        <v>480</v>
      </c>
      <c r="AO73" s="378">
        <v>0</v>
      </c>
    </row>
    <row r="74" spans="3:41" x14ac:dyDescent="0.3">
      <c r="C74" s="378">
        <v>31</v>
      </c>
      <c r="D74" s="378">
        <v>10</v>
      </c>
      <c r="E74" s="378">
        <v>3</v>
      </c>
      <c r="F74" s="378">
        <v>14</v>
      </c>
      <c r="G74" s="378">
        <v>0</v>
      </c>
      <c r="H74" s="378">
        <v>14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31</v>
      </c>
      <c r="D75" s="378">
        <v>10</v>
      </c>
      <c r="E75" s="378">
        <v>4</v>
      </c>
      <c r="F75" s="378">
        <v>968</v>
      </c>
      <c r="G75" s="378">
        <v>0</v>
      </c>
      <c r="H75" s="378">
        <v>551.5</v>
      </c>
      <c r="I75" s="378">
        <v>0</v>
      </c>
      <c r="J75" s="378">
        <v>0</v>
      </c>
      <c r="K75" s="378">
        <v>204.5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15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197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31</v>
      </c>
      <c r="D76" s="378">
        <v>10</v>
      </c>
      <c r="E76" s="378">
        <v>6</v>
      </c>
      <c r="F76" s="378">
        <v>2628175</v>
      </c>
      <c r="G76" s="378">
        <v>0</v>
      </c>
      <c r="H76" s="378">
        <v>1515719</v>
      </c>
      <c r="I76" s="378">
        <v>0</v>
      </c>
      <c r="J76" s="378">
        <v>0</v>
      </c>
      <c r="K76" s="378">
        <v>693632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31060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38595</v>
      </c>
      <c r="AG76" s="378">
        <v>0</v>
      </c>
      <c r="AH76" s="378">
        <v>0</v>
      </c>
      <c r="AI76" s="378">
        <v>284995</v>
      </c>
      <c r="AJ76" s="378">
        <v>0</v>
      </c>
      <c r="AK76" s="378">
        <v>0</v>
      </c>
      <c r="AL76" s="378">
        <v>0</v>
      </c>
      <c r="AM76" s="378">
        <v>0</v>
      </c>
      <c r="AN76" s="378">
        <v>64174</v>
      </c>
      <c r="AO76" s="378">
        <v>0</v>
      </c>
    </row>
    <row r="77" spans="3:41" x14ac:dyDescent="0.3">
      <c r="C77" s="378">
        <v>31</v>
      </c>
      <c r="D77" s="378">
        <v>10</v>
      </c>
      <c r="E77" s="378">
        <v>7</v>
      </c>
      <c r="F77" s="378">
        <v>1094</v>
      </c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1094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31</v>
      </c>
      <c r="D78" s="378">
        <v>10</v>
      </c>
      <c r="E78" s="378">
        <v>9</v>
      </c>
      <c r="F78" s="378">
        <v>1094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1094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31</v>
      </c>
      <c r="D79" s="378">
        <v>10</v>
      </c>
      <c r="E79" s="378">
        <v>11</v>
      </c>
      <c r="F79" s="378">
        <v>7858.1271467061561</v>
      </c>
      <c r="G79" s="378">
        <v>0</v>
      </c>
      <c r="H79" s="378">
        <v>4524.7938133728221</v>
      </c>
      <c r="I79" s="378">
        <v>0</v>
      </c>
      <c r="J79" s="378">
        <v>0</v>
      </c>
      <c r="K79" s="378">
        <v>3333.3333333333335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31</v>
      </c>
      <c r="D80" s="378">
        <v>11</v>
      </c>
      <c r="E80" s="378">
        <v>1</v>
      </c>
      <c r="F80" s="378">
        <v>62</v>
      </c>
      <c r="G80" s="378">
        <v>0</v>
      </c>
      <c r="H80" s="378">
        <v>16</v>
      </c>
      <c r="I80" s="378">
        <v>0</v>
      </c>
      <c r="J80" s="378">
        <v>0</v>
      </c>
      <c r="K80" s="378">
        <v>26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1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2</v>
      </c>
      <c r="AG80" s="378">
        <v>0</v>
      </c>
      <c r="AH80" s="378">
        <v>0</v>
      </c>
      <c r="AI80" s="378">
        <v>14</v>
      </c>
      <c r="AJ80" s="378">
        <v>0</v>
      </c>
      <c r="AK80" s="378">
        <v>0</v>
      </c>
      <c r="AL80" s="378">
        <v>0</v>
      </c>
      <c r="AM80" s="378">
        <v>0</v>
      </c>
      <c r="AN80" s="378">
        <v>3</v>
      </c>
      <c r="AO80" s="378">
        <v>0</v>
      </c>
    </row>
    <row r="81" spans="3:41" x14ac:dyDescent="0.3">
      <c r="C81" s="378">
        <v>31</v>
      </c>
      <c r="D81" s="378">
        <v>11</v>
      </c>
      <c r="E81" s="378">
        <v>2</v>
      </c>
      <c r="F81" s="378">
        <v>8709.5</v>
      </c>
      <c r="G81" s="378">
        <v>0</v>
      </c>
      <c r="H81" s="378">
        <v>2460</v>
      </c>
      <c r="I81" s="378">
        <v>0</v>
      </c>
      <c r="J81" s="378">
        <v>0</v>
      </c>
      <c r="K81" s="378">
        <v>3498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156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330.5</v>
      </c>
      <c r="AG81" s="378">
        <v>0</v>
      </c>
      <c r="AH81" s="378">
        <v>0</v>
      </c>
      <c r="AI81" s="378">
        <v>1801</v>
      </c>
      <c r="AJ81" s="378">
        <v>0</v>
      </c>
      <c r="AK81" s="378">
        <v>0</v>
      </c>
      <c r="AL81" s="378">
        <v>0</v>
      </c>
      <c r="AM81" s="378">
        <v>0</v>
      </c>
      <c r="AN81" s="378">
        <v>464</v>
      </c>
      <c r="AO81" s="378">
        <v>0</v>
      </c>
    </row>
    <row r="82" spans="3:41" x14ac:dyDescent="0.3">
      <c r="C82" s="378">
        <v>31</v>
      </c>
      <c r="D82" s="378">
        <v>11</v>
      </c>
      <c r="E82" s="378">
        <v>4</v>
      </c>
      <c r="F82" s="378">
        <v>958.5</v>
      </c>
      <c r="G82" s="378">
        <v>0</v>
      </c>
      <c r="H82" s="378">
        <v>567.5</v>
      </c>
      <c r="I82" s="378">
        <v>0</v>
      </c>
      <c r="J82" s="378">
        <v>0</v>
      </c>
      <c r="K82" s="378">
        <v>111.5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30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249.5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31</v>
      </c>
      <c r="D83" s="378">
        <v>11</v>
      </c>
      <c r="E83" s="378">
        <v>6</v>
      </c>
      <c r="F83" s="378">
        <v>3240550</v>
      </c>
      <c r="G83" s="378">
        <v>0</v>
      </c>
      <c r="H83" s="378">
        <v>1692248</v>
      </c>
      <c r="I83" s="378">
        <v>0</v>
      </c>
      <c r="J83" s="378">
        <v>0</v>
      </c>
      <c r="K83" s="378">
        <v>941613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46996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56708</v>
      </c>
      <c r="AG83" s="378">
        <v>0</v>
      </c>
      <c r="AH83" s="378">
        <v>0</v>
      </c>
      <c r="AI83" s="378">
        <v>414531</v>
      </c>
      <c r="AJ83" s="378">
        <v>0</v>
      </c>
      <c r="AK83" s="378">
        <v>0</v>
      </c>
      <c r="AL83" s="378">
        <v>0</v>
      </c>
      <c r="AM83" s="378">
        <v>0</v>
      </c>
      <c r="AN83" s="378">
        <v>88454</v>
      </c>
      <c r="AO83" s="378">
        <v>0</v>
      </c>
    </row>
    <row r="84" spans="3:41" x14ac:dyDescent="0.3">
      <c r="C84" s="378">
        <v>31</v>
      </c>
      <c r="D84" s="378">
        <v>11</v>
      </c>
      <c r="E84" s="378">
        <v>9</v>
      </c>
      <c r="F84" s="378">
        <v>566036</v>
      </c>
      <c r="G84" s="378">
        <v>0</v>
      </c>
      <c r="H84" s="378">
        <v>152962</v>
      </c>
      <c r="I84" s="378">
        <v>0</v>
      </c>
      <c r="J84" s="378">
        <v>0</v>
      </c>
      <c r="K84" s="378">
        <v>267362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10637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16973</v>
      </c>
      <c r="AG84" s="378">
        <v>0</v>
      </c>
      <c r="AH84" s="378">
        <v>0</v>
      </c>
      <c r="AI84" s="378">
        <v>93637</v>
      </c>
      <c r="AJ84" s="378">
        <v>0</v>
      </c>
      <c r="AK84" s="378">
        <v>0</v>
      </c>
      <c r="AL84" s="378">
        <v>0</v>
      </c>
      <c r="AM84" s="378">
        <v>0</v>
      </c>
      <c r="AN84" s="378">
        <v>24465</v>
      </c>
      <c r="AO84" s="378">
        <v>0</v>
      </c>
    </row>
    <row r="85" spans="3:41" x14ac:dyDescent="0.3">
      <c r="C85" s="378">
        <v>31</v>
      </c>
      <c r="D85" s="378">
        <v>11</v>
      </c>
      <c r="E85" s="378">
        <v>10</v>
      </c>
      <c r="F85" s="378">
        <v>3900</v>
      </c>
      <c r="G85" s="378">
        <v>0</v>
      </c>
      <c r="H85" s="378">
        <v>3900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31</v>
      </c>
      <c r="D86" s="378">
        <v>11</v>
      </c>
      <c r="E86" s="378">
        <v>11</v>
      </c>
      <c r="F86" s="378">
        <v>7858.1271467061561</v>
      </c>
      <c r="G86" s="378">
        <v>0</v>
      </c>
      <c r="H86" s="378">
        <v>4524.7938133728221</v>
      </c>
      <c r="I86" s="378">
        <v>0</v>
      </c>
      <c r="J86" s="378">
        <v>0</v>
      </c>
      <c r="K86" s="378">
        <v>3333.3333333333335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6914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2600916</v>
      </c>
      <c r="C3" s="351">
        <f t="shared" ref="C3:R3" si="0">SUBTOTAL(9,C6:C1048576)</f>
        <v>4</v>
      </c>
      <c r="D3" s="351">
        <f>SUBTOTAL(9,D6:D1048576)/2</f>
        <v>3059766</v>
      </c>
      <c r="E3" s="351">
        <f t="shared" si="0"/>
        <v>2.3526679446151268</v>
      </c>
      <c r="F3" s="351">
        <f>SUBTOTAL(9,F6:F1048576)/2</f>
        <v>3234251.8000000026</v>
      </c>
      <c r="G3" s="352">
        <f>IF(B3&lt;&gt;0,F3/B3,"")</f>
        <v>1.2435049036570203</v>
      </c>
      <c r="H3" s="353">
        <f t="shared" si="0"/>
        <v>76756.939999999988</v>
      </c>
      <c r="I3" s="351">
        <f t="shared" si="0"/>
        <v>1</v>
      </c>
      <c r="J3" s="351">
        <f t="shared" si="0"/>
        <v>19427.370000000003</v>
      </c>
      <c r="K3" s="351">
        <f t="shared" si="0"/>
        <v>0.2531024556216025</v>
      </c>
      <c r="L3" s="351">
        <f t="shared" si="0"/>
        <v>12809.340000000009</v>
      </c>
      <c r="M3" s="354">
        <f>IF(H3&lt;&gt;0,L3/H3,"")</f>
        <v>0.1668818480778417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6911</v>
      </c>
      <c r="B6" s="790">
        <v>186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6912</v>
      </c>
      <c r="B7" s="791">
        <v>2600730</v>
      </c>
      <c r="C7" s="662">
        <v>1</v>
      </c>
      <c r="D7" s="791">
        <v>3059766</v>
      </c>
      <c r="E7" s="662">
        <v>1.1765027511506385</v>
      </c>
      <c r="F7" s="791">
        <v>3234251.8000000031</v>
      </c>
      <c r="G7" s="678">
        <v>1.2435938371149651</v>
      </c>
      <c r="H7" s="791">
        <v>76756.939999999988</v>
      </c>
      <c r="I7" s="662">
        <v>1</v>
      </c>
      <c r="J7" s="791">
        <v>19427.370000000003</v>
      </c>
      <c r="K7" s="662">
        <v>0.2531024556216025</v>
      </c>
      <c r="L7" s="791">
        <v>12809.340000000009</v>
      </c>
      <c r="M7" s="678">
        <v>0.1668818480778417</v>
      </c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6913</v>
      </c>
      <c r="B8" s="792">
        <v>0</v>
      </c>
      <c r="C8" s="668"/>
      <c r="D8" s="792"/>
      <c r="E8" s="668"/>
      <c r="F8" s="792"/>
      <c r="G8" s="679"/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580</v>
      </c>
      <c r="B10" s="790">
        <v>232</v>
      </c>
      <c r="C10" s="737">
        <v>1</v>
      </c>
      <c r="D10" s="790"/>
      <c r="E10" s="737"/>
      <c r="F10" s="790"/>
      <c r="G10" s="742"/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x14ac:dyDescent="0.3">
      <c r="A11" s="688" t="s">
        <v>585</v>
      </c>
      <c r="B11" s="791">
        <v>2600684</v>
      </c>
      <c r="C11" s="662">
        <v>1</v>
      </c>
      <c r="D11" s="791">
        <v>3058834</v>
      </c>
      <c r="E11" s="662">
        <v>1.1761651934644886</v>
      </c>
      <c r="F11" s="791">
        <v>3234251.8000000026</v>
      </c>
      <c r="G11" s="678">
        <v>1.2436158333730676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thickBot="1" x14ac:dyDescent="0.35">
      <c r="A12" s="793" t="s">
        <v>4019</v>
      </c>
      <c r="B12" s="792"/>
      <c r="C12" s="668"/>
      <c r="D12" s="792">
        <v>932</v>
      </c>
      <c r="E12" s="668"/>
      <c r="F12" s="792"/>
      <c r="G12" s="679"/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2794</v>
      </c>
    </row>
    <row r="14" spans="1:19" ht="14.4" customHeight="1" x14ac:dyDescent="0.3">
      <c r="A14" s="717" t="s">
        <v>2795</v>
      </c>
    </row>
    <row r="15" spans="1:19" ht="14.4" customHeight="1" x14ac:dyDescent="0.3">
      <c r="A15" s="716" t="s">
        <v>6915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6924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31795</v>
      </c>
      <c r="C3" s="468">
        <f t="shared" si="0"/>
        <v>33888</v>
      </c>
      <c r="D3" s="468">
        <f t="shared" si="0"/>
        <v>27579</v>
      </c>
      <c r="E3" s="353">
        <f t="shared" si="0"/>
        <v>2600916</v>
      </c>
      <c r="F3" s="351">
        <f t="shared" si="0"/>
        <v>3059766</v>
      </c>
      <c r="G3" s="469">
        <f t="shared" si="0"/>
        <v>3234251.8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6916</v>
      </c>
      <c r="B6" s="229"/>
      <c r="C6" s="229">
        <v>89</v>
      </c>
      <c r="D6" s="229"/>
      <c r="E6" s="790"/>
      <c r="F6" s="790">
        <v>9661</v>
      </c>
      <c r="G6" s="795"/>
    </row>
    <row r="7" spans="1:7" ht="14.4" customHeight="1" x14ac:dyDescent="0.3">
      <c r="A7" s="688" t="s">
        <v>6917</v>
      </c>
      <c r="B7" s="665">
        <v>1152</v>
      </c>
      <c r="C7" s="665">
        <v>515</v>
      </c>
      <c r="D7" s="665">
        <v>295</v>
      </c>
      <c r="E7" s="791">
        <v>41077</v>
      </c>
      <c r="F7" s="791">
        <v>55105</v>
      </c>
      <c r="G7" s="796">
        <v>32496</v>
      </c>
    </row>
    <row r="8" spans="1:7" ht="14.4" customHeight="1" x14ac:dyDescent="0.3">
      <c r="A8" s="688" t="s">
        <v>2797</v>
      </c>
      <c r="B8" s="665">
        <v>1224</v>
      </c>
      <c r="C8" s="665">
        <v>971</v>
      </c>
      <c r="D8" s="665">
        <v>688</v>
      </c>
      <c r="E8" s="791">
        <v>107085</v>
      </c>
      <c r="F8" s="791">
        <v>77804</v>
      </c>
      <c r="G8" s="796">
        <v>76816.960000000006</v>
      </c>
    </row>
    <row r="9" spans="1:7" ht="14.4" customHeight="1" x14ac:dyDescent="0.3">
      <c r="A9" s="688" t="s">
        <v>2798</v>
      </c>
      <c r="B9" s="665">
        <v>1551</v>
      </c>
      <c r="C9" s="665">
        <v>677</v>
      </c>
      <c r="D9" s="665">
        <v>1869</v>
      </c>
      <c r="E9" s="791">
        <v>115588</v>
      </c>
      <c r="F9" s="791">
        <v>52051</v>
      </c>
      <c r="G9" s="796">
        <v>189829.66999999998</v>
      </c>
    </row>
    <row r="10" spans="1:7" ht="14.4" customHeight="1" x14ac:dyDescent="0.3">
      <c r="A10" s="688" t="s">
        <v>2799</v>
      </c>
      <c r="B10" s="665">
        <v>2577</v>
      </c>
      <c r="C10" s="665">
        <v>2478</v>
      </c>
      <c r="D10" s="665">
        <v>2164</v>
      </c>
      <c r="E10" s="791">
        <v>220061</v>
      </c>
      <c r="F10" s="791">
        <v>218965</v>
      </c>
      <c r="G10" s="796">
        <v>238128.33000000002</v>
      </c>
    </row>
    <row r="11" spans="1:7" ht="14.4" customHeight="1" x14ac:dyDescent="0.3">
      <c r="A11" s="688" t="s">
        <v>2800</v>
      </c>
      <c r="B11" s="665">
        <v>1400</v>
      </c>
      <c r="C11" s="665">
        <v>1666</v>
      </c>
      <c r="D11" s="665">
        <v>1229</v>
      </c>
      <c r="E11" s="791">
        <v>117024</v>
      </c>
      <c r="F11" s="791">
        <v>165083</v>
      </c>
      <c r="G11" s="796">
        <v>162854.25999999998</v>
      </c>
    </row>
    <row r="12" spans="1:7" ht="14.4" customHeight="1" x14ac:dyDescent="0.3">
      <c r="A12" s="688" t="s">
        <v>2801</v>
      </c>
      <c r="B12" s="665">
        <v>2329</v>
      </c>
      <c r="C12" s="665">
        <v>2650</v>
      </c>
      <c r="D12" s="665">
        <v>2311</v>
      </c>
      <c r="E12" s="791">
        <v>189901</v>
      </c>
      <c r="F12" s="791">
        <v>241301</v>
      </c>
      <c r="G12" s="796">
        <v>252849.97999999995</v>
      </c>
    </row>
    <row r="13" spans="1:7" ht="14.4" customHeight="1" x14ac:dyDescent="0.3">
      <c r="A13" s="688" t="s">
        <v>6918</v>
      </c>
      <c r="B13" s="665"/>
      <c r="C13" s="665">
        <v>64</v>
      </c>
      <c r="D13" s="665"/>
      <c r="E13" s="791"/>
      <c r="F13" s="791">
        <v>8425</v>
      </c>
      <c r="G13" s="796"/>
    </row>
    <row r="14" spans="1:7" ht="14.4" customHeight="1" x14ac:dyDescent="0.3">
      <c r="A14" s="688" t="s">
        <v>2802</v>
      </c>
      <c r="B14" s="665">
        <v>2494</v>
      </c>
      <c r="C14" s="665">
        <v>2419</v>
      </c>
      <c r="D14" s="665">
        <v>2147</v>
      </c>
      <c r="E14" s="791">
        <v>217841</v>
      </c>
      <c r="F14" s="791">
        <v>218108</v>
      </c>
      <c r="G14" s="796">
        <v>249933.35</v>
      </c>
    </row>
    <row r="15" spans="1:7" ht="14.4" customHeight="1" x14ac:dyDescent="0.3">
      <c r="A15" s="688" t="s">
        <v>6919</v>
      </c>
      <c r="B15" s="665"/>
      <c r="C15" s="665">
        <v>1</v>
      </c>
      <c r="D15" s="665"/>
      <c r="E15" s="791"/>
      <c r="F15" s="791">
        <v>118</v>
      </c>
      <c r="G15" s="796"/>
    </row>
    <row r="16" spans="1:7" ht="14.4" customHeight="1" x14ac:dyDescent="0.3">
      <c r="A16" s="688" t="s">
        <v>6920</v>
      </c>
      <c r="B16" s="665">
        <v>115</v>
      </c>
      <c r="C16" s="665"/>
      <c r="D16" s="665"/>
      <c r="E16" s="791">
        <v>11157</v>
      </c>
      <c r="F16" s="791"/>
      <c r="G16" s="796"/>
    </row>
    <row r="17" spans="1:7" ht="14.4" customHeight="1" x14ac:dyDescent="0.3">
      <c r="A17" s="688" t="s">
        <v>2803</v>
      </c>
      <c r="B17" s="665">
        <v>2452</v>
      </c>
      <c r="C17" s="665">
        <v>2369</v>
      </c>
      <c r="D17" s="665">
        <v>2010</v>
      </c>
      <c r="E17" s="791">
        <v>206774</v>
      </c>
      <c r="F17" s="791">
        <v>196522</v>
      </c>
      <c r="G17" s="796">
        <v>224431.99000000005</v>
      </c>
    </row>
    <row r="18" spans="1:7" ht="14.4" customHeight="1" x14ac:dyDescent="0.3">
      <c r="A18" s="688" t="s">
        <v>2804</v>
      </c>
      <c r="B18" s="665">
        <v>2</v>
      </c>
      <c r="C18" s="665">
        <v>1777</v>
      </c>
      <c r="D18" s="665">
        <v>1447</v>
      </c>
      <c r="E18" s="791">
        <v>10</v>
      </c>
      <c r="F18" s="791">
        <v>139299</v>
      </c>
      <c r="G18" s="796">
        <v>163082.66</v>
      </c>
    </row>
    <row r="19" spans="1:7" ht="14.4" customHeight="1" x14ac:dyDescent="0.3">
      <c r="A19" s="688" t="s">
        <v>2805</v>
      </c>
      <c r="B19" s="665">
        <v>1481</v>
      </c>
      <c r="C19" s="665">
        <v>2603</v>
      </c>
      <c r="D19" s="665">
        <v>1868</v>
      </c>
      <c r="E19" s="791">
        <v>129926</v>
      </c>
      <c r="F19" s="791">
        <v>229695</v>
      </c>
      <c r="G19" s="796">
        <v>216255.64999999997</v>
      </c>
    </row>
    <row r="20" spans="1:7" ht="14.4" customHeight="1" x14ac:dyDescent="0.3">
      <c r="A20" s="688" t="s">
        <v>2806</v>
      </c>
      <c r="B20" s="665">
        <v>1773</v>
      </c>
      <c r="C20" s="665">
        <v>2257</v>
      </c>
      <c r="D20" s="665">
        <v>1616</v>
      </c>
      <c r="E20" s="791">
        <v>136646</v>
      </c>
      <c r="F20" s="791">
        <v>223585</v>
      </c>
      <c r="G20" s="796">
        <v>182246.65</v>
      </c>
    </row>
    <row r="21" spans="1:7" ht="14.4" customHeight="1" x14ac:dyDescent="0.3">
      <c r="A21" s="688" t="s">
        <v>2807</v>
      </c>
      <c r="B21" s="665">
        <v>1436</v>
      </c>
      <c r="C21" s="665">
        <v>1076</v>
      </c>
      <c r="D21" s="665">
        <v>1297</v>
      </c>
      <c r="E21" s="791">
        <v>115169</v>
      </c>
      <c r="F21" s="791">
        <v>80274</v>
      </c>
      <c r="G21" s="796">
        <v>141297.99999999997</v>
      </c>
    </row>
    <row r="22" spans="1:7" ht="14.4" customHeight="1" x14ac:dyDescent="0.3">
      <c r="A22" s="688" t="s">
        <v>6921</v>
      </c>
      <c r="B22" s="665"/>
      <c r="C22" s="665">
        <v>62</v>
      </c>
      <c r="D22" s="665"/>
      <c r="E22" s="791"/>
      <c r="F22" s="791">
        <v>7372</v>
      </c>
      <c r="G22" s="796"/>
    </row>
    <row r="23" spans="1:7" ht="14.4" customHeight="1" x14ac:dyDescent="0.3">
      <c r="A23" s="688" t="s">
        <v>2808</v>
      </c>
      <c r="B23" s="665">
        <v>2544</v>
      </c>
      <c r="C23" s="665">
        <v>2049</v>
      </c>
      <c r="D23" s="665">
        <v>1113</v>
      </c>
      <c r="E23" s="791">
        <v>183995</v>
      </c>
      <c r="F23" s="791">
        <v>155817</v>
      </c>
      <c r="G23" s="796">
        <v>125062</v>
      </c>
    </row>
    <row r="24" spans="1:7" ht="14.4" customHeight="1" x14ac:dyDescent="0.3">
      <c r="A24" s="688" t="s">
        <v>2809</v>
      </c>
      <c r="B24" s="665">
        <v>2203</v>
      </c>
      <c r="C24" s="665">
        <v>2054</v>
      </c>
      <c r="D24" s="665">
        <v>1834</v>
      </c>
      <c r="E24" s="791">
        <v>157091</v>
      </c>
      <c r="F24" s="791">
        <v>154939</v>
      </c>
      <c r="G24" s="796">
        <v>184753</v>
      </c>
    </row>
    <row r="25" spans="1:7" ht="14.4" customHeight="1" x14ac:dyDescent="0.3">
      <c r="A25" s="688" t="s">
        <v>6922</v>
      </c>
      <c r="B25" s="665">
        <v>3</v>
      </c>
      <c r="C25" s="665"/>
      <c r="D25" s="665"/>
      <c r="E25" s="791">
        <v>150</v>
      </c>
      <c r="F25" s="791"/>
      <c r="G25" s="796"/>
    </row>
    <row r="26" spans="1:7" ht="14.4" customHeight="1" x14ac:dyDescent="0.3">
      <c r="A26" s="688" t="s">
        <v>2810</v>
      </c>
      <c r="B26" s="665">
        <v>2224</v>
      </c>
      <c r="C26" s="665">
        <v>2472</v>
      </c>
      <c r="D26" s="665">
        <v>1710</v>
      </c>
      <c r="E26" s="791">
        <v>178821</v>
      </c>
      <c r="F26" s="791">
        <v>227644</v>
      </c>
      <c r="G26" s="796">
        <v>216410.31</v>
      </c>
    </row>
    <row r="27" spans="1:7" ht="14.4" customHeight="1" x14ac:dyDescent="0.3">
      <c r="A27" s="688" t="s">
        <v>2811</v>
      </c>
      <c r="B27" s="665">
        <v>2254</v>
      </c>
      <c r="C27" s="665">
        <v>2524</v>
      </c>
      <c r="D27" s="665">
        <v>1965</v>
      </c>
      <c r="E27" s="791">
        <v>262989</v>
      </c>
      <c r="F27" s="791">
        <v>312470</v>
      </c>
      <c r="G27" s="796">
        <v>326817.99000000005</v>
      </c>
    </row>
    <row r="28" spans="1:7" ht="14.4" customHeight="1" x14ac:dyDescent="0.3">
      <c r="A28" s="688" t="s">
        <v>6923</v>
      </c>
      <c r="B28" s="665">
        <v>77</v>
      </c>
      <c r="C28" s="665"/>
      <c r="D28" s="665"/>
      <c r="E28" s="791">
        <v>12158</v>
      </c>
      <c r="F28" s="791"/>
      <c r="G28" s="796"/>
    </row>
    <row r="29" spans="1:7" ht="14.4" customHeight="1" thickBot="1" x14ac:dyDescent="0.35">
      <c r="A29" s="793" t="s">
        <v>2812</v>
      </c>
      <c r="B29" s="671">
        <v>2504</v>
      </c>
      <c r="C29" s="671">
        <v>3115</v>
      </c>
      <c r="D29" s="671">
        <v>2016</v>
      </c>
      <c r="E29" s="792">
        <v>197453</v>
      </c>
      <c r="F29" s="792">
        <v>285528</v>
      </c>
      <c r="G29" s="797">
        <v>250984.99999999997</v>
      </c>
    </row>
    <row r="30" spans="1:7" ht="14.4" customHeight="1" x14ac:dyDescent="0.3">
      <c r="A30" s="716" t="s">
        <v>2794</v>
      </c>
    </row>
    <row r="31" spans="1:7" ht="14.4" customHeight="1" x14ac:dyDescent="0.3">
      <c r="A31" s="717" t="s">
        <v>2795</v>
      </c>
    </row>
    <row r="32" spans="1:7" ht="14.4" customHeight="1" x14ac:dyDescent="0.3">
      <c r="A32" s="716" t="s">
        <v>6915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7138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32348.400000000001</v>
      </c>
      <c r="G3" s="212">
        <f t="shared" si="0"/>
        <v>2677672.94</v>
      </c>
      <c r="H3" s="78"/>
      <c r="I3" s="78"/>
      <c r="J3" s="212">
        <f t="shared" si="0"/>
        <v>33996.51</v>
      </c>
      <c r="K3" s="212">
        <f t="shared" si="0"/>
        <v>3079193.37</v>
      </c>
      <c r="L3" s="78"/>
      <c r="M3" s="78"/>
      <c r="N3" s="212">
        <f t="shared" si="0"/>
        <v>27666.799999999999</v>
      </c>
      <c r="O3" s="212">
        <f t="shared" si="0"/>
        <v>3247061.1399999997</v>
      </c>
      <c r="P3" s="79">
        <f>IF(G3=0,0,O3/G3)</f>
        <v>1.2126429227013811</v>
      </c>
      <c r="Q3" s="213">
        <f>IF(N3=0,0,O3/N3)</f>
        <v>117.3630900573973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6925</v>
      </c>
      <c r="B6" s="737" t="s">
        <v>585</v>
      </c>
      <c r="C6" s="737" t="s">
        <v>6926</v>
      </c>
      <c r="D6" s="737" t="s">
        <v>6927</v>
      </c>
      <c r="E6" s="737" t="s">
        <v>6928</v>
      </c>
      <c r="F6" s="229">
        <v>1</v>
      </c>
      <c r="G6" s="229">
        <v>186</v>
      </c>
      <c r="H6" s="737">
        <v>1</v>
      </c>
      <c r="I6" s="737">
        <v>186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6929</v>
      </c>
      <c r="B7" s="662" t="s">
        <v>580</v>
      </c>
      <c r="C7" s="662" t="s">
        <v>6926</v>
      </c>
      <c r="D7" s="662" t="s">
        <v>6930</v>
      </c>
      <c r="E7" s="662" t="s">
        <v>6931</v>
      </c>
      <c r="F7" s="665">
        <v>1</v>
      </c>
      <c r="G7" s="665">
        <v>232</v>
      </c>
      <c r="H7" s="662">
        <v>1</v>
      </c>
      <c r="I7" s="662">
        <v>232</v>
      </c>
      <c r="J7" s="665"/>
      <c r="K7" s="665"/>
      <c r="L7" s="662"/>
      <c r="M7" s="662"/>
      <c r="N7" s="665"/>
      <c r="O7" s="665"/>
      <c r="P7" s="678"/>
      <c r="Q7" s="666"/>
    </row>
    <row r="8" spans="1:17" ht="14.4" customHeight="1" x14ac:dyDescent="0.3">
      <c r="A8" s="661" t="s">
        <v>6929</v>
      </c>
      <c r="B8" s="662" t="s">
        <v>585</v>
      </c>
      <c r="C8" s="662" t="s">
        <v>6932</v>
      </c>
      <c r="D8" s="662" t="s">
        <v>6933</v>
      </c>
      <c r="E8" s="662" t="s">
        <v>6934</v>
      </c>
      <c r="F8" s="665"/>
      <c r="G8" s="665"/>
      <c r="H8" s="662"/>
      <c r="I8" s="662"/>
      <c r="J8" s="665"/>
      <c r="K8" s="665"/>
      <c r="L8" s="662"/>
      <c r="M8" s="662"/>
      <c r="N8" s="665">
        <v>1</v>
      </c>
      <c r="O8" s="665">
        <v>108.25</v>
      </c>
      <c r="P8" s="678"/>
      <c r="Q8" s="666">
        <v>108.25</v>
      </c>
    </row>
    <row r="9" spans="1:17" ht="14.4" customHeight="1" x14ac:dyDescent="0.3">
      <c r="A9" s="661" t="s">
        <v>6929</v>
      </c>
      <c r="B9" s="662" t="s">
        <v>585</v>
      </c>
      <c r="C9" s="662" t="s">
        <v>6932</v>
      </c>
      <c r="D9" s="662" t="s">
        <v>6935</v>
      </c>
      <c r="E9" s="662" t="s">
        <v>6936</v>
      </c>
      <c r="F9" s="665">
        <v>60.200000000000017</v>
      </c>
      <c r="G9" s="665">
        <v>9506.5700000000015</v>
      </c>
      <c r="H9" s="662">
        <v>1</v>
      </c>
      <c r="I9" s="662">
        <v>157.91644518272423</v>
      </c>
      <c r="J9" s="665">
        <v>67.41</v>
      </c>
      <c r="K9" s="665">
        <v>10645.360000000006</v>
      </c>
      <c r="L9" s="662">
        <v>1.1197897874838143</v>
      </c>
      <c r="M9" s="662">
        <v>157.91959649903586</v>
      </c>
      <c r="N9" s="665">
        <v>66.500000000000014</v>
      </c>
      <c r="O9" s="665">
        <v>10044.39000000001</v>
      </c>
      <c r="P9" s="678">
        <v>1.0565735065328514</v>
      </c>
      <c r="Q9" s="666">
        <v>151.04345864661667</v>
      </c>
    </row>
    <row r="10" spans="1:17" ht="14.4" customHeight="1" x14ac:dyDescent="0.3">
      <c r="A10" s="661" t="s">
        <v>6929</v>
      </c>
      <c r="B10" s="662" t="s">
        <v>585</v>
      </c>
      <c r="C10" s="662" t="s">
        <v>6932</v>
      </c>
      <c r="D10" s="662" t="s">
        <v>6937</v>
      </c>
      <c r="E10" s="662" t="s">
        <v>6938</v>
      </c>
      <c r="F10" s="665">
        <v>0.1</v>
      </c>
      <c r="G10" s="665">
        <v>26.51</v>
      </c>
      <c r="H10" s="662">
        <v>1</v>
      </c>
      <c r="I10" s="662">
        <v>265.10000000000002</v>
      </c>
      <c r="J10" s="665">
        <v>0.2</v>
      </c>
      <c r="K10" s="665">
        <v>53.02</v>
      </c>
      <c r="L10" s="662">
        <v>2</v>
      </c>
      <c r="M10" s="662">
        <v>265.10000000000002</v>
      </c>
      <c r="N10" s="665"/>
      <c r="O10" s="665"/>
      <c r="P10" s="678"/>
      <c r="Q10" s="666"/>
    </row>
    <row r="11" spans="1:17" ht="14.4" customHeight="1" x14ac:dyDescent="0.3">
      <c r="A11" s="661" t="s">
        <v>6929</v>
      </c>
      <c r="B11" s="662" t="s">
        <v>585</v>
      </c>
      <c r="C11" s="662" t="s">
        <v>6932</v>
      </c>
      <c r="D11" s="662" t="s">
        <v>6939</v>
      </c>
      <c r="E11" s="662" t="s">
        <v>6940</v>
      </c>
      <c r="F11" s="665">
        <v>0.2</v>
      </c>
      <c r="G11" s="665">
        <v>7.19</v>
      </c>
      <c r="H11" s="662">
        <v>1</v>
      </c>
      <c r="I11" s="662">
        <v>35.950000000000003</v>
      </c>
      <c r="J11" s="665"/>
      <c r="K11" s="665"/>
      <c r="L11" s="662"/>
      <c r="M11" s="662"/>
      <c r="N11" s="665"/>
      <c r="O11" s="665"/>
      <c r="P11" s="678"/>
      <c r="Q11" s="666"/>
    </row>
    <row r="12" spans="1:17" ht="14.4" customHeight="1" x14ac:dyDescent="0.3">
      <c r="A12" s="661" t="s">
        <v>6929</v>
      </c>
      <c r="B12" s="662" t="s">
        <v>585</v>
      </c>
      <c r="C12" s="662" t="s">
        <v>6932</v>
      </c>
      <c r="D12" s="662" t="s">
        <v>6941</v>
      </c>
      <c r="E12" s="662" t="s">
        <v>1174</v>
      </c>
      <c r="F12" s="665">
        <v>0.2</v>
      </c>
      <c r="G12" s="665">
        <v>11.49</v>
      </c>
      <c r="H12" s="662">
        <v>1</v>
      </c>
      <c r="I12" s="662">
        <v>57.449999999999996</v>
      </c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6929</v>
      </c>
      <c r="B13" s="662" t="s">
        <v>585</v>
      </c>
      <c r="C13" s="662" t="s">
        <v>6932</v>
      </c>
      <c r="D13" s="662" t="s">
        <v>6942</v>
      </c>
      <c r="E13" s="662" t="s">
        <v>1799</v>
      </c>
      <c r="F13" s="665"/>
      <c r="G13" s="665"/>
      <c r="H13" s="662"/>
      <c r="I13" s="662"/>
      <c r="J13" s="665">
        <v>4</v>
      </c>
      <c r="K13" s="665">
        <v>4628.4399999999996</v>
      </c>
      <c r="L13" s="662"/>
      <c r="M13" s="662">
        <v>1157.1099999999999</v>
      </c>
      <c r="N13" s="665"/>
      <c r="O13" s="665"/>
      <c r="P13" s="678"/>
      <c r="Q13" s="666"/>
    </row>
    <row r="14" spans="1:17" ht="14.4" customHeight="1" x14ac:dyDescent="0.3">
      <c r="A14" s="661" t="s">
        <v>6929</v>
      </c>
      <c r="B14" s="662" t="s">
        <v>585</v>
      </c>
      <c r="C14" s="662" t="s">
        <v>6932</v>
      </c>
      <c r="D14" s="662" t="s">
        <v>6943</v>
      </c>
      <c r="E14" s="662" t="s">
        <v>1495</v>
      </c>
      <c r="F14" s="665">
        <v>0.2</v>
      </c>
      <c r="G14" s="665">
        <v>5.37</v>
      </c>
      <c r="H14" s="662">
        <v>1</v>
      </c>
      <c r="I14" s="662">
        <v>26.849999999999998</v>
      </c>
      <c r="J14" s="665">
        <v>0.2</v>
      </c>
      <c r="K14" s="665">
        <v>5.37</v>
      </c>
      <c r="L14" s="662">
        <v>1</v>
      </c>
      <c r="M14" s="662">
        <v>26.849999999999998</v>
      </c>
      <c r="N14" s="665"/>
      <c r="O14" s="665"/>
      <c r="P14" s="678"/>
      <c r="Q14" s="666"/>
    </row>
    <row r="15" spans="1:17" ht="14.4" customHeight="1" x14ac:dyDescent="0.3">
      <c r="A15" s="661" t="s">
        <v>6929</v>
      </c>
      <c r="B15" s="662" t="s">
        <v>585</v>
      </c>
      <c r="C15" s="662" t="s">
        <v>6932</v>
      </c>
      <c r="D15" s="662" t="s">
        <v>6944</v>
      </c>
      <c r="E15" s="662" t="s">
        <v>6945</v>
      </c>
      <c r="F15" s="665">
        <v>0.2</v>
      </c>
      <c r="G15" s="665">
        <v>6.48</v>
      </c>
      <c r="H15" s="662">
        <v>1</v>
      </c>
      <c r="I15" s="662">
        <v>32.4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6929</v>
      </c>
      <c r="B16" s="662" t="s">
        <v>585</v>
      </c>
      <c r="C16" s="662" t="s">
        <v>6932</v>
      </c>
      <c r="D16" s="662" t="s">
        <v>6946</v>
      </c>
      <c r="E16" s="662" t="s">
        <v>6947</v>
      </c>
      <c r="F16" s="665">
        <v>0.2</v>
      </c>
      <c r="G16" s="665">
        <v>15.42</v>
      </c>
      <c r="H16" s="662">
        <v>1</v>
      </c>
      <c r="I16" s="662">
        <v>77.099999999999994</v>
      </c>
      <c r="J16" s="665"/>
      <c r="K16" s="665"/>
      <c r="L16" s="662"/>
      <c r="M16" s="662"/>
      <c r="N16" s="665">
        <v>1.2000000000000002</v>
      </c>
      <c r="O16" s="665">
        <v>91.6</v>
      </c>
      <c r="P16" s="678">
        <v>5.9403372243839163</v>
      </c>
      <c r="Q16" s="666">
        <v>76.333333333333314</v>
      </c>
    </row>
    <row r="17" spans="1:17" ht="14.4" customHeight="1" x14ac:dyDescent="0.3">
      <c r="A17" s="661" t="s">
        <v>6929</v>
      </c>
      <c r="B17" s="662" t="s">
        <v>585</v>
      </c>
      <c r="C17" s="662" t="s">
        <v>6932</v>
      </c>
      <c r="D17" s="662" t="s">
        <v>6948</v>
      </c>
      <c r="E17" s="662" t="s">
        <v>1140</v>
      </c>
      <c r="F17" s="665"/>
      <c r="G17" s="665"/>
      <c r="H17" s="662"/>
      <c r="I17" s="662"/>
      <c r="J17" s="665">
        <v>0.30000000000000004</v>
      </c>
      <c r="K17" s="665">
        <v>24.450000000000003</v>
      </c>
      <c r="L17" s="662"/>
      <c r="M17" s="662">
        <v>81.5</v>
      </c>
      <c r="N17" s="665">
        <v>0.30000000000000004</v>
      </c>
      <c r="O17" s="665">
        <v>23.4</v>
      </c>
      <c r="P17" s="678"/>
      <c r="Q17" s="666">
        <v>77.999999999999986</v>
      </c>
    </row>
    <row r="18" spans="1:17" ht="14.4" customHeight="1" x14ac:dyDescent="0.3">
      <c r="A18" s="661" t="s">
        <v>6929</v>
      </c>
      <c r="B18" s="662" t="s">
        <v>585</v>
      </c>
      <c r="C18" s="662" t="s">
        <v>6932</v>
      </c>
      <c r="D18" s="662" t="s">
        <v>6949</v>
      </c>
      <c r="E18" s="662" t="s">
        <v>6950</v>
      </c>
      <c r="F18" s="665"/>
      <c r="G18" s="665"/>
      <c r="H18" s="662"/>
      <c r="I18" s="662"/>
      <c r="J18" s="665"/>
      <c r="K18" s="665"/>
      <c r="L18" s="662"/>
      <c r="M18" s="662"/>
      <c r="N18" s="665">
        <v>5</v>
      </c>
      <c r="O18" s="665">
        <v>710.55</v>
      </c>
      <c r="P18" s="678"/>
      <c r="Q18" s="666">
        <v>142.10999999999999</v>
      </c>
    </row>
    <row r="19" spans="1:17" ht="14.4" customHeight="1" x14ac:dyDescent="0.3">
      <c r="A19" s="661" t="s">
        <v>6929</v>
      </c>
      <c r="B19" s="662" t="s">
        <v>585</v>
      </c>
      <c r="C19" s="662" t="s">
        <v>6932</v>
      </c>
      <c r="D19" s="662" t="s">
        <v>6951</v>
      </c>
      <c r="E19" s="662" t="s">
        <v>6952</v>
      </c>
      <c r="F19" s="665"/>
      <c r="G19" s="665"/>
      <c r="H19" s="662"/>
      <c r="I19" s="662"/>
      <c r="J19" s="665"/>
      <c r="K19" s="665"/>
      <c r="L19" s="662"/>
      <c r="M19" s="662"/>
      <c r="N19" s="665">
        <v>0.2</v>
      </c>
      <c r="O19" s="665">
        <v>14.14</v>
      </c>
      <c r="P19" s="678"/>
      <c r="Q19" s="666">
        <v>70.7</v>
      </c>
    </row>
    <row r="20" spans="1:17" ht="14.4" customHeight="1" x14ac:dyDescent="0.3">
      <c r="A20" s="661" t="s">
        <v>6929</v>
      </c>
      <c r="B20" s="662" t="s">
        <v>585</v>
      </c>
      <c r="C20" s="662" t="s">
        <v>6932</v>
      </c>
      <c r="D20" s="662" t="s">
        <v>6953</v>
      </c>
      <c r="E20" s="662" t="s">
        <v>1904</v>
      </c>
      <c r="F20" s="665">
        <v>1.2</v>
      </c>
      <c r="G20" s="665">
        <v>264.60000000000002</v>
      </c>
      <c r="H20" s="662">
        <v>1</v>
      </c>
      <c r="I20" s="662">
        <v>220.50000000000003</v>
      </c>
      <c r="J20" s="665">
        <v>2.8</v>
      </c>
      <c r="K20" s="665">
        <v>761.83</v>
      </c>
      <c r="L20" s="662">
        <v>2.8791761148904005</v>
      </c>
      <c r="M20" s="662">
        <v>272.08214285714291</v>
      </c>
      <c r="N20" s="665">
        <v>0.8</v>
      </c>
      <c r="O20" s="665">
        <v>211.24</v>
      </c>
      <c r="P20" s="678">
        <v>0.79833711262282692</v>
      </c>
      <c r="Q20" s="666">
        <v>264.05</v>
      </c>
    </row>
    <row r="21" spans="1:17" ht="14.4" customHeight="1" x14ac:dyDescent="0.3">
      <c r="A21" s="661" t="s">
        <v>6929</v>
      </c>
      <c r="B21" s="662" t="s">
        <v>585</v>
      </c>
      <c r="C21" s="662" t="s">
        <v>6932</v>
      </c>
      <c r="D21" s="662" t="s">
        <v>6954</v>
      </c>
      <c r="E21" s="662"/>
      <c r="F21" s="665">
        <v>6</v>
      </c>
      <c r="G21" s="665">
        <v>264.60000000000002</v>
      </c>
      <c r="H21" s="662">
        <v>1</v>
      </c>
      <c r="I21" s="662">
        <v>44.1</v>
      </c>
      <c r="J21" s="665">
        <v>4</v>
      </c>
      <c r="K21" s="665">
        <v>176.4</v>
      </c>
      <c r="L21" s="662">
        <v>0.66666666666666663</v>
      </c>
      <c r="M21" s="662">
        <v>44.1</v>
      </c>
      <c r="N21" s="665"/>
      <c r="O21" s="665"/>
      <c r="P21" s="678"/>
      <c r="Q21" s="666"/>
    </row>
    <row r="22" spans="1:17" ht="14.4" customHeight="1" x14ac:dyDescent="0.3">
      <c r="A22" s="661" t="s">
        <v>6929</v>
      </c>
      <c r="B22" s="662" t="s">
        <v>585</v>
      </c>
      <c r="C22" s="662" t="s">
        <v>6932</v>
      </c>
      <c r="D22" s="662" t="s">
        <v>6955</v>
      </c>
      <c r="E22" s="662" t="s">
        <v>6956</v>
      </c>
      <c r="F22" s="665"/>
      <c r="G22" s="665"/>
      <c r="H22" s="662"/>
      <c r="I22" s="662"/>
      <c r="J22" s="665">
        <v>1</v>
      </c>
      <c r="K22" s="665">
        <v>22.09</v>
      </c>
      <c r="L22" s="662"/>
      <c r="M22" s="662">
        <v>22.09</v>
      </c>
      <c r="N22" s="665">
        <v>1</v>
      </c>
      <c r="O22" s="665">
        <v>21.13</v>
      </c>
      <c r="P22" s="678"/>
      <c r="Q22" s="666">
        <v>21.13</v>
      </c>
    </row>
    <row r="23" spans="1:17" ht="14.4" customHeight="1" x14ac:dyDescent="0.3">
      <c r="A23" s="661" t="s">
        <v>6929</v>
      </c>
      <c r="B23" s="662" t="s">
        <v>585</v>
      </c>
      <c r="C23" s="662" t="s">
        <v>6932</v>
      </c>
      <c r="D23" s="662" t="s">
        <v>6957</v>
      </c>
      <c r="E23" s="662" t="s">
        <v>6958</v>
      </c>
      <c r="F23" s="665">
        <v>0.2</v>
      </c>
      <c r="G23" s="665">
        <v>14.38</v>
      </c>
      <c r="H23" s="662">
        <v>1</v>
      </c>
      <c r="I23" s="662">
        <v>71.900000000000006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6929</v>
      </c>
      <c r="B24" s="662" t="s">
        <v>585</v>
      </c>
      <c r="C24" s="662" t="s">
        <v>6932</v>
      </c>
      <c r="D24" s="662" t="s">
        <v>6959</v>
      </c>
      <c r="E24" s="662" t="s">
        <v>6960</v>
      </c>
      <c r="F24" s="665"/>
      <c r="G24" s="665"/>
      <c r="H24" s="662"/>
      <c r="I24" s="662"/>
      <c r="J24" s="665">
        <v>4</v>
      </c>
      <c r="K24" s="665">
        <v>15.12</v>
      </c>
      <c r="L24" s="662"/>
      <c r="M24" s="662">
        <v>3.78</v>
      </c>
      <c r="N24" s="665">
        <v>5</v>
      </c>
      <c r="O24" s="665">
        <v>12.2</v>
      </c>
      <c r="P24" s="678"/>
      <c r="Q24" s="666">
        <v>2.44</v>
      </c>
    </row>
    <row r="25" spans="1:17" ht="14.4" customHeight="1" x14ac:dyDescent="0.3">
      <c r="A25" s="661" t="s">
        <v>6929</v>
      </c>
      <c r="B25" s="662" t="s">
        <v>585</v>
      </c>
      <c r="C25" s="662" t="s">
        <v>6932</v>
      </c>
      <c r="D25" s="662" t="s">
        <v>6961</v>
      </c>
      <c r="E25" s="662" t="s">
        <v>6962</v>
      </c>
      <c r="F25" s="665">
        <v>0.1</v>
      </c>
      <c r="G25" s="665">
        <v>0</v>
      </c>
      <c r="H25" s="662"/>
      <c r="I25" s="662">
        <v>0</v>
      </c>
      <c r="J25" s="665">
        <v>0.2</v>
      </c>
      <c r="K25" s="665">
        <v>0</v>
      </c>
      <c r="L25" s="662"/>
      <c r="M25" s="662">
        <v>0</v>
      </c>
      <c r="N25" s="665"/>
      <c r="O25" s="665"/>
      <c r="P25" s="678"/>
      <c r="Q25" s="666"/>
    </row>
    <row r="26" spans="1:17" ht="14.4" customHeight="1" x14ac:dyDescent="0.3">
      <c r="A26" s="661" t="s">
        <v>6929</v>
      </c>
      <c r="B26" s="662" t="s">
        <v>585</v>
      </c>
      <c r="C26" s="662" t="s">
        <v>6932</v>
      </c>
      <c r="D26" s="662" t="s">
        <v>6963</v>
      </c>
      <c r="E26" s="662" t="s">
        <v>6962</v>
      </c>
      <c r="F26" s="665">
        <v>1</v>
      </c>
      <c r="G26" s="665">
        <v>151.56</v>
      </c>
      <c r="H26" s="662">
        <v>1</v>
      </c>
      <c r="I26" s="662">
        <v>151.56</v>
      </c>
      <c r="J26" s="665"/>
      <c r="K26" s="665"/>
      <c r="L26" s="662"/>
      <c r="M26" s="662"/>
      <c r="N26" s="665">
        <v>1</v>
      </c>
      <c r="O26" s="665">
        <v>144.97</v>
      </c>
      <c r="P26" s="678">
        <v>0.95651887041435735</v>
      </c>
      <c r="Q26" s="666">
        <v>144.97</v>
      </c>
    </row>
    <row r="27" spans="1:17" ht="14.4" customHeight="1" x14ac:dyDescent="0.3">
      <c r="A27" s="661" t="s">
        <v>6929</v>
      </c>
      <c r="B27" s="662" t="s">
        <v>585</v>
      </c>
      <c r="C27" s="662" t="s">
        <v>6932</v>
      </c>
      <c r="D27" s="662" t="s">
        <v>6964</v>
      </c>
      <c r="E27" s="662" t="s">
        <v>1904</v>
      </c>
      <c r="F27" s="665">
        <v>1.4</v>
      </c>
      <c r="G27" s="665">
        <v>308.70000000000005</v>
      </c>
      <c r="H27" s="662">
        <v>1</v>
      </c>
      <c r="I27" s="662">
        <v>220.50000000000006</v>
      </c>
      <c r="J27" s="665">
        <v>2.4</v>
      </c>
      <c r="K27" s="665">
        <v>629.19000000000005</v>
      </c>
      <c r="L27" s="662">
        <v>2.0381924198250729</v>
      </c>
      <c r="M27" s="662">
        <v>262.16250000000002</v>
      </c>
      <c r="N27" s="665">
        <v>5.8000000000000016</v>
      </c>
      <c r="O27" s="665">
        <v>1427.4699999999993</v>
      </c>
      <c r="P27" s="678">
        <v>4.6241334629089703</v>
      </c>
      <c r="Q27" s="666">
        <v>246.11551724137914</v>
      </c>
    </row>
    <row r="28" spans="1:17" ht="14.4" customHeight="1" x14ac:dyDescent="0.3">
      <c r="A28" s="661" t="s">
        <v>6929</v>
      </c>
      <c r="B28" s="662" t="s">
        <v>585</v>
      </c>
      <c r="C28" s="662" t="s">
        <v>6932</v>
      </c>
      <c r="D28" s="662" t="s">
        <v>6965</v>
      </c>
      <c r="E28" s="662"/>
      <c r="F28" s="665">
        <v>1</v>
      </c>
      <c r="G28" s="665">
        <v>44.1</v>
      </c>
      <c r="H28" s="662">
        <v>1</v>
      </c>
      <c r="I28" s="662">
        <v>44.1</v>
      </c>
      <c r="J28" s="665">
        <v>1</v>
      </c>
      <c r="K28" s="665">
        <v>44.1</v>
      </c>
      <c r="L28" s="662">
        <v>1</v>
      </c>
      <c r="M28" s="662">
        <v>44.1</v>
      </c>
      <c r="N28" s="665"/>
      <c r="O28" s="665"/>
      <c r="P28" s="678"/>
      <c r="Q28" s="666"/>
    </row>
    <row r="29" spans="1:17" ht="14.4" customHeight="1" x14ac:dyDescent="0.3">
      <c r="A29" s="661" t="s">
        <v>6929</v>
      </c>
      <c r="B29" s="662" t="s">
        <v>585</v>
      </c>
      <c r="C29" s="662" t="s">
        <v>6932</v>
      </c>
      <c r="D29" s="662" t="s">
        <v>6966</v>
      </c>
      <c r="E29" s="662" t="s">
        <v>6958</v>
      </c>
      <c r="F29" s="665">
        <v>0.2</v>
      </c>
      <c r="G29" s="665">
        <v>10.75</v>
      </c>
      <c r="H29" s="662">
        <v>1</v>
      </c>
      <c r="I29" s="662">
        <v>53.75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6929</v>
      </c>
      <c r="B30" s="662" t="s">
        <v>585</v>
      </c>
      <c r="C30" s="662" t="s">
        <v>6967</v>
      </c>
      <c r="D30" s="662" t="s">
        <v>6968</v>
      </c>
      <c r="E30" s="662"/>
      <c r="F30" s="665">
        <v>41</v>
      </c>
      <c r="G30" s="665">
        <v>2870</v>
      </c>
      <c r="H30" s="662">
        <v>1</v>
      </c>
      <c r="I30" s="662">
        <v>70</v>
      </c>
      <c r="J30" s="665">
        <v>3</v>
      </c>
      <c r="K30" s="665">
        <v>210</v>
      </c>
      <c r="L30" s="662">
        <v>7.3170731707317069E-2</v>
      </c>
      <c r="M30" s="662">
        <v>70</v>
      </c>
      <c r="N30" s="665"/>
      <c r="O30" s="665"/>
      <c r="P30" s="678"/>
      <c r="Q30" s="666"/>
    </row>
    <row r="31" spans="1:17" ht="14.4" customHeight="1" x14ac:dyDescent="0.3">
      <c r="A31" s="661" t="s">
        <v>6929</v>
      </c>
      <c r="B31" s="662" t="s">
        <v>585</v>
      </c>
      <c r="C31" s="662" t="s">
        <v>6967</v>
      </c>
      <c r="D31" s="662" t="s">
        <v>6969</v>
      </c>
      <c r="E31" s="662"/>
      <c r="F31" s="665">
        <v>7</v>
      </c>
      <c r="G31" s="665">
        <v>490</v>
      </c>
      <c r="H31" s="662">
        <v>1</v>
      </c>
      <c r="I31" s="662">
        <v>70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6929</v>
      </c>
      <c r="B32" s="662" t="s">
        <v>585</v>
      </c>
      <c r="C32" s="662" t="s">
        <v>6967</v>
      </c>
      <c r="D32" s="662" t="s">
        <v>6970</v>
      </c>
      <c r="E32" s="662"/>
      <c r="F32" s="665">
        <v>151</v>
      </c>
      <c r="G32" s="665">
        <v>11325</v>
      </c>
      <c r="H32" s="662">
        <v>1</v>
      </c>
      <c r="I32" s="662">
        <v>75</v>
      </c>
      <c r="J32" s="665">
        <v>10</v>
      </c>
      <c r="K32" s="665">
        <v>750</v>
      </c>
      <c r="L32" s="662">
        <v>6.6225165562913912E-2</v>
      </c>
      <c r="M32" s="662">
        <v>75</v>
      </c>
      <c r="N32" s="665"/>
      <c r="O32" s="665"/>
      <c r="P32" s="678"/>
      <c r="Q32" s="666"/>
    </row>
    <row r="33" spans="1:17" ht="14.4" customHeight="1" x14ac:dyDescent="0.3">
      <c r="A33" s="661" t="s">
        <v>6929</v>
      </c>
      <c r="B33" s="662" t="s">
        <v>585</v>
      </c>
      <c r="C33" s="662" t="s">
        <v>6967</v>
      </c>
      <c r="D33" s="662" t="s">
        <v>6971</v>
      </c>
      <c r="E33" s="662"/>
      <c r="F33" s="665">
        <v>24</v>
      </c>
      <c r="G33" s="665">
        <v>1800</v>
      </c>
      <c r="H33" s="662">
        <v>1</v>
      </c>
      <c r="I33" s="662">
        <v>75</v>
      </c>
      <c r="J33" s="665"/>
      <c r="K33" s="665"/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6929</v>
      </c>
      <c r="B34" s="662" t="s">
        <v>585</v>
      </c>
      <c r="C34" s="662" t="s">
        <v>6967</v>
      </c>
      <c r="D34" s="662" t="s">
        <v>6972</v>
      </c>
      <c r="E34" s="662"/>
      <c r="F34" s="665">
        <v>24</v>
      </c>
      <c r="G34" s="665">
        <v>3528</v>
      </c>
      <c r="H34" s="662">
        <v>1</v>
      </c>
      <c r="I34" s="662">
        <v>147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6929</v>
      </c>
      <c r="B35" s="662" t="s">
        <v>585</v>
      </c>
      <c r="C35" s="662" t="s">
        <v>6967</v>
      </c>
      <c r="D35" s="662" t="s">
        <v>6973</v>
      </c>
      <c r="E35" s="662"/>
      <c r="F35" s="665">
        <v>3</v>
      </c>
      <c r="G35" s="665">
        <v>441</v>
      </c>
      <c r="H35" s="662">
        <v>1</v>
      </c>
      <c r="I35" s="662">
        <v>147</v>
      </c>
      <c r="J35" s="665"/>
      <c r="K35" s="665"/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6929</v>
      </c>
      <c r="B36" s="662" t="s">
        <v>585</v>
      </c>
      <c r="C36" s="662" t="s">
        <v>6967</v>
      </c>
      <c r="D36" s="662" t="s">
        <v>6974</v>
      </c>
      <c r="E36" s="662"/>
      <c r="F36" s="665">
        <v>29</v>
      </c>
      <c r="G36" s="665">
        <v>5423</v>
      </c>
      <c r="H36" s="662">
        <v>1</v>
      </c>
      <c r="I36" s="662">
        <v>187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6929</v>
      </c>
      <c r="B37" s="662" t="s">
        <v>585</v>
      </c>
      <c r="C37" s="662" t="s">
        <v>6967</v>
      </c>
      <c r="D37" s="662" t="s">
        <v>6975</v>
      </c>
      <c r="E37" s="662"/>
      <c r="F37" s="665">
        <v>10</v>
      </c>
      <c r="G37" s="665">
        <v>1870</v>
      </c>
      <c r="H37" s="662">
        <v>1</v>
      </c>
      <c r="I37" s="662">
        <v>187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6929</v>
      </c>
      <c r="B38" s="662" t="s">
        <v>585</v>
      </c>
      <c r="C38" s="662" t="s">
        <v>6967</v>
      </c>
      <c r="D38" s="662" t="s">
        <v>6976</v>
      </c>
      <c r="E38" s="662"/>
      <c r="F38" s="665">
        <v>25</v>
      </c>
      <c r="G38" s="665">
        <v>3725</v>
      </c>
      <c r="H38" s="662">
        <v>1</v>
      </c>
      <c r="I38" s="662">
        <v>149</v>
      </c>
      <c r="J38" s="665">
        <v>2</v>
      </c>
      <c r="K38" s="665">
        <v>298</v>
      </c>
      <c r="L38" s="662">
        <v>0.08</v>
      </c>
      <c r="M38" s="662">
        <v>149</v>
      </c>
      <c r="N38" s="665"/>
      <c r="O38" s="665"/>
      <c r="P38" s="678"/>
      <c r="Q38" s="666"/>
    </row>
    <row r="39" spans="1:17" ht="14.4" customHeight="1" x14ac:dyDescent="0.3">
      <c r="A39" s="661" t="s">
        <v>6929</v>
      </c>
      <c r="B39" s="662" t="s">
        <v>585</v>
      </c>
      <c r="C39" s="662" t="s">
        <v>6967</v>
      </c>
      <c r="D39" s="662" t="s">
        <v>6977</v>
      </c>
      <c r="E39" s="662"/>
      <c r="F39" s="665">
        <v>4</v>
      </c>
      <c r="G39" s="665">
        <v>596</v>
      </c>
      <c r="H39" s="662">
        <v>1</v>
      </c>
      <c r="I39" s="662">
        <v>149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6929</v>
      </c>
      <c r="B40" s="662" t="s">
        <v>585</v>
      </c>
      <c r="C40" s="662" t="s">
        <v>6967</v>
      </c>
      <c r="D40" s="662" t="s">
        <v>6978</v>
      </c>
      <c r="E40" s="662"/>
      <c r="F40" s="665">
        <v>130</v>
      </c>
      <c r="G40" s="665">
        <v>25220</v>
      </c>
      <c r="H40" s="662">
        <v>1</v>
      </c>
      <c r="I40" s="662">
        <v>194</v>
      </c>
      <c r="J40" s="665">
        <v>6</v>
      </c>
      <c r="K40" s="665">
        <v>1164</v>
      </c>
      <c r="L40" s="662">
        <v>4.6153846153846156E-2</v>
      </c>
      <c r="M40" s="662">
        <v>194</v>
      </c>
      <c r="N40" s="665"/>
      <c r="O40" s="665"/>
      <c r="P40" s="678"/>
      <c r="Q40" s="666"/>
    </row>
    <row r="41" spans="1:17" ht="14.4" customHeight="1" x14ac:dyDescent="0.3">
      <c r="A41" s="661" t="s">
        <v>6929</v>
      </c>
      <c r="B41" s="662" t="s">
        <v>585</v>
      </c>
      <c r="C41" s="662" t="s">
        <v>6967</v>
      </c>
      <c r="D41" s="662" t="s">
        <v>6979</v>
      </c>
      <c r="E41" s="662"/>
      <c r="F41" s="665">
        <v>27</v>
      </c>
      <c r="G41" s="665">
        <v>5238</v>
      </c>
      <c r="H41" s="662">
        <v>1</v>
      </c>
      <c r="I41" s="662">
        <v>194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6929</v>
      </c>
      <c r="B42" s="662" t="s">
        <v>585</v>
      </c>
      <c r="C42" s="662" t="s">
        <v>6967</v>
      </c>
      <c r="D42" s="662" t="s">
        <v>6980</v>
      </c>
      <c r="E42" s="662"/>
      <c r="F42" s="665">
        <v>1</v>
      </c>
      <c r="G42" s="665">
        <v>247</v>
      </c>
      <c r="H42" s="662">
        <v>1</v>
      </c>
      <c r="I42" s="662">
        <v>247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6929</v>
      </c>
      <c r="B43" s="662" t="s">
        <v>585</v>
      </c>
      <c r="C43" s="662" t="s">
        <v>6967</v>
      </c>
      <c r="D43" s="662" t="s">
        <v>6981</v>
      </c>
      <c r="E43" s="662"/>
      <c r="F43" s="665">
        <v>1</v>
      </c>
      <c r="G43" s="665">
        <v>247</v>
      </c>
      <c r="H43" s="662">
        <v>1</v>
      </c>
      <c r="I43" s="662">
        <v>247</v>
      </c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6929</v>
      </c>
      <c r="B44" s="662" t="s">
        <v>585</v>
      </c>
      <c r="C44" s="662" t="s">
        <v>6967</v>
      </c>
      <c r="D44" s="662" t="s">
        <v>6982</v>
      </c>
      <c r="E44" s="662"/>
      <c r="F44" s="665">
        <v>2</v>
      </c>
      <c r="G44" s="665">
        <v>580</v>
      </c>
      <c r="H44" s="662">
        <v>1</v>
      </c>
      <c r="I44" s="662">
        <v>290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6929</v>
      </c>
      <c r="B45" s="662" t="s">
        <v>585</v>
      </c>
      <c r="C45" s="662" t="s">
        <v>6967</v>
      </c>
      <c r="D45" s="662" t="s">
        <v>6983</v>
      </c>
      <c r="E45" s="662"/>
      <c r="F45" s="665">
        <v>1</v>
      </c>
      <c r="G45" s="665">
        <v>290</v>
      </c>
      <c r="H45" s="662">
        <v>1</v>
      </c>
      <c r="I45" s="662">
        <v>290</v>
      </c>
      <c r="J45" s="665"/>
      <c r="K45" s="665"/>
      <c r="L45" s="662"/>
      <c r="M45" s="662"/>
      <c r="N45" s="665"/>
      <c r="O45" s="665"/>
      <c r="P45" s="678"/>
      <c r="Q45" s="666"/>
    </row>
    <row r="46" spans="1:17" ht="14.4" customHeight="1" x14ac:dyDescent="0.3">
      <c r="A46" s="661" t="s">
        <v>6929</v>
      </c>
      <c r="B46" s="662" t="s">
        <v>585</v>
      </c>
      <c r="C46" s="662" t="s">
        <v>6967</v>
      </c>
      <c r="D46" s="662" t="s">
        <v>6984</v>
      </c>
      <c r="E46" s="662" t="s">
        <v>6985</v>
      </c>
      <c r="F46" s="665">
        <v>1</v>
      </c>
      <c r="G46" s="665">
        <v>2229.2199999999998</v>
      </c>
      <c r="H46" s="662">
        <v>1</v>
      </c>
      <c r="I46" s="662">
        <v>2229.2199999999998</v>
      </c>
      <c r="J46" s="665"/>
      <c r="K46" s="665"/>
      <c r="L46" s="662"/>
      <c r="M46" s="662"/>
      <c r="N46" s="665"/>
      <c r="O46" s="665"/>
      <c r="P46" s="678"/>
      <c r="Q46" s="666"/>
    </row>
    <row r="47" spans="1:17" ht="14.4" customHeight="1" x14ac:dyDescent="0.3">
      <c r="A47" s="661" t="s">
        <v>6929</v>
      </c>
      <c r="B47" s="662" t="s">
        <v>585</v>
      </c>
      <c r="C47" s="662" t="s">
        <v>6926</v>
      </c>
      <c r="D47" s="662" t="s">
        <v>6986</v>
      </c>
      <c r="E47" s="662" t="s">
        <v>6987</v>
      </c>
      <c r="F47" s="665"/>
      <c r="G47" s="665"/>
      <c r="H47" s="662"/>
      <c r="I47" s="662"/>
      <c r="J47" s="665">
        <v>4</v>
      </c>
      <c r="K47" s="665">
        <v>585</v>
      </c>
      <c r="L47" s="662"/>
      <c r="M47" s="662">
        <v>146.25</v>
      </c>
      <c r="N47" s="665">
        <v>5</v>
      </c>
      <c r="O47" s="665">
        <v>720</v>
      </c>
      <c r="P47" s="678"/>
      <c r="Q47" s="666">
        <v>144</v>
      </c>
    </row>
    <row r="48" spans="1:17" ht="14.4" customHeight="1" x14ac:dyDescent="0.3">
      <c r="A48" s="661" t="s">
        <v>6929</v>
      </c>
      <c r="B48" s="662" t="s">
        <v>585</v>
      </c>
      <c r="C48" s="662" t="s">
        <v>6926</v>
      </c>
      <c r="D48" s="662" t="s">
        <v>6988</v>
      </c>
      <c r="E48" s="662" t="s">
        <v>6989</v>
      </c>
      <c r="F48" s="665">
        <v>370</v>
      </c>
      <c r="G48" s="665">
        <v>29600</v>
      </c>
      <c r="H48" s="662">
        <v>1</v>
      </c>
      <c r="I48" s="662">
        <v>80</v>
      </c>
      <c r="J48" s="665">
        <v>916</v>
      </c>
      <c r="K48" s="665">
        <v>73019</v>
      </c>
      <c r="L48" s="662">
        <v>2.466858108108108</v>
      </c>
      <c r="M48" s="662">
        <v>79.715065502183407</v>
      </c>
      <c r="N48" s="665">
        <v>835</v>
      </c>
      <c r="O48" s="665">
        <v>67635</v>
      </c>
      <c r="P48" s="678">
        <v>2.2849662162162163</v>
      </c>
      <c r="Q48" s="666">
        <v>81</v>
      </c>
    </row>
    <row r="49" spans="1:17" ht="14.4" customHeight="1" x14ac:dyDescent="0.3">
      <c r="A49" s="661" t="s">
        <v>6929</v>
      </c>
      <c r="B49" s="662" t="s">
        <v>585</v>
      </c>
      <c r="C49" s="662" t="s">
        <v>6926</v>
      </c>
      <c r="D49" s="662" t="s">
        <v>6990</v>
      </c>
      <c r="E49" s="662" t="s">
        <v>6991</v>
      </c>
      <c r="F49" s="665">
        <v>702</v>
      </c>
      <c r="G49" s="665">
        <v>72306</v>
      </c>
      <c r="H49" s="662">
        <v>1</v>
      </c>
      <c r="I49" s="662">
        <v>103</v>
      </c>
      <c r="J49" s="665">
        <v>1118</v>
      </c>
      <c r="K49" s="665">
        <v>115844</v>
      </c>
      <c r="L49" s="662">
        <v>1.6021353691256603</v>
      </c>
      <c r="M49" s="662">
        <v>103.61717352415027</v>
      </c>
      <c r="N49" s="665">
        <v>1068</v>
      </c>
      <c r="O49" s="665">
        <v>111072</v>
      </c>
      <c r="P49" s="678">
        <v>1.5361380798274002</v>
      </c>
      <c r="Q49" s="666">
        <v>104</v>
      </c>
    </row>
    <row r="50" spans="1:17" ht="14.4" customHeight="1" x14ac:dyDescent="0.3">
      <c r="A50" s="661" t="s">
        <v>6929</v>
      </c>
      <c r="B50" s="662" t="s">
        <v>585</v>
      </c>
      <c r="C50" s="662" t="s">
        <v>6926</v>
      </c>
      <c r="D50" s="662" t="s">
        <v>6992</v>
      </c>
      <c r="E50" s="662" t="s">
        <v>6993</v>
      </c>
      <c r="F50" s="665">
        <v>926</v>
      </c>
      <c r="G50" s="665">
        <v>31484</v>
      </c>
      <c r="H50" s="662">
        <v>1</v>
      </c>
      <c r="I50" s="662">
        <v>34</v>
      </c>
      <c r="J50" s="665">
        <v>1036</v>
      </c>
      <c r="K50" s="665">
        <v>35371</v>
      </c>
      <c r="L50" s="662">
        <v>1.1234595350019057</v>
      </c>
      <c r="M50" s="662">
        <v>34.141891891891895</v>
      </c>
      <c r="N50" s="665">
        <v>91</v>
      </c>
      <c r="O50" s="665">
        <v>3185</v>
      </c>
      <c r="P50" s="678">
        <v>0.10116249523567526</v>
      </c>
      <c r="Q50" s="666">
        <v>35</v>
      </c>
    </row>
    <row r="51" spans="1:17" ht="14.4" customHeight="1" x14ac:dyDescent="0.3">
      <c r="A51" s="661" t="s">
        <v>6929</v>
      </c>
      <c r="B51" s="662" t="s">
        <v>585</v>
      </c>
      <c r="C51" s="662" t="s">
        <v>6926</v>
      </c>
      <c r="D51" s="662" t="s">
        <v>6994</v>
      </c>
      <c r="E51" s="662" t="s">
        <v>6995</v>
      </c>
      <c r="F51" s="665">
        <v>38</v>
      </c>
      <c r="G51" s="665">
        <v>190</v>
      </c>
      <c r="H51" s="662">
        <v>1</v>
      </c>
      <c r="I51" s="662">
        <v>5</v>
      </c>
      <c r="J51" s="665">
        <v>9</v>
      </c>
      <c r="K51" s="665">
        <v>45</v>
      </c>
      <c r="L51" s="662">
        <v>0.23684210526315788</v>
      </c>
      <c r="M51" s="662">
        <v>5</v>
      </c>
      <c r="N51" s="665">
        <v>4</v>
      </c>
      <c r="O51" s="665">
        <v>20</v>
      </c>
      <c r="P51" s="678">
        <v>0.10526315789473684</v>
      </c>
      <c r="Q51" s="666">
        <v>5</v>
      </c>
    </row>
    <row r="52" spans="1:17" ht="14.4" customHeight="1" x14ac:dyDescent="0.3">
      <c r="A52" s="661" t="s">
        <v>6929</v>
      </c>
      <c r="B52" s="662" t="s">
        <v>585</v>
      </c>
      <c r="C52" s="662" t="s">
        <v>6926</v>
      </c>
      <c r="D52" s="662" t="s">
        <v>6996</v>
      </c>
      <c r="E52" s="662" t="s">
        <v>6997</v>
      </c>
      <c r="F52" s="665">
        <v>25</v>
      </c>
      <c r="G52" s="665">
        <v>125</v>
      </c>
      <c r="H52" s="662">
        <v>1</v>
      </c>
      <c r="I52" s="662">
        <v>5</v>
      </c>
      <c r="J52" s="665">
        <v>8</v>
      </c>
      <c r="K52" s="665">
        <v>40</v>
      </c>
      <c r="L52" s="662">
        <v>0.32</v>
      </c>
      <c r="M52" s="662">
        <v>5</v>
      </c>
      <c r="N52" s="665"/>
      <c r="O52" s="665"/>
      <c r="P52" s="678"/>
      <c r="Q52" s="666"/>
    </row>
    <row r="53" spans="1:17" ht="14.4" customHeight="1" x14ac:dyDescent="0.3">
      <c r="A53" s="661" t="s">
        <v>6929</v>
      </c>
      <c r="B53" s="662" t="s">
        <v>585</v>
      </c>
      <c r="C53" s="662" t="s">
        <v>6926</v>
      </c>
      <c r="D53" s="662" t="s">
        <v>6998</v>
      </c>
      <c r="E53" s="662" t="s">
        <v>6999</v>
      </c>
      <c r="F53" s="665">
        <v>121</v>
      </c>
      <c r="G53" s="665">
        <v>28072</v>
      </c>
      <c r="H53" s="662">
        <v>1</v>
      </c>
      <c r="I53" s="662">
        <v>232</v>
      </c>
      <c r="J53" s="665"/>
      <c r="K53" s="665"/>
      <c r="L53" s="662"/>
      <c r="M53" s="662"/>
      <c r="N53" s="665"/>
      <c r="O53" s="665"/>
      <c r="P53" s="678"/>
      <c r="Q53" s="666"/>
    </row>
    <row r="54" spans="1:17" ht="14.4" customHeight="1" x14ac:dyDescent="0.3">
      <c r="A54" s="661" t="s">
        <v>6929</v>
      </c>
      <c r="B54" s="662" t="s">
        <v>585</v>
      </c>
      <c r="C54" s="662" t="s">
        <v>6926</v>
      </c>
      <c r="D54" s="662" t="s">
        <v>7000</v>
      </c>
      <c r="E54" s="662" t="s">
        <v>7001</v>
      </c>
      <c r="F54" s="665">
        <v>1607</v>
      </c>
      <c r="G54" s="665">
        <v>186412</v>
      </c>
      <c r="H54" s="662">
        <v>1</v>
      </c>
      <c r="I54" s="662">
        <v>116</v>
      </c>
      <c r="J54" s="665"/>
      <c r="K54" s="665"/>
      <c r="L54" s="662"/>
      <c r="M54" s="662"/>
      <c r="N54" s="665">
        <v>1</v>
      </c>
      <c r="O54" s="665">
        <v>118</v>
      </c>
      <c r="P54" s="678">
        <v>6.3300645881166453E-4</v>
      </c>
      <c r="Q54" s="666">
        <v>118</v>
      </c>
    </row>
    <row r="55" spans="1:17" ht="14.4" customHeight="1" x14ac:dyDescent="0.3">
      <c r="A55" s="661" t="s">
        <v>6929</v>
      </c>
      <c r="B55" s="662" t="s">
        <v>585</v>
      </c>
      <c r="C55" s="662" t="s">
        <v>6926</v>
      </c>
      <c r="D55" s="662" t="s">
        <v>7002</v>
      </c>
      <c r="E55" s="662" t="s">
        <v>6991</v>
      </c>
      <c r="F55" s="665">
        <v>1</v>
      </c>
      <c r="G55" s="665">
        <v>191</v>
      </c>
      <c r="H55" s="662">
        <v>1</v>
      </c>
      <c r="I55" s="662">
        <v>191</v>
      </c>
      <c r="J55" s="665">
        <v>1</v>
      </c>
      <c r="K55" s="665">
        <v>194</v>
      </c>
      <c r="L55" s="662">
        <v>1.0157068062827226</v>
      </c>
      <c r="M55" s="662">
        <v>194</v>
      </c>
      <c r="N55" s="665"/>
      <c r="O55" s="665"/>
      <c r="P55" s="678"/>
      <c r="Q55" s="666"/>
    </row>
    <row r="56" spans="1:17" ht="14.4" customHeight="1" x14ac:dyDescent="0.3">
      <c r="A56" s="661" t="s">
        <v>6929</v>
      </c>
      <c r="B56" s="662" t="s">
        <v>585</v>
      </c>
      <c r="C56" s="662" t="s">
        <v>6926</v>
      </c>
      <c r="D56" s="662" t="s">
        <v>7003</v>
      </c>
      <c r="E56" s="662" t="s">
        <v>7004</v>
      </c>
      <c r="F56" s="665">
        <v>209</v>
      </c>
      <c r="G56" s="665">
        <v>25916</v>
      </c>
      <c r="H56" s="662">
        <v>1</v>
      </c>
      <c r="I56" s="662">
        <v>124</v>
      </c>
      <c r="J56" s="665">
        <v>162</v>
      </c>
      <c r="K56" s="665">
        <v>28276</v>
      </c>
      <c r="L56" s="662">
        <v>1.0910634357153881</v>
      </c>
      <c r="M56" s="662">
        <v>174.54320987654322</v>
      </c>
      <c r="N56" s="665">
        <v>117</v>
      </c>
      <c r="O56" s="665">
        <v>23517</v>
      </c>
      <c r="P56" s="678">
        <v>0.90743170242321347</v>
      </c>
      <c r="Q56" s="666">
        <v>201</v>
      </c>
    </row>
    <row r="57" spans="1:17" ht="14.4" customHeight="1" x14ac:dyDescent="0.3">
      <c r="A57" s="661" t="s">
        <v>6929</v>
      </c>
      <c r="B57" s="662" t="s">
        <v>585</v>
      </c>
      <c r="C57" s="662" t="s">
        <v>6926</v>
      </c>
      <c r="D57" s="662" t="s">
        <v>7005</v>
      </c>
      <c r="E57" s="662" t="s">
        <v>7006</v>
      </c>
      <c r="F57" s="665">
        <v>56</v>
      </c>
      <c r="G57" s="665">
        <v>8344</v>
      </c>
      <c r="H57" s="662">
        <v>1</v>
      </c>
      <c r="I57" s="662">
        <v>149</v>
      </c>
      <c r="J57" s="665">
        <v>70</v>
      </c>
      <c r="K57" s="665">
        <v>18735</v>
      </c>
      <c r="L57" s="662">
        <v>2.2453259827420902</v>
      </c>
      <c r="M57" s="662">
        <v>267.64285714285717</v>
      </c>
      <c r="N57" s="665">
        <v>35</v>
      </c>
      <c r="O57" s="665">
        <v>10535</v>
      </c>
      <c r="P57" s="678">
        <v>1.2625838926174497</v>
      </c>
      <c r="Q57" s="666">
        <v>301</v>
      </c>
    </row>
    <row r="58" spans="1:17" ht="14.4" customHeight="1" x14ac:dyDescent="0.3">
      <c r="A58" s="661" t="s">
        <v>6929</v>
      </c>
      <c r="B58" s="662" t="s">
        <v>585</v>
      </c>
      <c r="C58" s="662" t="s">
        <v>6926</v>
      </c>
      <c r="D58" s="662" t="s">
        <v>7007</v>
      </c>
      <c r="E58" s="662" t="s">
        <v>7008</v>
      </c>
      <c r="F58" s="665">
        <v>5</v>
      </c>
      <c r="G58" s="665">
        <v>1120</v>
      </c>
      <c r="H58" s="662">
        <v>1</v>
      </c>
      <c r="I58" s="662">
        <v>224</v>
      </c>
      <c r="J58" s="665">
        <v>5</v>
      </c>
      <c r="K58" s="665">
        <v>2375</v>
      </c>
      <c r="L58" s="662">
        <v>2.1205357142857144</v>
      </c>
      <c r="M58" s="662">
        <v>475</v>
      </c>
      <c r="N58" s="665">
        <v>4</v>
      </c>
      <c r="O58" s="665">
        <v>1904</v>
      </c>
      <c r="P58" s="678">
        <v>1.7</v>
      </c>
      <c r="Q58" s="666">
        <v>476</v>
      </c>
    </row>
    <row r="59" spans="1:17" ht="14.4" customHeight="1" x14ac:dyDescent="0.3">
      <c r="A59" s="661" t="s">
        <v>6929</v>
      </c>
      <c r="B59" s="662" t="s">
        <v>585</v>
      </c>
      <c r="C59" s="662" t="s">
        <v>6926</v>
      </c>
      <c r="D59" s="662" t="s">
        <v>7009</v>
      </c>
      <c r="E59" s="662" t="s">
        <v>7010</v>
      </c>
      <c r="F59" s="665">
        <v>1117</v>
      </c>
      <c r="G59" s="665">
        <v>103881</v>
      </c>
      <c r="H59" s="662">
        <v>1</v>
      </c>
      <c r="I59" s="662">
        <v>93</v>
      </c>
      <c r="J59" s="665">
        <v>1104</v>
      </c>
      <c r="K59" s="665">
        <v>103106</v>
      </c>
      <c r="L59" s="662">
        <v>0.99253954043569081</v>
      </c>
      <c r="M59" s="662">
        <v>93.393115942028984</v>
      </c>
      <c r="N59" s="665">
        <v>1072</v>
      </c>
      <c r="O59" s="665">
        <v>101840</v>
      </c>
      <c r="P59" s="678">
        <v>0.98035251874741292</v>
      </c>
      <c r="Q59" s="666">
        <v>95</v>
      </c>
    </row>
    <row r="60" spans="1:17" ht="14.4" customHeight="1" x14ac:dyDescent="0.3">
      <c r="A60" s="661" t="s">
        <v>6929</v>
      </c>
      <c r="B60" s="662" t="s">
        <v>585</v>
      </c>
      <c r="C60" s="662" t="s">
        <v>6926</v>
      </c>
      <c r="D60" s="662" t="s">
        <v>7011</v>
      </c>
      <c r="E60" s="662" t="s">
        <v>7012</v>
      </c>
      <c r="F60" s="665"/>
      <c r="G60" s="665"/>
      <c r="H60" s="662"/>
      <c r="I60" s="662"/>
      <c r="J60" s="665"/>
      <c r="K60" s="665"/>
      <c r="L60" s="662"/>
      <c r="M60" s="662"/>
      <c r="N60" s="665">
        <v>1</v>
      </c>
      <c r="O60" s="665">
        <v>324</v>
      </c>
      <c r="P60" s="678"/>
      <c r="Q60" s="666">
        <v>324</v>
      </c>
    </row>
    <row r="61" spans="1:17" ht="14.4" customHeight="1" x14ac:dyDescent="0.3">
      <c r="A61" s="661" t="s">
        <v>6929</v>
      </c>
      <c r="B61" s="662" t="s">
        <v>585</v>
      </c>
      <c r="C61" s="662" t="s">
        <v>6926</v>
      </c>
      <c r="D61" s="662" t="s">
        <v>7013</v>
      </c>
      <c r="E61" s="662" t="s">
        <v>7014</v>
      </c>
      <c r="F61" s="665">
        <v>248</v>
      </c>
      <c r="G61" s="665">
        <v>22568</v>
      </c>
      <c r="H61" s="662">
        <v>1</v>
      </c>
      <c r="I61" s="662">
        <v>91</v>
      </c>
      <c r="J61" s="665">
        <v>342</v>
      </c>
      <c r="K61" s="665">
        <v>31490</v>
      </c>
      <c r="L61" s="662">
        <v>1.3953385324353067</v>
      </c>
      <c r="M61" s="662">
        <v>92.076023391812868</v>
      </c>
      <c r="N61" s="665">
        <v>259</v>
      </c>
      <c r="O61" s="665">
        <v>24087</v>
      </c>
      <c r="P61" s="678">
        <v>1.0673076923076923</v>
      </c>
      <c r="Q61" s="666">
        <v>93</v>
      </c>
    </row>
    <row r="62" spans="1:17" ht="14.4" customHeight="1" x14ac:dyDescent="0.3">
      <c r="A62" s="661" t="s">
        <v>6929</v>
      </c>
      <c r="B62" s="662" t="s">
        <v>585</v>
      </c>
      <c r="C62" s="662" t="s">
        <v>6926</v>
      </c>
      <c r="D62" s="662" t="s">
        <v>7015</v>
      </c>
      <c r="E62" s="662" t="s">
        <v>7016</v>
      </c>
      <c r="F62" s="665">
        <v>11287</v>
      </c>
      <c r="G62" s="665">
        <v>1309292</v>
      </c>
      <c r="H62" s="662">
        <v>1</v>
      </c>
      <c r="I62" s="662">
        <v>116</v>
      </c>
      <c r="J62" s="665">
        <v>13466</v>
      </c>
      <c r="K62" s="665">
        <v>1579112</v>
      </c>
      <c r="L62" s="662">
        <v>1.2060808436926216</v>
      </c>
      <c r="M62" s="662">
        <v>117.26659735630477</v>
      </c>
      <c r="N62" s="665">
        <v>14237</v>
      </c>
      <c r="O62" s="665">
        <v>1679966</v>
      </c>
      <c r="P62" s="678">
        <v>1.2831102611182226</v>
      </c>
      <c r="Q62" s="666">
        <v>118</v>
      </c>
    </row>
    <row r="63" spans="1:17" ht="14.4" customHeight="1" x14ac:dyDescent="0.3">
      <c r="A63" s="661" t="s">
        <v>6929</v>
      </c>
      <c r="B63" s="662" t="s">
        <v>585</v>
      </c>
      <c r="C63" s="662" t="s">
        <v>6926</v>
      </c>
      <c r="D63" s="662" t="s">
        <v>7017</v>
      </c>
      <c r="E63" s="662" t="s">
        <v>7018</v>
      </c>
      <c r="F63" s="665">
        <v>1</v>
      </c>
      <c r="G63" s="665">
        <v>223</v>
      </c>
      <c r="H63" s="662">
        <v>1</v>
      </c>
      <c r="I63" s="662">
        <v>223</v>
      </c>
      <c r="J63" s="665">
        <v>2</v>
      </c>
      <c r="K63" s="665">
        <v>454</v>
      </c>
      <c r="L63" s="662">
        <v>2.0358744394618835</v>
      </c>
      <c r="M63" s="662">
        <v>227</v>
      </c>
      <c r="N63" s="665">
        <v>1</v>
      </c>
      <c r="O63" s="665">
        <v>228</v>
      </c>
      <c r="P63" s="678">
        <v>1.0224215246636772</v>
      </c>
      <c r="Q63" s="666">
        <v>228</v>
      </c>
    </row>
    <row r="64" spans="1:17" ht="14.4" customHeight="1" x14ac:dyDescent="0.3">
      <c r="A64" s="661" t="s">
        <v>6929</v>
      </c>
      <c r="B64" s="662" t="s">
        <v>585</v>
      </c>
      <c r="C64" s="662" t="s">
        <v>6926</v>
      </c>
      <c r="D64" s="662" t="s">
        <v>7019</v>
      </c>
      <c r="E64" s="662" t="s">
        <v>7020</v>
      </c>
      <c r="F64" s="665">
        <v>1</v>
      </c>
      <c r="G64" s="665">
        <v>411</v>
      </c>
      <c r="H64" s="662">
        <v>1</v>
      </c>
      <c r="I64" s="662">
        <v>411</v>
      </c>
      <c r="J64" s="665">
        <v>2</v>
      </c>
      <c r="K64" s="665">
        <v>828</v>
      </c>
      <c r="L64" s="662">
        <v>2.0145985401459856</v>
      </c>
      <c r="M64" s="662">
        <v>414</v>
      </c>
      <c r="N64" s="665"/>
      <c r="O64" s="665"/>
      <c r="P64" s="678"/>
      <c r="Q64" s="666"/>
    </row>
    <row r="65" spans="1:17" ht="14.4" customHeight="1" x14ac:dyDescent="0.3">
      <c r="A65" s="661" t="s">
        <v>6929</v>
      </c>
      <c r="B65" s="662" t="s">
        <v>585</v>
      </c>
      <c r="C65" s="662" t="s">
        <v>6926</v>
      </c>
      <c r="D65" s="662" t="s">
        <v>7021</v>
      </c>
      <c r="E65" s="662" t="s">
        <v>7022</v>
      </c>
      <c r="F65" s="665">
        <v>1</v>
      </c>
      <c r="G65" s="665">
        <v>527</v>
      </c>
      <c r="H65" s="662">
        <v>1</v>
      </c>
      <c r="I65" s="662">
        <v>527</v>
      </c>
      <c r="J65" s="665">
        <v>5</v>
      </c>
      <c r="K65" s="665">
        <v>2639</v>
      </c>
      <c r="L65" s="662">
        <v>5.0075901328273247</v>
      </c>
      <c r="M65" s="662">
        <v>527.79999999999995</v>
      </c>
      <c r="N65" s="665"/>
      <c r="O65" s="665"/>
      <c r="P65" s="678"/>
      <c r="Q65" s="666"/>
    </row>
    <row r="66" spans="1:17" ht="14.4" customHeight="1" x14ac:dyDescent="0.3">
      <c r="A66" s="661" t="s">
        <v>6929</v>
      </c>
      <c r="B66" s="662" t="s">
        <v>585</v>
      </c>
      <c r="C66" s="662" t="s">
        <v>6926</v>
      </c>
      <c r="D66" s="662" t="s">
        <v>7023</v>
      </c>
      <c r="E66" s="662" t="s">
        <v>7024</v>
      </c>
      <c r="F66" s="665">
        <v>1</v>
      </c>
      <c r="G66" s="665">
        <v>481</v>
      </c>
      <c r="H66" s="662">
        <v>1</v>
      </c>
      <c r="I66" s="662">
        <v>481</v>
      </c>
      <c r="J66" s="665"/>
      <c r="K66" s="665"/>
      <c r="L66" s="662"/>
      <c r="M66" s="662"/>
      <c r="N66" s="665">
        <v>1</v>
      </c>
      <c r="O66" s="665">
        <v>486</v>
      </c>
      <c r="P66" s="678">
        <v>1.0103950103950103</v>
      </c>
      <c r="Q66" s="666">
        <v>486</v>
      </c>
    </row>
    <row r="67" spans="1:17" ht="14.4" customHeight="1" x14ac:dyDescent="0.3">
      <c r="A67" s="661" t="s">
        <v>6929</v>
      </c>
      <c r="B67" s="662" t="s">
        <v>585</v>
      </c>
      <c r="C67" s="662" t="s">
        <v>6926</v>
      </c>
      <c r="D67" s="662" t="s">
        <v>7025</v>
      </c>
      <c r="E67" s="662" t="s">
        <v>7026</v>
      </c>
      <c r="F67" s="665"/>
      <c r="G67" s="665"/>
      <c r="H67" s="662"/>
      <c r="I67" s="662"/>
      <c r="J67" s="665"/>
      <c r="K67" s="665"/>
      <c r="L67" s="662"/>
      <c r="M67" s="662"/>
      <c r="N67" s="665">
        <v>1</v>
      </c>
      <c r="O67" s="665">
        <v>1235</v>
      </c>
      <c r="P67" s="678"/>
      <c r="Q67" s="666">
        <v>1235</v>
      </c>
    </row>
    <row r="68" spans="1:17" ht="14.4" customHeight="1" x14ac:dyDescent="0.3">
      <c r="A68" s="661" t="s">
        <v>6929</v>
      </c>
      <c r="B68" s="662" t="s">
        <v>585</v>
      </c>
      <c r="C68" s="662" t="s">
        <v>6926</v>
      </c>
      <c r="D68" s="662" t="s">
        <v>7027</v>
      </c>
      <c r="E68" s="662" t="s">
        <v>7028</v>
      </c>
      <c r="F68" s="665"/>
      <c r="G68" s="665"/>
      <c r="H68" s="662"/>
      <c r="I68" s="662"/>
      <c r="J68" s="665"/>
      <c r="K68" s="665"/>
      <c r="L68" s="662"/>
      <c r="M68" s="662"/>
      <c r="N68" s="665">
        <v>1</v>
      </c>
      <c r="O68" s="665">
        <v>946</v>
      </c>
      <c r="P68" s="678"/>
      <c r="Q68" s="666">
        <v>946</v>
      </c>
    </row>
    <row r="69" spans="1:17" ht="14.4" customHeight="1" x14ac:dyDescent="0.3">
      <c r="A69" s="661" t="s">
        <v>6929</v>
      </c>
      <c r="B69" s="662" t="s">
        <v>585</v>
      </c>
      <c r="C69" s="662" t="s">
        <v>6926</v>
      </c>
      <c r="D69" s="662" t="s">
        <v>7029</v>
      </c>
      <c r="E69" s="662" t="s">
        <v>7030</v>
      </c>
      <c r="F69" s="665">
        <v>71</v>
      </c>
      <c r="G69" s="665">
        <v>115375</v>
      </c>
      <c r="H69" s="662">
        <v>1</v>
      </c>
      <c r="I69" s="662">
        <v>1625</v>
      </c>
      <c r="J69" s="665">
        <v>87</v>
      </c>
      <c r="K69" s="665">
        <v>141996</v>
      </c>
      <c r="L69" s="662">
        <v>1.2307345612134344</v>
      </c>
      <c r="M69" s="662">
        <v>1632.1379310344828</v>
      </c>
      <c r="N69" s="665">
        <v>97</v>
      </c>
      <c r="O69" s="665">
        <v>158789</v>
      </c>
      <c r="P69" s="678">
        <v>1.3762860238353196</v>
      </c>
      <c r="Q69" s="666">
        <v>1637</v>
      </c>
    </row>
    <row r="70" spans="1:17" ht="14.4" customHeight="1" x14ac:dyDescent="0.3">
      <c r="A70" s="661" t="s">
        <v>6929</v>
      </c>
      <c r="B70" s="662" t="s">
        <v>585</v>
      </c>
      <c r="C70" s="662" t="s">
        <v>6926</v>
      </c>
      <c r="D70" s="662" t="s">
        <v>7031</v>
      </c>
      <c r="E70" s="662" t="s">
        <v>7032</v>
      </c>
      <c r="F70" s="665">
        <v>159</v>
      </c>
      <c r="G70" s="665">
        <v>201930</v>
      </c>
      <c r="H70" s="662">
        <v>1</v>
      </c>
      <c r="I70" s="662">
        <v>1270</v>
      </c>
      <c r="J70" s="665">
        <v>192</v>
      </c>
      <c r="K70" s="665">
        <v>245490</v>
      </c>
      <c r="L70" s="662">
        <v>1.2157183182290894</v>
      </c>
      <c r="M70" s="662">
        <v>1278.59375</v>
      </c>
      <c r="N70" s="665">
        <v>150</v>
      </c>
      <c r="O70" s="665">
        <v>192600</v>
      </c>
      <c r="P70" s="678">
        <v>0.95379586985589071</v>
      </c>
      <c r="Q70" s="666">
        <v>1284</v>
      </c>
    </row>
    <row r="71" spans="1:17" ht="14.4" customHeight="1" x14ac:dyDescent="0.3">
      <c r="A71" s="661" t="s">
        <v>6929</v>
      </c>
      <c r="B71" s="662" t="s">
        <v>585</v>
      </c>
      <c r="C71" s="662" t="s">
        <v>6926</v>
      </c>
      <c r="D71" s="662" t="s">
        <v>7033</v>
      </c>
      <c r="E71" s="662" t="s">
        <v>7034</v>
      </c>
      <c r="F71" s="665">
        <v>27</v>
      </c>
      <c r="G71" s="665">
        <v>25164</v>
      </c>
      <c r="H71" s="662">
        <v>1</v>
      </c>
      <c r="I71" s="662">
        <v>932</v>
      </c>
      <c r="J71" s="665">
        <v>29</v>
      </c>
      <c r="K71" s="665">
        <v>27278</v>
      </c>
      <c r="L71" s="662">
        <v>1.0840089016054681</v>
      </c>
      <c r="M71" s="662">
        <v>940.62068965517244</v>
      </c>
      <c r="N71" s="665">
        <v>14</v>
      </c>
      <c r="O71" s="665">
        <v>13244</v>
      </c>
      <c r="P71" s="678">
        <v>0.52630742330313141</v>
      </c>
      <c r="Q71" s="666">
        <v>946</v>
      </c>
    </row>
    <row r="72" spans="1:17" ht="14.4" customHeight="1" x14ac:dyDescent="0.3">
      <c r="A72" s="661" t="s">
        <v>6929</v>
      </c>
      <c r="B72" s="662" t="s">
        <v>585</v>
      </c>
      <c r="C72" s="662" t="s">
        <v>6926</v>
      </c>
      <c r="D72" s="662" t="s">
        <v>7035</v>
      </c>
      <c r="E72" s="662" t="s">
        <v>7036</v>
      </c>
      <c r="F72" s="665">
        <v>4</v>
      </c>
      <c r="G72" s="665">
        <v>3784</v>
      </c>
      <c r="H72" s="662">
        <v>1</v>
      </c>
      <c r="I72" s="662">
        <v>946</v>
      </c>
      <c r="J72" s="665">
        <v>8</v>
      </c>
      <c r="K72" s="665">
        <v>7618</v>
      </c>
      <c r="L72" s="662">
        <v>2.0132135306553911</v>
      </c>
      <c r="M72" s="662">
        <v>952.25</v>
      </c>
      <c r="N72" s="665">
        <v>8</v>
      </c>
      <c r="O72" s="665">
        <v>7680</v>
      </c>
      <c r="P72" s="678">
        <v>2.029598308668076</v>
      </c>
      <c r="Q72" s="666">
        <v>960</v>
      </c>
    </row>
    <row r="73" spans="1:17" ht="14.4" customHeight="1" x14ac:dyDescent="0.3">
      <c r="A73" s="661" t="s">
        <v>6929</v>
      </c>
      <c r="B73" s="662" t="s">
        <v>585</v>
      </c>
      <c r="C73" s="662" t="s">
        <v>6926</v>
      </c>
      <c r="D73" s="662" t="s">
        <v>7037</v>
      </c>
      <c r="E73" s="662" t="s">
        <v>7038</v>
      </c>
      <c r="F73" s="665">
        <v>1</v>
      </c>
      <c r="G73" s="665">
        <v>442</v>
      </c>
      <c r="H73" s="662">
        <v>1</v>
      </c>
      <c r="I73" s="662">
        <v>442</v>
      </c>
      <c r="J73" s="665"/>
      <c r="K73" s="665"/>
      <c r="L73" s="662"/>
      <c r="M73" s="662"/>
      <c r="N73" s="665"/>
      <c r="O73" s="665"/>
      <c r="P73" s="678"/>
      <c r="Q73" s="666"/>
    </row>
    <row r="74" spans="1:17" ht="14.4" customHeight="1" x14ac:dyDescent="0.3">
      <c r="A74" s="661" t="s">
        <v>6929</v>
      </c>
      <c r="B74" s="662" t="s">
        <v>585</v>
      </c>
      <c r="C74" s="662" t="s">
        <v>6926</v>
      </c>
      <c r="D74" s="662" t="s">
        <v>7039</v>
      </c>
      <c r="E74" s="662" t="s">
        <v>7040</v>
      </c>
      <c r="F74" s="665">
        <v>157</v>
      </c>
      <c r="G74" s="665">
        <v>24335</v>
      </c>
      <c r="H74" s="662">
        <v>1</v>
      </c>
      <c r="I74" s="662">
        <v>155</v>
      </c>
      <c r="J74" s="665">
        <v>201</v>
      </c>
      <c r="K74" s="665">
        <v>31318</v>
      </c>
      <c r="L74" s="662">
        <v>1.2869529484281899</v>
      </c>
      <c r="M74" s="662">
        <v>155.81094527363183</v>
      </c>
      <c r="N74" s="665">
        <v>150</v>
      </c>
      <c r="O74" s="665">
        <v>23550</v>
      </c>
      <c r="P74" s="678">
        <v>0.967741935483871</v>
      </c>
      <c r="Q74" s="666">
        <v>157</v>
      </c>
    </row>
    <row r="75" spans="1:17" ht="14.4" customHeight="1" x14ac:dyDescent="0.3">
      <c r="A75" s="661" t="s">
        <v>6929</v>
      </c>
      <c r="B75" s="662" t="s">
        <v>585</v>
      </c>
      <c r="C75" s="662" t="s">
        <v>6926</v>
      </c>
      <c r="D75" s="662" t="s">
        <v>7041</v>
      </c>
      <c r="E75" s="662" t="s">
        <v>7042</v>
      </c>
      <c r="F75" s="665"/>
      <c r="G75" s="665"/>
      <c r="H75" s="662"/>
      <c r="I75" s="662"/>
      <c r="J75" s="665"/>
      <c r="K75" s="665"/>
      <c r="L75" s="662"/>
      <c r="M75" s="662"/>
      <c r="N75" s="665">
        <v>1</v>
      </c>
      <c r="O75" s="665">
        <v>318</v>
      </c>
      <c r="P75" s="678"/>
      <c r="Q75" s="666">
        <v>318</v>
      </c>
    </row>
    <row r="76" spans="1:17" ht="14.4" customHeight="1" x14ac:dyDescent="0.3">
      <c r="A76" s="661" t="s">
        <v>6929</v>
      </c>
      <c r="B76" s="662" t="s">
        <v>585</v>
      </c>
      <c r="C76" s="662" t="s">
        <v>6926</v>
      </c>
      <c r="D76" s="662" t="s">
        <v>7043</v>
      </c>
      <c r="E76" s="662" t="s">
        <v>7044</v>
      </c>
      <c r="F76" s="665">
        <v>95</v>
      </c>
      <c r="G76" s="665">
        <v>0</v>
      </c>
      <c r="H76" s="662"/>
      <c r="I76" s="662">
        <v>0</v>
      </c>
      <c r="J76" s="665">
        <v>68</v>
      </c>
      <c r="K76" s="665">
        <v>0</v>
      </c>
      <c r="L76" s="662"/>
      <c r="M76" s="662">
        <v>0</v>
      </c>
      <c r="N76" s="665"/>
      <c r="O76" s="665"/>
      <c r="P76" s="678"/>
      <c r="Q76" s="666"/>
    </row>
    <row r="77" spans="1:17" ht="14.4" customHeight="1" x14ac:dyDescent="0.3">
      <c r="A77" s="661" t="s">
        <v>6929</v>
      </c>
      <c r="B77" s="662" t="s">
        <v>585</v>
      </c>
      <c r="C77" s="662" t="s">
        <v>6926</v>
      </c>
      <c r="D77" s="662" t="s">
        <v>7045</v>
      </c>
      <c r="E77" s="662" t="s">
        <v>7046</v>
      </c>
      <c r="F77" s="665">
        <v>1</v>
      </c>
      <c r="G77" s="665">
        <v>0</v>
      </c>
      <c r="H77" s="662"/>
      <c r="I77" s="662">
        <v>0</v>
      </c>
      <c r="J77" s="665">
        <v>1</v>
      </c>
      <c r="K77" s="665">
        <v>0</v>
      </c>
      <c r="L77" s="662"/>
      <c r="M77" s="662">
        <v>0</v>
      </c>
      <c r="N77" s="665"/>
      <c r="O77" s="665"/>
      <c r="P77" s="678"/>
      <c r="Q77" s="666"/>
    </row>
    <row r="78" spans="1:17" ht="14.4" customHeight="1" x14ac:dyDescent="0.3">
      <c r="A78" s="661" t="s">
        <v>6929</v>
      </c>
      <c r="B78" s="662" t="s">
        <v>585</v>
      </c>
      <c r="C78" s="662" t="s">
        <v>6926</v>
      </c>
      <c r="D78" s="662" t="s">
        <v>7047</v>
      </c>
      <c r="E78" s="662" t="s">
        <v>7048</v>
      </c>
      <c r="F78" s="665">
        <v>11375</v>
      </c>
      <c r="G78" s="665">
        <v>0</v>
      </c>
      <c r="H78" s="662"/>
      <c r="I78" s="662">
        <v>0</v>
      </c>
      <c r="J78" s="665">
        <v>11586</v>
      </c>
      <c r="K78" s="665">
        <v>0</v>
      </c>
      <c r="L78" s="662"/>
      <c r="M78" s="662">
        <v>0</v>
      </c>
      <c r="N78" s="665">
        <v>6013</v>
      </c>
      <c r="O78" s="665">
        <v>200399.79999999993</v>
      </c>
      <c r="P78" s="678"/>
      <c r="Q78" s="666">
        <v>33.32775652752369</v>
      </c>
    </row>
    <row r="79" spans="1:17" ht="14.4" customHeight="1" x14ac:dyDescent="0.3">
      <c r="A79" s="661" t="s">
        <v>6929</v>
      </c>
      <c r="B79" s="662" t="s">
        <v>585</v>
      </c>
      <c r="C79" s="662" t="s">
        <v>6926</v>
      </c>
      <c r="D79" s="662" t="s">
        <v>7049</v>
      </c>
      <c r="E79" s="662" t="s">
        <v>7050</v>
      </c>
      <c r="F79" s="665">
        <v>795</v>
      </c>
      <c r="G79" s="665">
        <v>21094</v>
      </c>
      <c r="H79" s="662">
        <v>1</v>
      </c>
      <c r="I79" s="662">
        <v>26.533333333333335</v>
      </c>
      <c r="J79" s="665">
        <v>346</v>
      </c>
      <c r="K79" s="665">
        <v>37018</v>
      </c>
      <c r="L79" s="662">
        <v>1.7549066085142695</v>
      </c>
      <c r="M79" s="662">
        <v>106.98843930635839</v>
      </c>
      <c r="N79" s="665">
        <v>341</v>
      </c>
      <c r="O79" s="665">
        <v>36828</v>
      </c>
      <c r="P79" s="678">
        <v>1.7458993078600551</v>
      </c>
      <c r="Q79" s="666">
        <v>108</v>
      </c>
    </row>
    <row r="80" spans="1:17" ht="14.4" customHeight="1" x14ac:dyDescent="0.3">
      <c r="A80" s="661" t="s">
        <v>6929</v>
      </c>
      <c r="B80" s="662" t="s">
        <v>585</v>
      </c>
      <c r="C80" s="662" t="s">
        <v>6926</v>
      </c>
      <c r="D80" s="662" t="s">
        <v>7051</v>
      </c>
      <c r="E80" s="662" t="s">
        <v>7052</v>
      </c>
      <c r="F80" s="665">
        <v>9</v>
      </c>
      <c r="G80" s="665">
        <v>315</v>
      </c>
      <c r="H80" s="662">
        <v>1</v>
      </c>
      <c r="I80" s="662">
        <v>35</v>
      </c>
      <c r="J80" s="665">
        <v>12</v>
      </c>
      <c r="K80" s="665">
        <v>428</v>
      </c>
      <c r="L80" s="662">
        <v>1.3587301587301588</v>
      </c>
      <c r="M80" s="662">
        <v>35.666666666666664</v>
      </c>
      <c r="N80" s="665">
        <v>14</v>
      </c>
      <c r="O80" s="665">
        <v>504</v>
      </c>
      <c r="P80" s="678">
        <v>1.6</v>
      </c>
      <c r="Q80" s="666">
        <v>36</v>
      </c>
    </row>
    <row r="81" spans="1:17" ht="14.4" customHeight="1" x14ac:dyDescent="0.3">
      <c r="A81" s="661" t="s">
        <v>6929</v>
      </c>
      <c r="B81" s="662" t="s">
        <v>585</v>
      </c>
      <c r="C81" s="662" t="s">
        <v>6926</v>
      </c>
      <c r="D81" s="662" t="s">
        <v>7053</v>
      </c>
      <c r="E81" s="662" t="s">
        <v>7054</v>
      </c>
      <c r="F81" s="665">
        <v>342</v>
      </c>
      <c r="G81" s="665">
        <v>27702</v>
      </c>
      <c r="H81" s="662">
        <v>1</v>
      </c>
      <c r="I81" s="662">
        <v>81</v>
      </c>
      <c r="J81" s="665">
        <v>375</v>
      </c>
      <c r="K81" s="665">
        <v>30683</v>
      </c>
      <c r="L81" s="662">
        <v>1.1076095588766155</v>
      </c>
      <c r="M81" s="662">
        <v>81.821333333333328</v>
      </c>
      <c r="N81" s="665">
        <v>346</v>
      </c>
      <c r="O81" s="665">
        <v>28372</v>
      </c>
      <c r="P81" s="678">
        <v>1.0241859793516714</v>
      </c>
      <c r="Q81" s="666">
        <v>82</v>
      </c>
    </row>
    <row r="82" spans="1:17" ht="14.4" customHeight="1" x14ac:dyDescent="0.3">
      <c r="A82" s="661" t="s">
        <v>6929</v>
      </c>
      <c r="B82" s="662" t="s">
        <v>585</v>
      </c>
      <c r="C82" s="662" t="s">
        <v>6926</v>
      </c>
      <c r="D82" s="662" t="s">
        <v>7055</v>
      </c>
      <c r="E82" s="662" t="s">
        <v>7056</v>
      </c>
      <c r="F82" s="665">
        <v>153</v>
      </c>
      <c r="G82" s="665">
        <v>4590</v>
      </c>
      <c r="H82" s="662">
        <v>1</v>
      </c>
      <c r="I82" s="662">
        <v>30</v>
      </c>
      <c r="J82" s="665">
        <v>196</v>
      </c>
      <c r="K82" s="665">
        <v>5972</v>
      </c>
      <c r="L82" s="662">
        <v>1.3010893246187363</v>
      </c>
      <c r="M82" s="662">
        <v>30.469387755102041</v>
      </c>
      <c r="N82" s="665">
        <v>187</v>
      </c>
      <c r="O82" s="665">
        <v>5797</v>
      </c>
      <c r="P82" s="678">
        <v>1.2629629629629631</v>
      </c>
      <c r="Q82" s="666">
        <v>31</v>
      </c>
    </row>
    <row r="83" spans="1:17" ht="14.4" customHeight="1" x14ac:dyDescent="0.3">
      <c r="A83" s="661" t="s">
        <v>6929</v>
      </c>
      <c r="B83" s="662" t="s">
        <v>585</v>
      </c>
      <c r="C83" s="662" t="s">
        <v>6926</v>
      </c>
      <c r="D83" s="662" t="s">
        <v>7057</v>
      </c>
      <c r="E83" s="662" t="s">
        <v>7058</v>
      </c>
      <c r="F83" s="665">
        <v>8</v>
      </c>
      <c r="G83" s="665">
        <v>0</v>
      </c>
      <c r="H83" s="662"/>
      <c r="I83" s="662">
        <v>0</v>
      </c>
      <c r="J83" s="665">
        <v>16</v>
      </c>
      <c r="K83" s="665">
        <v>0</v>
      </c>
      <c r="L83" s="662"/>
      <c r="M83" s="662">
        <v>0</v>
      </c>
      <c r="N83" s="665"/>
      <c r="O83" s="665"/>
      <c r="P83" s="678"/>
      <c r="Q83" s="666"/>
    </row>
    <row r="84" spans="1:17" ht="14.4" customHeight="1" x14ac:dyDescent="0.3">
      <c r="A84" s="661" t="s">
        <v>6929</v>
      </c>
      <c r="B84" s="662" t="s">
        <v>585</v>
      </c>
      <c r="C84" s="662" t="s">
        <v>6926</v>
      </c>
      <c r="D84" s="662" t="s">
        <v>7059</v>
      </c>
      <c r="E84" s="662" t="s">
        <v>7060</v>
      </c>
      <c r="F84" s="665">
        <v>1</v>
      </c>
      <c r="G84" s="665">
        <v>485</v>
      </c>
      <c r="H84" s="662">
        <v>1</v>
      </c>
      <c r="I84" s="662">
        <v>485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x14ac:dyDescent="0.3">
      <c r="A85" s="661" t="s">
        <v>6929</v>
      </c>
      <c r="B85" s="662" t="s">
        <v>585</v>
      </c>
      <c r="C85" s="662" t="s">
        <v>6926</v>
      </c>
      <c r="D85" s="662" t="s">
        <v>6927</v>
      </c>
      <c r="E85" s="662" t="s">
        <v>6928</v>
      </c>
      <c r="F85" s="665">
        <v>179</v>
      </c>
      <c r="G85" s="665">
        <v>33294</v>
      </c>
      <c r="H85" s="662">
        <v>1</v>
      </c>
      <c r="I85" s="662">
        <v>186</v>
      </c>
      <c r="J85" s="665">
        <v>148</v>
      </c>
      <c r="K85" s="665">
        <v>49220</v>
      </c>
      <c r="L85" s="662">
        <v>1.4783444464468072</v>
      </c>
      <c r="M85" s="662">
        <v>332.56756756756755</v>
      </c>
      <c r="N85" s="665">
        <v>71</v>
      </c>
      <c r="O85" s="665">
        <v>27264</v>
      </c>
      <c r="P85" s="678">
        <v>0.81888628581726441</v>
      </c>
      <c r="Q85" s="666">
        <v>384</v>
      </c>
    </row>
    <row r="86" spans="1:17" ht="14.4" customHeight="1" x14ac:dyDescent="0.3">
      <c r="A86" s="661" t="s">
        <v>6929</v>
      </c>
      <c r="B86" s="662" t="s">
        <v>585</v>
      </c>
      <c r="C86" s="662" t="s">
        <v>6926</v>
      </c>
      <c r="D86" s="662" t="s">
        <v>7061</v>
      </c>
      <c r="E86" s="662" t="s">
        <v>7062</v>
      </c>
      <c r="F86" s="665">
        <v>2</v>
      </c>
      <c r="G86" s="665">
        <v>228</v>
      </c>
      <c r="H86" s="662">
        <v>1</v>
      </c>
      <c r="I86" s="662">
        <v>114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6929</v>
      </c>
      <c r="B87" s="662" t="s">
        <v>585</v>
      </c>
      <c r="C87" s="662" t="s">
        <v>6926</v>
      </c>
      <c r="D87" s="662" t="s">
        <v>7063</v>
      </c>
      <c r="E87" s="662" t="s">
        <v>7022</v>
      </c>
      <c r="F87" s="665">
        <v>1</v>
      </c>
      <c r="G87" s="665">
        <v>668</v>
      </c>
      <c r="H87" s="662">
        <v>1</v>
      </c>
      <c r="I87" s="662">
        <v>668</v>
      </c>
      <c r="J87" s="665"/>
      <c r="K87" s="665"/>
      <c r="L87" s="662"/>
      <c r="M87" s="662"/>
      <c r="N87" s="665">
        <v>1</v>
      </c>
      <c r="O87" s="665">
        <v>675</v>
      </c>
      <c r="P87" s="678">
        <v>1.0104790419161678</v>
      </c>
      <c r="Q87" s="666">
        <v>675</v>
      </c>
    </row>
    <row r="88" spans="1:17" ht="14.4" customHeight="1" x14ac:dyDescent="0.3">
      <c r="A88" s="661" t="s">
        <v>6929</v>
      </c>
      <c r="B88" s="662" t="s">
        <v>585</v>
      </c>
      <c r="C88" s="662" t="s">
        <v>6926</v>
      </c>
      <c r="D88" s="662" t="s">
        <v>7064</v>
      </c>
      <c r="E88" s="662"/>
      <c r="F88" s="665">
        <v>65</v>
      </c>
      <c r="G88" s="665">
        <v>0</v>
      </c>
      <c r="H88" s="662"/>
      <c r="I88" s="662">
        <v>0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6929</v>
      </c>
      <c r="B89" s="662" t="s">
        <v>585</v>
      </c>
      <c r="C89" s="662" t="s">
        <v>6926</v>
      </c>
      <c r="D89" s="662" t="s">
        <v>7065</v>
      </c>
      <c r="E89" s="662" t="s">
        <v>7066</v>
      </c>
      <c r="F89" s="665">
        <v>87</v>
      </c>
      <c r="G89" s="665">
        <v>7482</v>
      </c>
      <c r="H89" s="662">
        <v>1</v>
      </c>
      <c r="I89" s="662">
        <v>86</v>
      </c>
      <c r="J89" s="665">
        <v>103</v>
      </c>
      <c r="K89" s="665">
        <v>14546</v>
      </c>
      <c r="L89" s="662">
        <v>1.9441325848703555</v>
      </c>
      <c r="M89" s="662">
        <v>141.22330097087379</v>
      </c>
      <c r="N89" s="665">
        <v>84</v>
      </c>
      <c r="O89" s="665">
        <v>13272</v>
      </c>
      <c r="P89" s="678">
        <v>1.7738572574178026</v>
      </c>
      <c r="Q89" s="666">
        <v>158</v>
      </c>
    </row>
    <row r="90" spans="1:17" ht="14.4" customHeight="1" x14ac:dyDescent="0.3">
      <c r="A90" s="661" t="s">
        <v>6929</v>
      </c>
      <c r="B90" s="662" t="s">
        <v>585</v>
      </c>
      <c r="C90" s="662" t="s">
        <v>6926</v>
      </c>
      <c r="D90" s="662" t="s">
        <v>7067</v>
      </c>
      <c r="E90" s="662" t="s">
        <v>7068</v>
      </c>
      <c r="F90" s="665"/>
      <c r="G90" s="665"/>
      <c r="H90" s="662"/>
      <c r="I90" s="662"/>
      <c r="J90" s="665">
        <v>1</v>
      </c>
      <c r="K90" s="665">
        <v>57</v>
      </c>
      <c r="L90" s="662"/>
      <c r="M90" s="662">
        <v>57</v>
      </c>
      <c r="N90" s="665"/>
      <c r="O90" s="665"/>
      <c r="P90" s="678"/>
      <c r="Q90" s="666"/>
    </row>
    <row r="91" spans="1:17" ht="14.4" customHeight="1" x14ac:dyDescent="0.3">
      <c r="A91" s="661" t="s">
        <v>6929</v>
      </c>
      <c r="B91" s="662" t="s">
        <v>585</v>
      </c>
      <c r="C91" s="662" t="s">
        <v>6926</v>
      </c>
      <c r="D91" s="662" t="s">
        <v>7069</v>
      </c>
      <c r="E91" s="662" t="s">
        <v>7070</v>
      </c>
      <c r="F91" s="665"/>
      <c r="G91" s="665"/>
      <c r="H91" s="662"/>
      <c r="I91" s="662"/>
      <c r="J91" s="665">
        <v>1</v>
      </c>
      <c r="K91" s="665">
        <v>435</v>
      </c>
      <c r="L91" s="662"/>
      <c r="M91" s="662">
        <v>435</v>
      </c>
      <c r="N91" s="665">
        <v>1</v>
      </c>
      <c r="O91" s="665">
        <v>436</v>
      </c>
      <c r="P91" s="678"/>
      <c r="Q91" s="666">
        <v>436</v>
      </c>
    </row>
    <row r="92" spans="1:17" ht="14.4" customHeight="1" x14ac:dyDescent="0.3">
      <c r="A92" s="661" t="s">
        <v>6929</v>
      </c>
      <c r="B92" s="662" t="s">
        <v>585</v>
      </c>
      <c r="C92" s="662" t="s">
        <v>6926</v>
      </c>
      <c r="D92" s="662" t="s">
        <v>6930</v>
      </c>
      <c r="E92" s="662" t="s">
        <v>6931</v>
      </c>
      <c r="F92" s="665">
        <v>772</v>
      </c>
      <c r="G92" s="665">
        <v>179104</v>
      </c>
      <c r="H92" s="662">
        <v>1</v>
      </c>
      <c r="I92" s="662">
        <v>232</v>
      </c>
      <c r="J92" s="665">
        <v>1266</v>
      </c>
      <c r="K92" s="665">
        <v>295772</v>
      </c>
      <c r="L92" s="662">
        <v>1.6513980703948543</v>
      </c>
      <c r="M92" s="662">
        <v>233.62717219589257</v>
      </c>
      <c r="N92" s="665">
        <v>1461</v>
      </c>
      <c r="O92" s="665">
        <v>343335</v>
      </c>
      <c r="P92" s="678">
        <v>1.9169588618902984</v>
      </c>
      <c r="Q92" s="666">
        <v>235</v>
      </c>
    </row>
    <row r="93" spans="1:17" ht="14.4" customHeight="1" x14ac:dyDescent="0.3">
      <c r="A93" s="661" t="s">
        <v>6929</v>
      </c>
      <c r="B93" s="662" t="s">
        <v>585</v>
      </c>
      <c r="C93" s="662" t="s">
        <v>6926</v>
      </c>
      <c r="D93" s="662" t="s">
        <v>7071</v>
      </c>
      <c r="E93" s="662" t="s">
        <v>7072</v>
      </c>
      <c r="F93" s="665">
        <v>13</v>
      </c>
      <c r="G93" s="665">
        <v>1456</v>
      </c>
      <c r="H93" s="662">
        <v>1</v>
      </c>
      <c r="I93" s="662">
        <v>112</v>
      </c>
      <c r="J93" s="665">
        <v>7</v>
      </c>
      <c r="K93" s="665">
        <v>788</v>
      </c>
      <c r="L93" s="662">
        <v>0.54120879120879117</v>
      </c>
      <c r="M93" s="662">
        <v>112.57142857142857</v>
      </c>
      <c r="N93" s="665">
        <v>15</v>
      </c>
      <c r="O93" s="665">
        <v>1710</v>
      </c>
      <c r="P93" s="678">
        <v>1.1744505494505495</v>
      </c>
      <c r="Q93" s="666">
        <v>114</v>
      </c>
    </row>
    <row r="94" spans="1:17" ht="14.4" customHeight="1" x14ac:dyDescent="0.3">
      <c r="A94" s="661" t="s">
        <v>6929</v>
      </c>
      <c r="B94" s="662" t="s">
        <v>585</v>
      </c>
      <c r="C94" s="662" t="s">
        <v>6926</v>
      </c>
      <c r="D94" s="662" t="s">
        <v>7073</v>
      </c>
      <c r="E94" s="662" t="s">
        <v>7074</v>
      </c>
      <c r="F94" s="665">
        <v>1</v>
      </c>
      <c r="G94" s="665">
        <v>694</v>
      </c>
      <c r="H94" s="662">
        <v>1</v>
      </c>
      <c r="I94" s="662">
        <v>694</v>
      </c>
      <c r="J94" s="665"/>
      <c r="K94" s="665"/>
      <c r="L94" s="662"/>
      <c r="M94" s="662"/>
      <c r="N94" s="665">
        <v>4</v>
      </c>
      <c r="O94" s="665">
        <v>2816</v>
      </c>
      <c r="P94" s="678">
        <v>4.0576368876080693</v>
      </c>
      <c r="Q94" s="666">
        <v>704</v>
      </c>
    </row>
    <row r="95" spans="1:17" ht="14.4" customHeight="1" x14ac:dyDescent="0.3">
      <c r="A95" s="661" t="s">
        <v>6929</v>
      </c>
      <c r="B95" s="662" t="s">
        <v>585</v>
      </c>
      <c r="C95" s="662" t="s">
        <v>6926</v>
      </c>
      <c r="D95" s="662" t="s">
        <v>7075</v>
      </c>
      <c r="E95" s="662" t="s">
        <v>7076</v>
      </c>
      <c r="F95" s="665">
        <v>1</v>
      </c>
      <c r="G95" s="665">
        <v>344</v>
      </c>
      <c r="H95" s="662">
        <v>1</v>
      </c>
      <c r="I95" s="662">
        <v>344</v>
      </c>
      <c r="J95" s="665">
        <v>13</v>
      </c>
      <c r="K95" s="665">
        <v>4480</v>
      </c>
      <c r="L95" s="662">
        <v>13.023255813953488</v>
      </c>
      <c r="M95" s="662">
        <v>344.61538461538464</v>
      </c>
      <c r="N95" s="665"/>
      <c r="O95" s="665"/>
      <c r="P95" s="678"/>
      <c r="Q95" s="666"/>
    </row>
    <row r="96" spans="1:17" ht="14.4" customHeight="1" x14ac:dyDescent="0.3">
      <c r="A96" s="661" t="s">
        <v>6929</v>
      </c>
      <c r="B96" s="662" t="s">
        <v>585</v>
      </c>
      <c r="C96" s="662" t="s">
        <v>6926</v>
      </c>
      <c r="D96" s="662" t="s">
        <v>7077</v>
      </c>
      <c r="E96" s="662" t="s">
        <v>7078</v>
      </c>
      <c r="F96" s="665">
        <v>1</v>
      </c>
      <c r="G96" s="665">
        <v>112</v>
      </c>
      <c r="H96" s="662">
        <v>1</v>
      </c>
      <c r="I96" s="662">
        <v>112</v>
      </c>
      <c r="J96" s="665">
        <v>1</v>
      </c>
      <c r="K96" s="665">
        <v>113</v>
      </c>
      <c r="L96" s="662">
        <v>1.0089285714285714</v>
      </c>
      <c r="M96" s="662">
        <v>113</v>
      </c>
      <c r="N96" s="665"/>
      <c r="O96" s="665"/>
      <c r="P96" s="678"/>
      <c r="Q96" s="666"/>
    </row>
    <row r="97" spans="1:17" ht="14.4" customHeight="1" x14ac:dyDescent="0.3">
      <c r="A97" s="661" t="s">
        <v>6929</v>
      </c>
      <c r="B97" s="662" t="s">
        <v>585</v>
      </c>
      <c r="C97" s="662" t="s">
        <v>6926</v>
      </c>
      <c r="D97" s="662" t="s">
        <v>7079</v>
      </c>
      <c r="E97" s="662" t="s">
        <v>7080</v>
      </c>
      <c r="F97" s="665">
        <v>39</v>
      </c>
      <c r="G97" s="665">
        <v>4602</v>
      </c>
      <c r="H97" s="662">
        <v>1</v>
      </c>
      <c r="I97" s="662">
        <v>118</v>
      </c>
      <c r="J97" s="665">
        <v>31</v>
      </c>
      <c r="K97" s="665">
        <v>3681</v>
      </c>
      <c r="L97" s="662">
        <v>0.79986962190352018</v>
      </c>
      <c r="M97" s="662">
        <v>118.74193548387096</v>
      </c>
      <c r="N97" s="665">
        <v>14</v>
      </c>
      <c r="O97" s="665">
        <v>1680</v>
      </c>
      <c r="P97" s="678">
        <v>0.36505867014341592</v>
      </c>
      <c r="Q97" s="666">
        <v>120</v>
      </c>
    </row>
    <row r="98" spans="1:17" ht="14.4" customHeight="1" x14ac:dyDescent="0.3">
      <c r="A98" s="661" t="s">
        <v>6929</v>
      </c>
      <c r="B98" s="662" t="s">
        <v>585</v>
      </c>
      <c r="C98" s="662" t="s">
        <v>6926</v>
      </c>
      <c r="D98" s="662" t="s">
        <v>7081</v>
      </c>
      <c r="E98" s="662" t="s">
        <v>7082</v>
      </c>
      <c r="F98" s="665">
        <v>2</v>
      </c>
      <c r="G98" s="665">
        <v>112</v>
      </c>
      <c r="H98" s="662">
        <v>1</v>
      </c>
      <c r="I98" s="662">
        <v>56</v>
      </c>
      <c r="J98" s="665">
        <v>11</v>
      </c>
      <c r="K98" s="665">
        <v>626</v>
      </c>
      <c r="L98" s="662">
        <v>5.5892857142857144</v>
      </c>
      <c r="M98" s="662">
        <v>56.909090909090907</v>
      </c>
      <c r="N98" s="665">
        <v>4</v>
      </c>
      <c r="O98" s="665">
        <v>228</v>
      </c>
      <c r="P98" s="678">
        <v>2.0357142857142856</v>
      </c>
      <c r="Q98" s="666">
        <v>57</v>
      </c>
    </row>
    <row r="99" spans="1:17" ht="14.4" customHeight="1" x14ac:dyDescent="0.3">
      <c r="A99" s="661" t="s">
        <v>6929</v>
      </c>
      <c r="B99" s="662" t="s">
        <v>585</v>
      </c>
      <c r="C99" s="662" t="s">
        <v>6926</v>
      </c>
      <c r="D99" s="662" t="s">
        <v>7083</v>
      </c>
      <c r="E99" s="662" t="s">
        <v>7084</v>
      </c>
      <c r="F99" s="665">
        <v>27</v>
      </c>
      <c r="G99" s="665">
        <v>4779</v>
      </c>
      <c r="H99" s="662">
        <v>1</v>
      </c>
      <c r="I99" s="662">
        <v>177</v>
      </c>
      <c r="J99" s="665">
        <v>23</v>
      </c>
      <c r="K99" s="665">
        <v>4091</v>
      </c>
      <c r="L99" s="662">
        <v>0.8560368277882402</v>
      </c>
      <c r="M99" s="662">
        <v>177.86956521739131</v>
      </c>
      <c r="N99" s="665">
        <v>18</v>
      </c>
      <c r="O99" s="665">
        <v>3222</v>
      </c>
      <c r="P99" s="678">
        <v>0.67419962335216577</v>
      </c>
      <c r="Q99" s="666">
        <v>179</v>
      </c>
    </row>
    <row r="100" spans="1:17" ht="14.4" customHeight="1" x14ac:dyDescent="0.3">
      <c r="A100" s="661" t="s">
        <v>6929</v>
      </c>
      <c r="B100" s="662" t="s">
        <v>585</v>
      </c>
      <c r="C100" s="662" t="s">
        <v>6926</v>
      </c>
      <c r="D100" s="662" t="s">
        <v>7085</v>
      </c>
      <c r="E100" s="662" t="s">
        <v>7086</v>
      </c>
      <c r="F100" s="665">
        <v>3</v>
      </c>
      <c r="G100" s="665">
        <v>1884</v>
      </c>
      <c r="H100" s="662">
        <v>1</v>
      </c>
      <c r="I100" s="662">
        <v>628</v>
      </c>
      <c r="J100" s="665">
        <v>1</v>
      </c>
      <c r="K100" s="665">
        <v>633</v>
      </c>
      <c r="L100" s="662">
        <v>0.3359872611464968</v>
      </c>
      <c r="M100" s="662">
        <v>633</v>
      </c>
      <c r="N100" s="665">
        <v>3</v>
      </c>
      <c r="O100" s="665">
        <v>1905</v>
      </c>
      <c r="P100" s="678">
        <v>1.0111464968152866</v>
      </c>
      <c r="Q100" s="666">
        <v>635</v>
      </c>
    </row>
    <row r="101" spans="1:17" ht="14.4" customHeight="1" x14ac:dyDescent="0.3">
      <c r="A101" s="661" t="s">
        <v>6929</v>
      </c>
      <c r="B101" s="662" t="s">
        <v>585</v>
      </c>
      <c r="C101" s="662" t="s">
        <v>6926</v>
      </c>
      <c r="D101" s="662" t="s">
        <v>7087</v>
      </c>
      <c r="E101" s="662" t="s">
        <v>7088</v>
      </c>
      <c r="F101" s="665">
        <v>28</v>
      </c>
      <c r="G101" s="665">
        <v>4508</v>
      </c>
      <c r="H101" s="662">
        <v>1</v>
      </c>
      <c r="I101" s="662">
        <v>161</v>
      </c>
      <c r="J101" s="665">
        <v>38</v>
      </c>
      <c r="K101" s="665">
        <v>11482</v>
      </c>
      <c r="L101" s="662">
        <v>2.5470275066548358</v>
      </c>
      <c r="M101" s="662">
        <v>302.15789473684208</v>
      </c>
      <c r="N101" s="665">
        <v>28</v>
      </c>
      <c r="O101" s="665">
        <v>8708</v>
      </c>
      <c r="P101" s="678">
        <v>1.9316770186335404</v>
      </c>
      <c r="Q101" s="666">
        <v>311</v>
      </c>
    </row>
    <row r="102" spans="1:17" ht="14.4" customHeight="1" x14ac:dyDescent="0.3">
      <c r="A102" s="661" t="s">
        <v>6929</v>
      </c>
      <c r="B102" s="662" t="s">
        <v>585</v>
      </c>
      <c r="C102" s="662" t="s">
        <v>6926</v>
      </c>
      <c r="D102" s="662" t="s">
        <v>7089</v>
      </c>
      <c r="E102" s="662" t="s">
        <v>7090</v>
      </c>
      <c r="F102" s="665">
        <v>15</v>
      </c>
      <c r="G102" s="665">
        <v>7200</v>
      </c>
      <c r="H102" s="662">
        <v>1</v>
      </c>
      <c r="I102" s="662">
        <v>480</v>
      </c>
      <c r="J102" s="665">
        <v>14</v>
      </c>
      <c r="K102" s="665">
        <v>6750</v>
      </c>
      <c r="L102" s="662">
        <v>0.9375</v>
      </c>
      <c r="M102" s="662">
        <v>482.14285714285717</v>
      </c>
      <c r="N102" s="665">
        <v>8</v>
      </c>
      <c r="O102" s="665">
        <v>3896</v>
      </c>
      <c r="P102" s="678">
        <v>0.5411111111111111</v>
      </c>
      <c r="Q102" s="666">
        <v>487</v>
      </c>
    </row>
    <row r="103" spans="1:17" ht="14.4" customHeight="1" x14ac:dyDescent="0.3">
      <c r="A103" s="661" t="s">
        <v>6929</v>
      </c>
      <c r="B103" s="662" t="s">
        <v>585</v>
      </c>
      <c r="C103" s="662" t="s">
        <v>6926</v>
      </c>
      <c r="D103" s="662" t="s">
        <v>7091</v>
      </c>
      <c r="E103" s="662" t="s">
        <v>7092</v>
      </c>
      <c r="F103" s="665">
        <v>4</v>
      </c>
      <c r="G103" s="665">
        <v>496</v>
      </c>
      <c r="H103" s="662">
        <v>1</v>
      </c>
      <c r="I103" s="662">
        <v>124</v>
      </c>
      <c r="J103" s="665">
        <v>6</v>
      </c>
      <c r="K103" s="665">
        <v>750</v>
      </c>
      <c r="L103" s="662">
        <v>1.5120967741935485</v>
      </c>
      <c r="M103" s="662">
        <v>125</v>
      </c>
      <c r="N103" s="665">
        <v>6</v>
      </c>
      <c r="O103" s="665">
        <v>756</v>
      </c>
      <c r="P103" s="678">
        <v>1.5241935483870968</v>
      </c>
      <c r="Q103" s="666">
        <v>126</v>
      </c>
    </row>
    <row r="104" spans="1:17" ht="14.4" customHeight="1" x14ac:dyDescent="0.3">
      <c r="A104" s="661" t="s">
        <v>6929</v>
      </c>
      <c r="B104" s="662" t="s">
        <v>585</v>
      </c>
      <c r="C104" s="662" t="s">
        <v>6926</v>
      </c>
      <c r="D104" s="662" t="s">
        <v>7093</v>
      </c>
      <c r="E104" s="662" t="s">
        <v>7094</v>
      </c>
      <c r="F104" s="665">
        <v>346</v>
      </c>
      <c r="G104" s="665">
        <v>37714</v>
      </c>
      <c r="H104" s="662">
        <v>1</v>
      </c>
      <c r="I104" s="662">
        <v>109</v>
      </c>
      <c r="J104" s="665">
        <v>518</v>
      </c>
      <c r="K104" s="665">
        <v>57294</v>
      </c>
      <c r="L104" s="662">
        <v>1.5191705997772711</v>
      </c>
      <c r="M104" s="662">
        <v>110.60617760617761</v>
      </c>
      <c r="N104" s="665">
        <v>552</v>
      </c>
      <c r="O104" s="665">
        <v>61272</v>
      </c>
      <c r="P104" s="678">
        <v>1.6246486715808452</v>
      </c>
      <c r="Q104" s="666">
        <v>111</v>
      </c>
    </row>
    <row r="105" spans="1:17" ht="14.4" customHeight="1" x14ac:dyDescent="0.3">
      <c r="A105" s="661" t="s">
        <v>6929</v>
      </c>
      <c r="B105" s="662" t="s">
        <v>585</v>
      </c>
      <c r="C105" s="662" t="s">
        <v>6926</v>
      </c>
      <c r="D105" s="662" t="s">
        <v>7095</v>
      </c>
      <c r="E105" s="662" t="s">
        <v>7096</v>
      </c>
      <c r="F105" s="665"/>
      <c r="G105" s="665"/>
      <c r="H105" s="662"/>
      <c r="I105" s="662"/>
      <c r="J105" s="665">
        <v>8</v>
      </c>
      <c r="K105" s="665">
        <v>922</v>
      </c>
      <c r="L105" s="662"/>
      <c r="M105" s="662">
        <v>115.25</v>
      </c>
      <c r="N105" s="665">
        <v>3</v>
      </c>
      <c r="O105" s="665">
        <v>348</v>
      </c>
      <c r="P105" s="678"/>
      <c r="Q105" s="666">
        <v>116</v>
      </c>
    </row>
    <row r="106" spans="1:17" ht="14.4" customHeight="1" x14ac:dyDescent="0.3">
      <c r="A106" s="661" t="s">
        <v>6929</v>
      </c>
      <c r="B106" s="662" t="s">
        <v>585</v>
      </c>
      <c r="C106" s="662" t="s">
        <v>6926</v>
      </c>
      <c r="D106" s="662" t="s">
        <v>7097</v>
      </c>
      <c r="E106" s="662" t="s">
        <v>7098</v>
      </c>
      <c r="F106" s="665">
        <v>2</v>
      </c>
      <c r="G106" s="665">
        <v>482</v>
      </c>
      <c r="H106" s="662">
        <v>1</v>
      </c>
      <c r="I106" s="662">
        <v>241</v>
      </c>
      <c r="J106" s="665"/>
      <c r="K106" s="665"/>
      <c r="L106" s="662"/>
      <c r="M106" s="662"/>
      <c r="N106" s="665"/>
      <c r="O106" s="665"/>
      <c r="P106" s="678"/>
      <c r="Q106" s="666"/>
    </row>
    <row r="107" spans="1:17" ht="14.4" customHeight="1" x14ac:dyDescent="0.3">
      <c r="A107" s="661" t="s">
        <v>6929</v>
      </c>
      <c r="B107" s="662" t="s">
        <v>585</v>
      </c>
      <c r="C107" s="662" t="s">
        <v>6926</v>
      </c>
      <c r="D107" s="662" t="s">
        <v>7099</v>
      </c>
      <c r="E107" s="662" t="s">
        <v>7100</v>
      </c>
      <c r="F107" s="665">
        <v>1</v>
      </c>
      <c r="G107" s="665">
        <v>962</v>
      </c>
      <c r="H107" s="662">
        <v>1</v>
      </c>
      <c r="I107" s="662">
        <v>962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6929</v>
      </c>
      <c r="B108" s="662" t="s">
        <v>585</v>
      </c>
      <c r="C108" s="662" t="s">
        <v>6926</v>
      </c>
      <c r="D108" s="662" t="s">
        <v>7101</v>
      </c>
      <c r="E108" s="662" t="s">
        <v>7102</v>
      </c>
      <c r="F108" s="665">
        <v>1</v>
      </c>
      <c r="G108" s="665">
        <v>112</v>
      </c>
      <c r="H108" s="662">
        <v>1</v>
      </c>
      <c r="I108" s="662">
        <v>112</v>
      </c>
      <c r="J108" s="665">
        <v>1</v>
      </c>
      <c r="K108" s="665">
        <v>113</v>
      </c>
      <c r="L108" s="662">
        <v>1.0089285714285714</v>
      </c>
      <c r="M108" s="662">
        <v>113</v>
      </c>
      <c r="N108" s="665"/>
      <c r="O108" s="665"/>
      <c r="P108" s="678"/>
      <c r="Q108" s="666"/>
    </row>
    <row r="109" spans="1:17" ht="14.4" customHeight="1" x14ac:dyDescent="0.3">
      <c r="A109" s="661" t="s">
        <v>6929</v>
      </c>
      <c r="B109" s="662" t="s">
        <v>585</v>
      </c>
      <c r="C109" s="662" t="s">
        <v>6926</v>
      </c>
      <c r="D109" s="662" t="s">
        <v>7103</v>
      </c>
      <c r="E109" s="662" t="s">
        <v>7104</v>
      </c>
      <c r="F109" s="665">
        <v>6</v>
      </c>
      <c r="G109" s="665">
        <v>1788</v>
      </c>
      <c r="H109" s="662">
        <v>1</v>
      </c>
      <c r="I109" s="662">
        <v>298</v>
      </c>
      <c r="J109" s="665">
        <v>9</v>
      </c>
      <c r="K109" s="665">
        <v>5328</v>
      </c>
      <c r="L109" s="662">
        <v>2.9798657718120807</v>
      </c>
      <c r="M109" s="662">
        <v>592</v>
      </c>
      <c r="N109" s="665">
        <v>4</v>
      </c>
      <c r="O109" s="665">
        <v>2376</v>
      </c>
      <c r="P109" s="678">
        <v>1.3288590604026846</v>
      </c>
      <c r="Q109" s="666">
        <v>594</v>
      </c>
    </row>
    <row r="110" spans="1:17" ht="14.4" customHeight="1" x14ac:dyDescent="0.3">
      <c r="A110" s="661" t="s">
        <v>6929</v>
      </c>
      <c r="B110" s="662" t="s">
        <v>585</v>
      </c>
      <c r="C110" s="662" t="s">
        <v>6926</v>
      </c>
      <c r="D110" s="662" t="s">
        <v>7105</v>
      </c>
      <c r="E110" s="662" t="s">
        <v>7106</v>
      </c>
      <c r="F110" s="665">
        <v>4</v>
      </c>
      <c r="G110" s="665">
        <v>3712</v>
      </c>
      <c r="H110" s="662">
        <v>1</v>
      </c>
      <c r="I110" s="662">
        <v>928</v>
      </c>
      <c r="J110" s="665">
        <v>6</v>
      </c>
      <c r="K110" s="665">
        <v>5583</v>
      </c>
      <c r="L110" s="662">
        <v>1.5040409482758621</v>
      </c>
      <c r="M110" s="662">
        <v>930.5</v>
      </c>
      <c r="N110" s="665">
        <v>11</v>
      </c>
      <c r="O110" s="665">
        <v>10285</v>
      </c>
      <c r="P110" s="678">
        <v>2.7707435344827585</v>
      </c>
      <c r="Q110" s="666">
        <v>935</v>
      </c>
    </row>
    <row r="111" spans="1:17" ht="14.4" customHeight="1" x14ac:dyDescent="0.3">
      <c r="A111" s="661" t="s">
        <v>6929</v>
      </c>
      <c r="B111" s="662" t="s">
        <v>585</v>
      </c>
      <c r="C111" s="662" t="s">
        <v>6926</v>
      </c>
      <c r="D111" s="662" t="s">
        <v>7107</v>
      </c>
      <c r="E111" s="662" t="s">
        <v>7108</v>
      </c>
      <c r="F111" s="665">
        <v>206</v>
      </c>
      <c r="G111" s="665">
        <v>45526</v>
      </c>
      <c r="H111" s="662">
        <v>1</v>
      </c>
      <c r="I111" s="662">
        <v>221</v>
      </c>
      <c r="J111" s="665">
        <v>250</v>
      </c>
      <c r="K111" s="665">
        <v>54774</v>
      </c>
      <c r="L111" s="662">
        <v>1.2031366691560865</v>
      </c>
      <c r="M111" s="662">
        <v>219.096</v>
      </c>
      <c r="N111" s="665">
        <v>215</v>
      </c>
      <c r="O111" s="665">
        <v>47945</v>
      </c>
      <c r="P111" s="678">
        <v>1.0531344726090586</v>
      </c>
      <c r="Q111" s="666">
        <v>223</v>
      </c>
    </row>
    <row r="112" spans="1:17" ht="14.4" customHeight="1" x14ac:dyDescent="0.3">
      <c r="A112" s="661" t="s">
        <v>6929</v>
      </c>
      <c r="B112" s="662" t="s">
        <v>585</v>
      </c>
      <c r="C112" s="662" t="s">
        <v>6926</v>
      </c>
      <c r="D112" s="662" t="s">
        <v>7109</v>
      </c>
      <c r="E112" s="662" t="s">
        <v>7110</v>
      </c>
      <c r="F112" s="665">
        <v>0</v>
      </c>
      <c r="G112" s="665">
        <v>0</v>
      </c>
      <c r="H112" s="662"/>
      <c r="I112" s="662"/>
      <c r="J112" s="665">
        <v>1</v>
      </c>
      <c r="K112" s="665">
        <v>851</v>
      </c>
      <c r="L112" s="662"/>
      <c r="M112" s="662">
        <v>851</v>
      </c>
      <c r="N112" s="665"/>
      <c r="O112" s="665"/>
      <c r="P112" s="678"/>
      <c r="Q112" s="666"/>
    </row>
    <row r="113" spans="1:17" ht="14.4" customHeight="1" x14ac:dyDescent="0.3">
      <c r="A113" s="661" t="s">
        <v>6929</v>
      </c>
      <c r="B113" s="662" t="s">
        <v>585</v>
      </c>
      <c r="C113" s="662" t="s">
        <v>6926</v>
      </c>
      <c r="D113" s="662" t="s">
        <v>7111</v>
      </c>
      <c r="E113" s="662" t="s">
        <v>7112</v>
      </c>
      <c r="F113" s="665">
        <v>6</v>
      </c>
      <c r="G113" s="665">
        <v>480</v>
      </c>
      <c r="H113" s="662">
        <v>1</v>
      </c>
      <c r="I113" s="662">
        <v>80</v>
      </c>
      <c r="J113" s="665">
        <v>10</v>
      </c>
      <c r="K113" s="665">
        <v>818</v>
      </c>
      <c r="L113" s="662">
        <v>1.7041666666666666</v>
      </c>
      <c r="M113" s="662">
        <v>81.8</v>
      </c>
      <c r="N113" s="665">
        <v>6</v>
      </c>
      <c r="O113" s="665">
        <v>492</v>
      </c>
      <c r="P113" s="678">
        <v>1.0249999999999999</v>
      </c>
      <c r="Q113" s="666">
        <v>82</v>
      </c>
    </row>
    <row r="114" spans="1:17" ht="14.4" customHeight="1" x14ac:dyDescent="0.3">
      <c r="A114" s="661" t="s">
        <v>6929</v>
      </c>
      <c r="B114" s="662" t="s">
        <v>585</v>
      </c>
      <c r="C114" s="662" t="s">
        <v>6926</v>
      </c>
      <c r="D114" s="662" t="s">
        <v>7113</v>
      </c>
      <c r="E114" s="662" t="s">
        <v>7114</v>
      </c>
      <c r="F114" s="665">
        <v>49</v>
      </c>
      <c r="G114" s="665">
        <v>9702</v>
      </c>
      <c r="H114" s="662">
        <v>1</v>
      </c>
      <c r="I114" s="662">
        <v>198</v>
      </c>
      <c r="J114" s="665">
        <v>30</v>
      </c>
      <c r="K114" s="665">
        <v>10310</v>
      </c>
      <c r="L114" s="662">
        <v>1.0626674912389198</v>
      </c>
      <c r="M114" s="662">
        <v>343.66666666666669</v>
      </c>
      <c r="N114" s="665">
        <v>14</v>
      </c>
      <c r="O114" s="665">
        <v>5446</v>
      </c>
      <c r="P114" s="678">
        <v>0.56132756132756134</v>
      </c>
      <c r="Q114" s="666">
        <v>389</v>
      </c>
    </row>
    <row r="115" spans="1:17" ht="14.4" customHeight="1" x14ac:dyDescent="0.3">
      <c r="A115" s="661" t="s">
        <v>6929</v>
      </c>
      <c r="B115" s="662" t="s">
        <v>585</v>
      </c>
      <c r="C115" s="662" t="s">
        <v>6926</v>
      </c>
      <c r="D115" s="662" t="s">
        <v>7115</v>
      </c>
      <c r="E115" s="662" t="s">
        <v>7116</v>
      </c>
      <c r="F115" s="665"/>
      <c r="G115" s="665"/>
      <c r="H115" s="662"/>
      <c r="I115" s="662"/>
      <c r="J115" s="665">
        <v>3</v>
      </c>
      <c r="K115" s="665">
        <v>933</v>
      </c>
      <c r="L115" s="662"/>
      <c r="M115" s="662">
        <v>311</v>
      </c>
      <c r="N115" s="665"/>
      <c r="O115" s="665"/>
      <c r="P115" s="678"/>
      <c r="Q115" s="666"/>
    </row>
    <row r="116" spans="1:17" ht="14.4" customHeight="1" x14ac:dyDescent="0.3">
      <c r="A116" s="661" t="s">
        <v>6929</v>
      </c>
      <c r="B116" s="662" t="s">
        <v>585</v>
      </c>
      <c r="C116" s="662" t="s">
        <v>6926</v>
      </c>
      <c r="D116" s="662" t="s">
        <v>7117</v>
      </c>
      <c r="E116" s="662" t="s">
        <v>7118</v>
      </c>
      <c r="F116" s="665">
        <v>2</v>
      </c>
      <c r="G116" s="665">
        <v>1988</v>
      </c>
      <c r="H116" s="662">
        <v>1</v>
      </c>
      <c r="I116" s="662">
        <v>994</v>
      </c>
      <c r="J116" s="665">
        <v>1</v>
      </c>
      <c r="K116" s="665">
        <v>994</v>
      </c>
      <c r="L116" s="662">
        <v>0.5</v>
      </c>
      <c r="M116" s="662">
        <v>994</v>
      </c>
      <c r="N116" s="665"/>
      <c r="O116" s="665"/>
      <c r="P116" s="678"/>
      <c r="Q116" s="666"/>
    </row>
    <row r="117" spans="1:17" ht="14.4" customHeight="1" x14ac:dyDescent="0.3">
      <c r="A117" s="661" t="s">
        <v>6929</v>
      </c>
      <c r="B117" s="662" t="s">
        <v>585</v>
      </c>
      <c r="C117" s="662" t="s">
        <v>6926</v>
      </c>
      <c r="D117" s="662" t="s">
        <v>7119</v>
      </c>
      <c r="E117" s="662" t="s">
        <v>7120</v>
      </c>
      <c r="F117" s="665">
        <v>8</v>
      </c>
      <c r="G117" s="665">
        <v>896</v>
      </c>
      <c r="H117" s="662">
        <v>1</v>
      </c>
      <c r="I117" s="662">
        <v>112</v>
      </c>
      <c r="J117" s="665">
        <v>7</v>
      </c>
      <c r="K117" s="665">
        <v>787</v>
      </c>
      <c r="L117" s="662">
        <v>0.8783482142857143</v>
      </c>
      <c r="M117" s="662">
        <v>112.42857142857143</v>
      </c>
      <c r="N117" s="665">
        <v>1</v>
      </c>
      <c r="O117" s="665">
        <v>114</v>
      </c>
      <c r="P117" s="678">
        <v>0.12723214285714285</v>
      </c>
      <c r="Q117" s="666">
        <v>114</v>
      </c>
    </row>
    <row r="118" spans="1:17" ht="14.4" customHeight="1" x14ac:dyDescent="0.3">
      <c r="A118" s="661" t="s">
        <v>6929</v>
      </c>
      <c r="B118" s="662" t="s">
        <v>585</v>
      </c>
      <c r="C118" s="662" t="s">
        <v>6926</v>
      </c>
      <c r="D118" s="662" t="s">
        <v>7121</v>
      </c>
      <c r="E118" s="662" t="s">
        <v>7122</v>
      </c>
      <c r="F118" s="665">
        <v>1</v>
      </c>
      <c r="G118" s="665">
        <v>854</v>
      </c>
      <c r="H118" s="662">
        <v>1</v>
      </c>
      <c r="I118" s="662">
        <v>854</v>
      </c>
      <c r="J118" s="665">
        <v>1</v>
      </c>
      <c r="K118" s="665">
        <v>860</v>
      </c>
      <c r="L118" s="662">
        <v>1.0070257611241218</v>
      </c>
      <c r="M118" s="662">
        <v>860</v>
      </c>
      <c r="N118" s="665"/>
      <c r="O118" s="665"/>
      <c r="P118" s="678"/>
      <c r="Q118" s="666"/>
    </row>
    <row r="119" spans="1:17" ht="14.4" customHeight="1" x14ac:dyDescent="0.3">
      <c r="A119" s="661" t="s">
        <v>6929</v>
      </c>
      <c r="B119" s="662" t="s">
        <v>585</v>
      </c>
      <c r="C119" s="662" t="s">
        <v>6926</v>
      </c>
      <c r="D119" s="662" t="s">
        <v>7123</v>
      </c>
      <c r="E119" s="662" t="s">
        <v>7124</v>
      </c>
      <c r="F119" s="665">
        <v>1</v>
      </c>
      <c r="G119" s="665">
        <v>1049</v>
      </c>
      <c r="H119" s="662">
        <v>1</v>
      </c>
      <c r="I119" s="662">
        <v>1049</v>
      </c>
      <c r="J119" s="665">
        <v>3</v>
      </c>
      <c r="K119" s="665">
        <v>3195</v>
      </c>
      <c r="L119" s="662">
        <v>3.0457578646329839</v>
      </c>
      <c r="M119" s="662">
        <v>1065</v>
      </c>
      <c r="N119" s="665"/>
      <c r="O119" s="665"/>
      <c r="P119" s="678"/>
      <c r="Q119" s="666"/>
    </row>
    <row r="120" spans="1:17" ht="14.4" customHeight="1" x14ac:dyDescent="0.3">
      <c r="A120" s="661" t="s">
        <v>6929</v>
      </c>
      <c r="B120" s="662" t="s">
        <v>585</v>
      </c>
      <c r="C120" s="662" t="s">
        <v>6926</v>
      </c>
      <c r="D120" s="662" t="s">
        <v>7125</v>
      </c>
      <c r="E120" s="662" t="s">
        <v>7126</v>
      </c>
      <c r="F120" s="665"/>
      <c r="G120" s="665"/>
      <c r="H120" s="662"/>
      <c r="I120" s="662"/>
      <c r="J120" s="665">
        <v>1</v>
      </c>
      <c r="K120" s="665">
        <v>113</v>
      </c>
      <c r="L120" s="662"/>
      <c r="M120" s="662">
        <v>113</v>
      </c>
      <c r="N120" s="665"/>
      <c r="O120" s="665"/>
      <c r="P120" s="678"/>
      <c r="Q120" s="666"/>
    </row>
    <row r="121" spans="1:17" ht="14.4" customHeight="1" x14ac:dyDescent="0.3">
      <c r="A121" s="661" t="s">
        <v>6929</v>
      </c>
      <c r="B121" s="662" t="s">
        <v>585</v>
      </c>
      <c r="C121" s="662" t="s">
        <v>6926</v>
      </c>
      <c r="D121" s="662" t="s">
        <v>7127</v>
      </c>
      <c r="E121" s="662" t="s">
        <v>7128</v>
      </c>
      <c r="F121" s="665">
        <v>1</v>
      </c>
      <c r="G121" s="665">
        <v>823</v>
      </c>
      <c r="H121" s="662">
        <v>1</v>
      </c>
      <c r="I121" s="662">
        <v>823</v>
      </c>
      <c r="J121" s="665">
        <v>1</v>
      </c>
      <c r="K121" s="665">
        <v>828</v>
      </c>
      <c r="L121" s="662">
        <v>1.0060753341433779</v>
      </c>
      <c r="M121" s="662">
        <v>828</v>
      </c>
      <c r="N121" s="665"/>
      <c r="O121" s="665"/>
      <c r="P121" s="678"/>
      <c r="Q121" s="666"/>
    </row>
    <row r="122" spans="1:17" ht="14.4" customHeight="1" x14ac:dyDescent="0.3">
      <c r="A122" s="661" t="s">
        <v>6929</v>
      </c>
      <c r="B122" s="662" t="s">
        <v>585</v>
      </c>
      <c r="C122" s="662" t="s">
        <v>6926</v>
      </c>
      <c r="D122" s="662" t="s">
        <v>7129</v>
      </c>
      <c r="E122" s="662" t="s">
        <v>7130</v>
      </c>
      <c r="F122" s="665">
        <v>3</v>
      </c>
      <c r="G122" s="665">
        <v>510</v>
      </c>
      <c r="H122" s="662">
        <v>1</v>
      </c>
      <c r="I122" s="662">
        <v>170</v>
      </c>
      <c r="J122" s="665">
        <v>3</v>
      </c>
      <c r="K122" s="665">
        <v>513</v>
      </c>
      <c r="L122" s="662">
        <v>1.0058823529411764</v>
      </c>
      <c r="M122" s="662">
        <v>171</v>
      </c>
      <c r="N122" s="665">
        <v>1</v>
      </c>
      <c r="O122" s="665">
        <v>171</v>
      </c>
      <c r="P122" s="678">
        <v>0.3352941176470588</v>
      </c>
      <c r="Q122" s="666">
        <v>171</v>
      </c>
    </row>
    <row r="123" spans="1:17" ht="14.4" customHeight="1" x14ac:dyDescent="0.3">
      <c r="A123" s="661" t="s">
        <v>6929</v>
      </c>
      <c r="B123" s="662" t="s">
        <v>585</v>
      </c>
      <c r="C123" s="662" t="s">
        <v>6926</v>
      </c>
      <c r="D123" s="662" t="s">
        <v>7131</v>
      </c>
      <c r="E123" s="662" t="s">
        <v>7132</v>
      </c>
      <c r="F123" s="665">
        <v>1</v>
      </c>
      <c r="G123" s="665">
        <v>74</v>
      </c>
      <c r="H123" s="662">
        <v>1</v>
      </c>
      <c r="I123" s="662">
        <v>74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6929</v>
      </c>
      <c r="B124" s="662" t="s">
        <v>585</v>
      </c>
      <c r="C124" s="662" t="s">
        <v>6926</v>
      </c>
      <c r="D124" s="662" t="s">
        <v>7133</v>
      </c>
      <c r="E124" s="662" t="s">
        <v>7134</v>
      </c>
      <c r="F124" s="665">
        <v>1</v>
      </c>
      <c r="G124" s="665">
        <v>504</v>
      </c>
      <c r="H124" s="662">
        <v>1</v>
      </c>
      <c r="I124" s="662">
        <v>504</v>
      </c>
      <c r="J124" s="665">
        <v>2</v>
      </c>
      <c r="K124" s="665">
        <v>1018</v>
      </c>
      <c r="L124" s="662">
        <v>2.0198412698412698</v>
      </c>
      <c r="M124" s="662">
        <v>509</v>
      </c>
      <c r="N124" s="665"/>
      <c r="O124" s="665"/>
      <c r="P124" s="678"/>
      <c r="Q124" s="666"/>
    </row>
    <row r="125" spans="1:17" ht="14.4" customHeight="1" x14ac:dyDescent="0.3">
      <c r="A125" s="661" t="s">
        <v>6929</v>
      </c>
      <c r="B125" s="662" t="s">
        <v>585</v>
      </c>
      <c r="C125" s="662" t="s">
        <v>6926</v>
      </c>
      <c r="D125" s="662" t="s">
        <v>7135</v>
      </c>
      <c r="E125" s="662" t="s">
        <v>7136</v>
      </c>
      <c r="F125" s="665"/>
      <c r="G125" s="665"/>
      <c r="H125" s="662"/>
      <c r="I125" s="662"/>
      <c r="J125" s="665">
        <v>1</v>
      </c>
      <c r="K125" s="665">
        <v>262</v>
      </c>
      <c r="L125" s="662"/>
      <c r="M125" s="662">
        <v>262</v>
      </c>
      <c r="N125" s="665"/>
      <c r="O125" s="665"/>
      <c r="P125" s="678"/>
      <c r="Q125" s="666"/>
    </row>
    <row r="126" spans="1:17" ht="14.4" customHeight="1" x14ac:dyDescent="0.3">
      <c r="A126" s="661" t="s">
        <v>6929</v>
      </c>
      <c r="B126" s="662" t="s">
        <v>4019</v>
      </c>
      <c r="C126" s="662" t="s">
        <v>6926</v>
      </c>
      <c r="D126" s="662" t="s">
        <v>7027</v>
      </c>
      <c r="E126" s="662" t="s">
        <v>7028</v>
      </c>
      <c r="F126" s="665"/>
      <c r="G126" s="665"/>
      <c r="H126" s="662"/>
      <c r="I126" s="662"/>
      <c r="J126" s="665">
        <v>1</v>
      </c>
      <c r="K126" s="665">
        <v>932</v>
      </c>
      <c r="L126" s="662"/>
      <c r="M126" s="662">
        <v>932</v>
      </c>
      <c r="N126" s="665"/>
      <c r="O126" s="665"/>
      <c r="P126" s="678"/>
      <c r="Q126" s="666"/>
    </row>
    <row r="127" spans="1:17" ht="14.4" customHeight="1" thickBot="1" x14ac:dyDescent="0.35">
      <c r="A127" s="667" t="s">
        <v>7137</v>
      </c>
      <c r="B127" s="668" t="s">
        <v>580</v>
      </c>
      <c r="C127" s="668" t="s">
        <v>6926</v>
      </c>
      <c r="D127" s="668" t="s">
        <v>6930</v>
      </c>
      <c r="E127" s="668" t="s">
        <v>6931</v>
      </c>
      <c r="F127" s="671">
        <v>0</v>
      </c>
      <c r="G127" s="671">
        <v>0</v>
      </c>
      <c r="H127" s="668"/>
      <c r="I127" s="668"/>
      <c r="J127" s="671"/>
      <c r="K127" s="671"/>
      <c r="L127" s="668"/>
      <c r="M127" s="668"/>
      <c r="N127" s="671"/>
      <c r="O127" s="671"/>
      <c r="P127" s="679"/>
      <c r="Q127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28327925</v>
      </c>
      <c r="C3" s="351">
        <f t="shared" ref="C3:R3" si="0">SUBTOTAL(9,C6:C1048576)</f>
        <v>23</v>
      </c>
      <c r="D3" s="351">
        <f t="shared" si="0"/>
        <v>28544665</v>
      </c>
      <c r="E3" s="351">
        <f t="shared" si="0"/>
        <v>28.44132316498041</v>
      </c>
      <c r="F3" s="351">
        <f t="shared" si="0"/>
        <v>27178126</v>
      </c>
      <c r="G3" s="354">
        <f>IF(B3&lt;&gt;0,F3/B3,"")</f>
        <v>0.95941111112091693</v>
      </c>
      <c r="H3" s="350">
        <f t="shared" si="0"/>
        <v>12820717.159999982</v>
      </c>
      <c r="I3" s="351">
        <f t="shared" si="0"/>
        <v>7</v>
      </c>
      <c r="J3" s="351">
        <f t="shared" si="0"/>
        <v>14753201.910000017</v>
      </c>
      <c r="K3" s="351">
        <f t="shared" si="0"/>
        <v>1.1495173319424079</v>
      </c>
      <c r="L3" s="351">
        <f t="shared" si="0"/>
        <v>14513461.710000003</v>
      </c>
      <c r="M3" s="352">
        <f>IF(H3&lt;&gt;0,L3/H3,"")</f>
        <v>1.1320319705110804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7139</v>
      </c>
      <c r="B6" s="790">
        <v>1542</v>
      </c>
      <c r="C6" s="737">
        <v>1</v>
      </c>
      <c r="D6" s="790">
        <v>1703</v>
      </c>
      <c r="E6" s="737">
        <v>1.1044098573281453</v>
      </c>
      <c r="F6" s="790">
        <v>2853</v>
      </c>
      <c r="G6" s="742">
        <v>1.850194552529183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7140</v>
      </c>
      <c r="B7" s="791">
        <v>1508</v>
      </c>
      <c r="C7" s="662">
        <v>1</v>
      </c>
      <c r="D7" s="791">
        <v>1070</v>
      </c>
      <c r="E7" s="662">
        <v>0.70954907161803715</v>
      </c>
      <c r="F7" s="791">
        <v>2414</v>
      </c>
      <c r="G7" s="678">
        <v>1.6007957559681698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7141</v>
      </c>
      <c r="B8" s="791">
        <v>1717</v>
      </c>
      <c r="C8" s="662">
        <v>1</v>
      </c>
      <c r="D8" s="791">
        <v>3626</v>
      </c>
      <c r="E8" s="662">
        <v>2.1118229470005825</v>
      </c>
      <c r="F8" s="791">
        <v>1644</v>
      </c>
      <c r="G8" s="678">
        <v>0.95748398369248688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7142</v>
      </c>
      <c r="B9" s="791">
        <v>1868</v>
      </c>
      <c r="C9" s="662">
        <v>1</v>
      </c>
      <c r="D9" s="791">
        <v>350</v>
      </c>
      <c r="E9" s="662">
        <v>0.1873661670235546</v>
      </c>
      <c r="F9" s="791">
        <v>1177</v>
      </c>
      <c r="G9" s="678">
        <v>0.63008565310492504</v>
      </c>
      <c r="H9" s="791">
        <v>75</v>
      </c>
      <c r="I9" s="662">
        <v>1</v>
      </c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7143</v>
      </c>
      <c r="B10" s="791">
        <v>348</v>
      </c>
      <c r="C10" s="662">
        <v>1</v>
      </c>
      <c r="D10" s="791">
        <v>269</v>
      </c>
      <c r="E10" s="662">
        <v>0.77298850574712641</v>
      </c>
      <c r="F10" s="791">
        <v>235</v>
      </c>
      <c r="G10" s="678">
        <v>0.67528735632183912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7144</v>
      </c>
      <c r="B11" s="791">
        <v>2365</v>
      </c>
      <c r="C11" s="662">
        <v>1</v>
      </c>
      <c r="D11" s="791">
        <v>2372</v>
      </c>
      <c r="E11" s="662">
        <v>1.0029598308668075</v>
      </c>
      <c r="F11" s="791">
        <v>2355</v>
      </c>
      <c r="G11" s="678">
        <v>0.99577167019027479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7145</v>
      </c>
      <c r="B12" s="791">
        <v>3127</v>
      </c>
      <c r="C12" s="662">
        <v>1</v>
      </c>
      <c r="D12" s="791">
        <v>14258</v>
      </c>
      <c r="E12" s="662">
        <v>4.5596418292292933</v>
      </c>
      <c r="F12" s="791">
        <v>3680</v>
      </c>
      <c r="G12" s="678">
        <v>1.1768468180364566</v>
      </c>
      <c r="H12" s="791"/>
      <c r="I12" s="662"/>
      <c r="J12" s="791">
        <v>20463.419999999998</v>
      </c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7146</v>
      </c>
      <c r="B13" s="791"/>
      <c r="C13" s="662"/>
      <c r="D13" s="791">
        <v>445</v>
      </c>
      <c r="E13" s="662"/>
      <c r="F13" s="791">
        <v>236</v>
      </c>
      <c r="G13" s="678"/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7147</v>
      </c>
      <c r="B14" s="791">
        <v>35881</v>
      </c>
      <c r="C14" s="662">
        <v>1</v>
      </c>
      <c r="D14" s="791">
        <v>24121</v>
      </c>
      <c r="E14" s="662">
        <v>0.67224993729271765</v>
      </c>
      <c r="F14" s="791">
        <v>31198</v>
      </c>
      <c r="G14" s="678">
        <v>0.86948524288620721</v>
      </c>
      <c r="H14" s="791">
        <v>3394</v>
      </c>
      <c r="I14" s="662">
        <v>1</v>
      </c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7148</v>
      </c>
      <c r="B15" s="791">
        <v>232</v>
      </c>
      <c r="C15" s="662">
        <v>1</v>
      </c>
      <c r="D15" s="791"/>
      <c r="E15" s="662"/>
      <c r="F15" s="791">
        <v>470</v>
      </c>
      <c r="G15" s="678">
        <v>2.0258620689655173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7149</v>
      </c>
      <c r="B16" s="791">
        <v>634</v>
      </c>
      <c r="C16" s="662">
        <v>1</v>
      </c>
      <c r="D16" s="791"/>
      <c r="E16" s="662"/>
      <c r="F16" s="791">
        <v>706</v>
      </c>
      <c r="G16" s="678">
        <v>1.113564668769716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7150</v>
      </c>
      <c r="B17" s="791"/>
      <c r="C17" s="662"/>
      <c r="D17" s="791">
        <v>350</v>
      </c>
      <c r="E17" s="662"/>
      <c r="F17" s="791"/>
      <c r="G17" s="678"/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7151</v>
      </c>
      <c r="B18" s="791">
        <v>348</v>
      </c>
      <c r="C18" s="662">
        <v>1</v>
      </c>
      <c r="D18" s="791">
        <v>116</v>
      </c>
      <c r="E18" s="662">
        <v>0.33333333333333331</v>
      </c>
      <c r="F18" s="791">
        <v>118</v>
      </c>
      <c r="G18" s="678">
        <v>0.33908045977011492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7152</v>
      </c>
      <c r="B19" s="791">
        <v>614</v>
      </c>
      <c r="C19" s="662">
        <v>1</v>
      </c>
      <c r="D19" s="791">
        <v>2890</v>
      </c>
      <c r="E19" s="662">
        <v>4.7068403908794787</v>
      </c>
      <c r="F19" s="791">
        <v>471</v>
      </c>
      <c r="G19" s="678">
        <v>0.76710097719869708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7153</v>
      </c>
      <c r="B20" s="791">
        <v>232</v>
      </c>
      <c r="C20" s="662">
        <v>1</v>
      </c>
      <c r="D20" s="791">
        <v>1169</v>
      </c>
      <c r="E20" s="662">
        <v>5.0387931034482758</v>
      </c>
      <c r="F20" s="791">
        <v>1439</v>
      </c>
      <c r="G20" s="678">
        <v>6.2025862068965516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7154</v>
      </c>
      <c r="B21" s="791">
        <v>4485</v>
      </c>
      <c r="C21" s="662">
        <v>1</v>
      </c>
      <c r="D21" s="791">
        <v>3919</v>
      </c>
      <c r="E21" s="662">
        <v>0.87380156075808246</v>
      </c>
      <c r="F21" s="791">
        <v>2829</v>
      </c>
      <c r="G21" s="678">
        <v>0.63076923076923075</v>
      </c>
      <c r="H21" s="791">
        <v>187</v>
      </c>
      <c r="I21" s="662">
        <v>1</v>
      </c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7155</v>
      </c>
      <c r="B22" s="791">
        <v>409</v>
      </c>
      <c r="C22" s="662">
        <v>1</v>
      </c>
      <c r="D22" s="791">
        <v>234</v>
      </c>
      <c r="E22" s="662">
        <v>0.57212713936430315</v>
      </c>
      <c r="F22" s="791">
        <v>354</v>
      </c>
      <c r="G22" s="678">
        <v>0.86552567237163813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7156</v>
      </c>
      <c r="B23" s="791">
        <v>614</v>
      </c>
      <c r="C23" s="662">
        <v>1</v>
      </c>
      <c r="D23" s="791">
        <v>352</v>
      </c>
      <c r="E23" s="662">
        <v>0.57328990228013033</v>
      </c>
      <c r="F23" s="791">
        <v>471</v>
      </c>
      <c r="G23" s="678">
        <v>0.76710097719869708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7157</v>
      </c>
      <c r="B24" s="791">
        <v>323</v>
      </c>
      <c r="C24" s="662">
        <v>1</v>
      </c>
      <c r="D24" s="791">
        <v>466</v>
      </c>
      <c r="E24" s="662">
        <v>1.4427244582043344</v>
      </c>
      <c r="F24" s="791">
        <v>856</v>
      </c>
      <c r="G24" s="678">
        <v>2.6501547987616099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7158</v>
      </c>
      <c r="B25" s="791">
        <v>11567</v>
      </c>
      <c r="C25" s="662">
        <v>1</v>
      </c>
      <c r="D25" s="791">
        <v>10210</v>
      </c>
      <c r="E25" s="662">
        <v>0.88268349615284858</v>
      </c>
      <c r="F25" s="791">
        <v>9956</v>
      </c>
      <c r="G25" s="678">
        <v>0.86072447479899716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7159</v>
      </c>
      <c r="B26" s="791">
        <v>19655</v>
      </c>
      <c r="C26" s="662">
        <v>1</v>
      </c>
      <c r="D26" s="791">
        <v>14747</v>
      </c>
      <c r="E26" s="662">
        <v>0.75029254642584586</v>
      </c>
      <c r="F26" s="791">
        <v>12682</v>
      </c>
      <c r="G26" s="678">
        <v>0.64523022131773089</v>
      </c>
      <c r="H26" s="791">
        <v>381</v>
      </c>
      <c r="I26" s="662">
        <v>1</v>
      </c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2781</v>
      </c>
      <c r="B27" s="791">
        <v>28237185</v>
      </c>
      <c r="C27" s="662">
        <v>1</v>
      </c>
      <c r="D27" s="791">
        <v>28459944</v>
      </c>
      <c r="E27" s="662">
        <v>1.0078888529433794</v>
      </c>
      <c r="F27" s="791">
        <v>27099984</v>
      </c>
      <c r="G27" s="678">
        <v>0.95972682829396772</v>
      </c>
      <c r="H27" s="791">
        <v>12816456.159999982</v>
      </c>
      <c r="I27" s="662">
        <v>1</v>
      </c>
      <c r="J27" s="791">
        <v>14732738.490000017</v>
      </c>
      <c r="K27" s="662">
        <v>1.1495173319424079</v>
      </c>
      <c r="L27" s="791">
        <v>14513461.710000003</v>
      </c>
      <c r="M27" s="678">
        <v>1.13240832948006</v>
      </c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7160</v>
      </c>
      <c r="B28" s="791">
        <v>358</v>
      </c>
      <c r="C28" s="662">
        <v>1</v>
      </c>
      <c r="D28" s="791">
        <v>153</v>
      </c>
      <c r="E28" s="662">
        <v>0.42737430167597767</v>
      </c>
      <c r="F28" s="791">
        <v>464</v>
      </c>
      <c r="G28" s="678">
        <v>1.2960893854748603</v>
      </c>
      <c r="H28" s="791">
        <v>149</v>
      </c>
      <c r="I28" s="662">
        <v>1</v>
      </c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7161</v>
      </c>
      <c r="B29" s="791">
        <v>240</v>
      </c>
      <c r="C29" s="662">
        <v>1</v>
      </c>
      <c r="D29" s="791"/>
      <c r="E29" s="662"/>
      <c r="F29" s="791">
        <v>236</v>
      </c>
      <c r="G29" s="678">
        <v>0.98333333333333328</v>
      </c>
      <c r="H29" s="791">
        <v>75</v>
      </c>
      <c r="I29" s="662">
        <v>1</v>
      </c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thickBot="1" x14ac:dyDescent="0.35">
      <c r="A30" s="793" t="s">
        <v>7162</v>
      </c>
      <c r="B30" s="792">
        <v>2673</v>
      </c>
      <c r="C30" s="668">
        <v>1</v>
      </c>
      <c r="D30" s="792">
        <v>1901</v>
      </c>
      <c r="E30" s="668">
        <v>0.71118593340815561</v>
      </c>
      <c r="F30" s="792">
        <v>1298</v>
      </c>
      <c r="G30" s="679">
        <v>0.48559670781893005</v>
      </c>
      <c r="H30" s="792"/>
      <c r="I30" s="668"/>
      <c r="J30" s="792"/>
      <c r="K30" s="668"/>
      <c r="L30" s="792"/>
      <c r="M30" s="679"/>
      <c r="N30" s="792"/>
      <c r="O30" s="668"/>
      <c r="P30" s="792"/>
      <c r="Q30" s="668"/>
      <c r="R30" s="792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8753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38220.750000000015</v>
      </c>
      <c r="G3" s="212">
        <f t="shared" si="0"/>
        <v>41148642.160000026</v>
      </c>
      <c r="H3" s="212"/>
      <c r="I3" s="212"/>
      <c r="J3" s="212">
        <f t="shared" si="0"/>
        <v>32875.980000000003</v>
      </c>
      <c r="K3" s="212">
        <f t="shared" si="0"/>
        <v>43297866.909999996</v>
      </c>
      <c r="L3" s="212"/>
      <c r="M3" s="212"/>
      <c r="N3" s="212">
        <f t="shared" si="0"/>
        <v>30434.38</v>
      </c>
      <c r="O3" s="212">
        <f t="shared" si="0"/>
        <v>41691587.710000023</v>
      </c>
      <c r="P3" s="79">
        <f>IF(G3=0,0,O3/G3)</f>
        <v>1.0131947379427209</v>
      </c>
      <c r="Q3" s="213">
        <f>IF(N3=0,0,O3/N3)</f>
        <v>1369.8845749445206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7163</v>
      </c>
      <c r="B6" s="737" t="s">
        <v>6929</v>
      </c>
      <c r="C6" s="737" t="s">
        <v>6926</v>
      </c>
      <c r="D6" s="737" t="s">
        <v>6992</v>
      </c>
      <c r="E6" s="737" t="s">
        <v>6993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42">
        <v>1.0294117647058822</v>
      </c>
      <c r="Q6" s="750">
        <v>35</v>
      </c>
    </row>
    <row r="7" spans="1:17" ht="14.4" customHeight="1" x14ac:dyDescent="0.3">
      <c r="A7" s="661" t="s">
        <v>7163</v>
      </c>
      <c r="B7" s="662" t="s">
        <v>6929</v>
      </c>
      <c r="C7" s="662" t="s">
        <v>6926</v>
      </c>
      <c r="D7" s="662" t="s">
        <v>7000</v>
      </c>
      <c r="E7" s="662" t="s">
        <v>7001</v>
      </c>
      <c r="F7" s="665">
        <v>0</v>
      </c>
      <c r="G7" s="665">
        <v>0</v>
      </c>
      <c r="H7" s="665"/>
      <c r="I7" s="665"/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7163</v>
      </c>
      <c r="B8" s="662" t="s">
        <v>6929</v>
      </c>
      <c r="C8" s="662" t="s">
        <v>6926</v>
      </c>
      <c r="D8" s="662" t="s">
        <v>7009</v>
      </c>
      <c r="E8" s="662" t="s">
        <v>7010</v>
      </c>
      <c r="F8" s="665"/>
      <c r="G8" s="665"/>
      <c r="H8" s="665"/>
      <c r="I8" s="665"/>
      <c r="J8" s="665">
        <v>2</v>
      </c>
      <c r="K8" s="665">
        <v>190</v>
      </c>
      <c r="L8" s="665"/>
      <c r="M8" s="665">
        <v>95</v>
      </c>
      <c r="N8" s="665"/>
      <c r="O8" s="665"/>
      <c r="P8" s="678"/>
      <c r="Q8" s="666"/>
    </row>
    <row r="9" spans="1:17" ht="14.4" customHeight="1" x14ac:dyDescent="0.3">
      <c r="A9" s="661" t="s">
        <v>7163</v>
      </c>
      <c r="B9" s="662" t="s">
        <v>6929</v>
      </c>
      <c r="C9" s="662" t="s">
        <v>6926</v>
      </c>
      <c r="D9" s="662" t="s">
        <v>7015</v>
      </c>
      <c r="E9" s="662" t="s">
        <v>7016</v>
      </c>
      <c r="F9" s="665">
        <v>13</v>
      </c>
      <c r="G9" s="665">
        <v>1508</v>
      </c>
      <c r="H9" s="665">
        <v>1</v>
      </c>
      <c r="I9" s="665">
        <v>116</v>
      </c>
      <c r="J9" s="665">
        <v>8</v>
      </c>
      <c r="K9" s="665">
        <v>936</v>
      </c>
      <c r="L9" s="665">
        <v>0.62068965517241381</v>
      </c>
      <c r="M9" s="665">
        <v>117</v>
      </c>
      <c r="N9" s="665">
        <v>9</v>
      </c>
      <c r="O9" s="665">
        <v>1062</v>
      </c>
      <c r="P9" s="678">
        <v>0.70424403183023876</v>
      </c>
      <c r="Q9" s="666">
        <v>118</v>
      </c>
    </row>
    <row r="10" spans="1:17" ht="14.4" customHeight="1" x14ac:dyDescent="0.3">
      <c r="A10" s="661" t="s">
        <v>7163</v>
      </c>
      <c r="B10" s="662" t="s">
        <v>6929</v>
      </c>
      <c r="C10" s="662" t="s">
        <v>6926</v>
      </c>
      <c r="D10" s="662" t="s">
        <v>7049</v>
      </c>
      <c r="E10" s="662" t="s">
        <v>7050</v>
      </c>
      <c r="F10" s="665">
        <v>0</v>
      </c>
      <c r="G10" s="665">
        <v>0</v>
      </c>
      <c r="H10" s="665"/>
      <c r="I10" s="665"/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7163</v>
      </c>
      <c r="B11" s="662" t="s">
        <v>6929</v>
      </c>
      <c r="C11" s="662" t="s">
        <v>6926</v>
      </c>
      <c r="D11" s="662" t="s">
        <v>6930</v>
      </c>
      <c r="E11" s="662" t="s">
        <v>6931</v>
      </c>
      <c r="F11" s="665"/>
      <c r="G11" s="665"/>
      <c r="H11" s="665"/>
      <c r="I11" s="665"/>
      <c r="J11" s="665">
        <v>2</v>
      </c>
      <c r="K11" s="665">
        <v>468</v>
      </c>
      <c r="L11" s="665"/>
      <c r="M11" s="665">
        <v>234</v>
      </c>
      <c r="N11" s="665">
        <v>7</v>
      </c>
      <c r="O11" s="665">
        <v>1645</v>
      </c>
      <c r="P11" s="678"/>
      <c r="Q11" s="666">
        <v>235</v>
      </c>
    </row>
    <row r="12" spans="1:17" ht="14.4" customHeight="1" x14ac:dyDescent="0.3">
      <c r="A12" s="661" t="s">
        <v>7163</v>
      </c>
      <c r="B12" s="662" t="s">
        <v>6929</v>
      </c>
      <c r="C12" s="662" t="s">
        <v>6926</v>
      </c>
      <c r="D12" s="662" t="s">
        <v>7093</v>
      </c>
      <c r="E12" s="662" t="s">
        <v>7094</v>
      </c>
      <c r="F12" s="665"/>
      <c r="G12" s="665"/>
      <c r="H12" s="665"/>
      <c r="I12" s="665"/>
      <c r="J12" s="665">
        <v>1</v>
      </c>
      <c r="K12" s="665">
        <v>109</v>
      </c>
      <c r="L12" s="665"/>
      <c r="M12" s="665">
        <v>109</v>
      </c>
      <c r="N12" s="665">
        <v>1</v>
      </c>
      <c r="O12" s="665">
        <v>111</v>
      </c>
      <c r="P12" s="678"/>
      <c r="Q12" s="666">
        <v>111</v>
      </c>
    </row>
    <row r="13" spans="1:17" ht="14.4" customHeight="1" x14ac:dyDescent="0.3">
      <c r="A13" s="661" t="s">
        <v>7164</v>
      </c>
      <c r="B13" s="662" t="s">
        <v>6929</v>
      </c>
      <c r="C13" s="662" t="s">
        <v>6926</v>
      </c>
      <c r="D13" s="662" t="s">
        <v>6992</v>
      </c>
      <c r="E13" s="662" t="s">
        <v>6993</v>
      </c>
      <c r="F13" s="665"/>
      <c r="G13" s="665"/>
      <c r="H13" s="665"/>
      <c r="I13" s="665"/>
      <c r="J13" s="665">
        <v>1</v>
      </c>
      <c r="K13" s="665">
        <v>35</v>
      </c>
      <c r="L13" s="665"/>
      <c r="M13" s="665">
        <v>35</v>
      </c>
      <c r="N13" s="665">
        <v>1</v>
      </c>
      <c r="O13" s="665">
        <v>35</v>
      </c>
      <c r="P13" s="678"/>
      <c r="Q13" s="666">
        <v>35</v>
      </c>
    </row>
    <row r="14" spans="1:17" ht="14.4" customHeight="1" x14ac:dyDescent="0.3">
      <c r="A14" s="661" t="s">
        <v>7164</v>
      </c>
      <c r="B14" s="662" t="s">
        <v>6929</v>
      </c>
      <c r="C14" s="662" t="s">
        <v>6926</v>
      </c>
      <c r="D14" s="662" t="s">
        <v>6998</v>
      </c>
      <c r="E14" s="662" t="s">
        <v>6999</v>
      </c>
      <c r="F14" s="665">
        <v>0</v>
      </c>
      <c r="G14" s="665">
        <v>0</v>
      </c>
      <c r="H14" s="665"/>
      <c r="I14" s="665"/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7164</v>
      </c>
      <c r="B15" s="662" t="s">
        <v>6929</v>
      </c>
      <c r="C15" s="662" t="s">
        <v>6926</v>
      </c>
      <c r="D15" s="662" t="s">
        <v>7000</v>
      </c>
      <c r="E15" s="662" t="s">
        <v>7001</v>
      </c>
      <c r="F15" s="665">
        <v>1</v>
      </c>
      <c r="G15" s="665">
        <v>116</v>
      </c>
      <c r="H15" s="665">
        <v>1</v>
      </c>
      <c r="I15" s="665">
        <v>116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7164</v>
      </c>
      <c r="B16" s="662" t="s">
        <v>6929</v>
      </c>
      <c r="C16" s="662" t="s">
        <v>6926</v>
      </c>
      <c r="D16" s="662" t="s">
        <v>7009</v>
      </c>
      <c r="E16" s="662" t="s">
        <v>7010</v>
      </c>
      <c r="F16" s="665"/>
      <c r="G16" s="665"/>
      <c r="H16" s="665"/>
      <c r="I16" s="665"/>
      <c r="J16" s="665">
        <v>1</v>
      </c>
      <c r="K16" s="665">
        <v>95</v>
      </c>
      <c r="L16" s="665"/>
      <c r="M16" s="665">
        <v>95</v>
      </c>
      <c r="N16" s="665">
        <v>1</v>
      </c>
      <c r="O16" s="665">
        <v>95</v>
      </c>
      <c r="P16" s="678"/>
      <c r="Q16" s="666">
        <v>95</v>
      </c>
    </row>
    <row r="17" spans="1:17" ht="14.4" customHeight="1" x14ac:dyDescent="0.3">
      <c r="A17" s="661" t="s">
        <v>7164</v>
      </c>
      <c r="B17" s="662" t="s">
        <v>6929</v>
      </c>
      <c r="C17" s="662" t="s">
        <v>6926</v>
      </c>
      <c r="D17" s="662" t="s">
        <v>7013</v>
      </c>
      <c r="E17" s="662" t="s">
        <v>7014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93</v>
      </c>
      <c r="P17" s="678"/>
      <c r="Q17" s="666">
        <v>93</v>
      </c>
    </row>
    <row r="18" spans="1:17" ht="14.4" customHeight="1" x14ac:dyDescent="0.3">
      <c r="A18" s="661" t="s">
        <v>7164</v>
      </c>
      <c r="B18" s="662" t="s">
        <v>6929</v>
      </c>
      <c r="C18" s="662" t="s">
        <v>6926</v>
      </c>
      <c r="D18" s="662" t="s">
        <v>7015</v>
      </c>
      <c r="E18" s="662" t="s">
        <v>7016</v>
      </c>
      <c r="F18" s="665">
        <v>8</v>
      </c>
      <c r="G18" s="665">
        <v>928</v>
      </c>
      <c r="H18" s="665">
        <v>1</v>
      </c>
      <c r="I18" s="665">
        <v>116</v>
      </c>
      <c r="J18" s="665">
        <v>4</v>
      </c>
      <c r="K18" s="665">
        <v>472</v>
      </c>
      <c r="L18" s="665">
        <v>0.50862068965517238</v>
      </c>
      <c r="M18" s="665">
        <v>118</v>
      </c>
      <c r="N18" s="665">
        <v>13</v>
      </c>
      <c r="O18" s="665">
        <v>1534</v>
      </c>
      <c r="P18" s="678">
        <v>1.6530172413793103</v>
      </c>
      <c r="Q18" s="666">
        <v>118</v>
      </c>
    </row>
    <row r="19" spans="1:17" ht="14.4" customHeight="1" x14ac:dyDescent="0.3">
      <c r="A19" s="661" t="s">
        <v>7164</v>
      </c>
      <c r="B19" s="662" t="s">
        <v>6929</v>
      </c>
      <c r="C19" s="662" t="s">
        <v>6926</v>
      </c>
      <c r="D19" s="662" t="s">
        <v>7047</v>
      </c>
      <c r="E19" s="662" t="s">
        <v>7048</v>
      </c>
      <c r="F19" s="665">
        <v>1</v>
      </c>
      <c r="G19" s="665">
        <v>0</v>
      </c>
      <c r="H19" s="665"/>
      <c r="I19" s="665">
        <v>0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7164</v>
      </c>
      <c r="B20" s="662" t="s">
        <v>6929</v>
      </c>
      <c r="C20" s="662" t="s">
        <v>6926</v>
      </c>
      <c r="D20" s="662" t="s">
        <v>7049</v>
      </c>
      <c r="E20" s="662" t="s">
        <v>7050</v>
      </c>
      <c r="F20" s="665">
        <v>0</v>
      </c>
      <c r="G20" s="665">
        <v>0</v>
      </c>
      <c r="H20" s="665"/>
      <c r="I20" s="665"/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7164</v>
      </c>
      <c r="B21" s="662" t="s">
        <v>6929</v>
      </c>
      <c r="C21" s="662" t="s">
        <v>6926</v>
      </c>
      <c r="D21" s="662" t="s">
        <v>6930</v>
      </c>
      <c r="E21" s="662" t="s">
        <v>6931</v>
      </c>
      <c r="F21" s="665">
        <v>2</v>
      </c>
      <c r="G21" s="665">
        <v>464</v>
      </c>
      <c r="H21" s="665">
        <v>1</v>
      </c>
      <c r="I21" s="665">
        <v>232</v>
      </c>
      <c r="J21" s="665">
        <v>2</v>
      </c>
      <c r="K21" s="665">
        <v>468</v>
      </c>
      <c r="L21" s="665">
        <v>1.0086206896551724</v>
      </c>
      <c r="M21" s="665">
        <v>234</v>
      </c>
      <c r="N21" s="665">
        <v>1</v>
      </c>
      <c r="O21" s="665">
        <v>235</v>
      </c>
      <c r="P21" s="678">
        <v>0.50646551724137934</v>
      </c>
      <c r="Q21" s="666">
        <v>235</v>
      </c>
    </row>
    <row r="22" spans="1:17" ht="14.4" customHeight="1" x14ac:dyDescent="0.3">
      <c r="A22" s="661" t="s">
        <v>7164</v>
      </c>
      <c r="B22" s="662" t="s">
        <v>6929</v>
      </c>
      <c r="C22" s="662" t="s">
        <v>6926</v>
      </c>
      <c r="D22" s="662" t="s">
        <v>7087</v>
      </c>
      <c r="E22" s="662" t="s">
        <v>7088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311</v>
      </c>
      <c r="P22" s="678"/>
      <c r="Q22" s="666">
        <v>311</v>
      </c>
    </row>
    <row r="23" spans="1:17" ht="14.4" customHeight="1" x14ac:dyDescent="0.3">
      <c r="A23" s="661" t="s">
        <v>7164</v>
      </c>
      <c r="B23" s="662" t="s">
        <v>6929</v>
      </c>
      <c r="C23" s="662" t="s">
        <v>6926</v>
      </c>
      <c r="D23" s="662" t="s">
        <v>7093</v>
      </c>
      <c r="E23" s="662" t="s">
        <v>7094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111</v>
      </c>
      <c r="P23" s="678"/>
      <c r="Q23" s="666">
        <v>111</v>
      </c>
    </row>
    <row r="24" spans="1:17" ht="14.4" customHeight="1" x14ac:dyDescent="0.3">
      <c r="A24" s="661" t="s">
        <v>7165</v>
      </c>
      <c r="B24" s="662" t="s">
        <v>6929</v>
      </c>
      <c r="C24" s="662" t="s">
        <v>6926</v>
      </c>
      <c r="D24" s="662" t="s">
        <v>6992</v>
      </c>
      <c r="E24" s="662" t="s">
        <v>6993</v>
      </c>
      <c r="F24" s="665"/>
      <c r="G24" s="665"/>
      <c r="H24" s="665"/>
      <c r="I24" s="665"/>
      <c r="J24" s="665">
        <v>1</v>
      </c>
      <c r="K24" s="665">
        <v>35</v>
      </c>
      <c r="L24" s="665"/>
      <c r="M24" s="665">
        <v>35</v>
      </c>
      <c r="N24" s="665"/>
      <c r="O24" s="665"/>
      <c r="P24" s="678"/>
      <c r="Q24" s="666"/>
    </row>
    <row r="25" spans="1:17" ht="14.4" customHeight="1" x14ac:dyDescent="0.3">
      <c r="A25" s="661" t="s">
        <v>7165</v>
      </c>
      <c r="B25" s="662" t="s">
        <v>6929</v>
      </c>
      <c r="C25" s="662" t="s">
        <v>6926</v>
      </c>
      <c r="D25" s="662" t="s">
        <v>7000</v>
      </c>
      <c r="E25" s="662" t="s">
        <v>7001</v>
      </c>
      <c r="F25" s="665">
        <v>1</v>
      </c>
      <c r="G25" s="665">
        <v>116</v>
      </c>
      <c r="H25" s="665">
        <v>1</v>
      </c>
      <c r="I25" s="665">
        <v>116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7165</v>
      </c>
      <c r="B26" s="662" t="s">
        <v>6929</v>
      </c>
      <c r="C26" s="662" t="s">
        <v>6926</v>
      </c>
      <c r="D26" s="662" t="s">
        <v>7009</v>
      </c>
      <c r="E26" s="662" t="s">
        <v>7010</v>
      </c>
      <c r="F26" s="665">
        <v>1</v>
      </c>
      <c r="G26" s="665">
        <v>93</v>
      </c>
      <c r="H26" s="665">
        <v>1</v>
      </c>
      <c r="I26" s="665">
        <v>93</v>
      </c>
      <c r="J26" s="665">
        <v>1</v>
      </c>
      <c r="K26" s="665">
        <v>95</v>
      </c>
      <c r="L26" s="665">
        <v>1.021505376344086</v>
      </c>
      <c r="M26" s="665">
        <v>95</v>
      </c>
      <c r="N26" s="665"/>
      <c r="O26" s="665"/>
      <c r="P26" s="678"/>
      <c r="Q26" s="666"/>
    </row>
    <row r="27" spans="1:17" ht="14.4" customHeight="1" x14ac:dyDescent="0.3">
      <c r="A27" s="661" t="s">
        <v>7165</v>
      </c>
      <c r="B27" s="662" t="s">
        <v>6929</v>
      </c>
      <c r="C27" s="662" t="s">
        <v>6926</v>
      </c>
      <c r="D27" s="662" t="s">
        <v>7013</v>
      </c>
      <c r="E27" s="662" t="s">
        <v>7014</v>
      </c>
      <c r="F27" s="665"/>
      <c r="G27" s="665"/>
      <c r="H27" s="665"/>
      <c r="I27" s="665"/>
      <c r="J27" s="665">
        <v>1</v>
      </c>
      <c r="K27" s="665">
        <v>93</v>
      </c>
      <c r="L27" s="665"/>
      <c r="M27" s="665">
        <v>93</v>
      </c>
      <c r="N27" s="665"/>
      <c r="O27" s="665"/>
      <c r="P27" s="678"/>
      <c r="Q27" s="666"/>
    </row>
    <row r="28" spans="1:17" ht="14.4" customHeight="1" x14ac:dyDescent="0.3">
      <c r="A28" s="661" t="s">
        <v>7165</v>
      </c>
      <c r="B28" s="662" t="s">
        <v>6929</v>
      </c>
      <c r="C28" s="662" t="s">
        <v>6926</v>
      </c>
      <c r="D28" s="662" t="s">
        <v>7015</v>
      </c>
      <c r="E28" s="662" t="s">
        <v>7016</v>
      </c>
      <c r="F28" s="665">
        <v>11</v>
      </c>
      <c r="G28" s="665">
        <v>1276</v>
      </c>
      <c r="H28" s="665">
        <v>1</v>
      </c>
      <c r="I28" s="665">
        <v>116</v>
      </c>
      <c r="J28" s="665">
        <v>26</v>
      </c>
      <c r="K28" s="665">
        <v>3060</v>
      </c>
      <c r="L28" s="665">
        <v>2.3981191222570533</v>
      </c>
      <c r="M28" s="665">
        <v>117.69230769230769</v>
      </c>
      <c r="N28" s="665">
        <v>11</v>
      </c>
      <c r="O28" s="665">
        <v>1298</v>
      </c>
      <c r="P28" s="678">
        <v>1.0172413793103448</v>
      </c>
      <c r="Q28" s="666">
        <v>118</v>
      </c>
    </row>
    <row r="29" spans="1:17" ht="14.4" customHeight="1" x14ac:dyDescent="0.3">
      <c r="A29" s="661" t="s">
        <v>7165</v>
      </c>
      <c r="B29" s="662" t="s">
        <v>6929</v>
      </c>
      <c r="C29" s="662" t="s">
        <v>6926</v>
      </c>
      <c r="D29" s="662" t="s">
        <v>7043</v>
      </c>
      <c r="E29" s="662" t="s">
        <v>7044</v>
      </c>
      <c r="F29" s="665"/>
      <c r="G29" s="665"/>
      <c r="H29" s="665"/>
      <c r="I29" s="665"/>
      <c r="J29" s="665">
        <v>1</v>
      </c>
      <c r="K29" s="665">
        <v>0</v>
      </c>
      <c r="L29" s="665"/>
      <c r="M29" s="665">
        <v>0</v>
      </c>
      <c r="N29" s="665"/>
      <c r="O29" s="665"/>
      <c r="P29" s="678"/>
      <c r="Q29" s="666"/>
    </row>
    <row r="30" spans="1:17" ht="14.4" customHeight="1" x14ac:dyDescent="0.3">
      <c r="A30" s="661" t="s">
        <v>7165</v>
      </c>
      <c r="B30" s="662" t="s">
        <v>6929</v>
      </c>
      <c r="C30" s="662" t="s">
        <v>6926</v>
      </c>
      <c r="D30" s="662" t="s">
        <v>7047</v>
      </c>
      <c r="E30" s="662" t="s">
        <v>7048</v>
      </c>
      <c r="F30" s="665">
        <v>1</v>
      </c>
      <c r="G30" s="665">
        <v>0</v>
      </c>
      <c r="H30" s="665"/>
      <c r="I30" s="665">
        <v>0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7165</v>
      </c>
      <c r="B31" s="662" t="s">
        <v>6929</v>
      </c>
      <c r="C31" s="662" t="s">
        <v>6926</v>
      </c>
      <c r="D31" s="662" t="s">
        <v>7049</v>
      </c>
      <c r="E31" s="662" t="s">
        <v>7050</v>
      </c>
      <c r="F31" s="665">
        <v>2</v>
      </c>
      <c r="G31" s="665">
        <v>0</v>
      </c>
      <c r="H31" s="665"/>
      <c r="I31" s="665">
        <v>0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7165</v>
      </c>
      <c r="B32" s="662" t="s">
        <v>6929</v>
      </c>
      <c r="C32" s="662" t="s">
        <v>6926</v>
      </c>
      <c r="D32" s="662" t="s">
        <v>6930</v>
      </c>
      <c r="E32" s="662" t="s">
        <v>6931</v>
      </c>
      <c r="F32" s="665">
        <v>1</v>
      </c>
      <c r="G32" s="665">
        <v>232</v>
      </c>
      <c r="H32" s="665">
        <v>1</v>
      </c>
      <c r="I32" s="665">
        <v>232</v>
      </c>
      <c r="J32" s="665">
        <v>1</v>
      </c>
      <c r="K32" s="665">
        <v>232</v>
      </c>
      <c r="L32" s="665">
        <v>1</v>
      </c>
      <c r="M32" s="665">
        <v>232</v>
      </c>
      <c r="N32" s="665">
        <v>1</v>
      </c>
      <c r="O32" s="665">
        <v>235</v>
      </c>
      <c r="P32" s="678">
        <v>1.0129310344827587</v>
      </c>
      <c r="Q32" s="666">
        <v>235</v>
      </c>
    </row>
    <row r="33" spans="1:17" ht="14.4" customHeight="1" x14ac:dyDescent="0.3">
      <c r="A33" s="661" t="s">
        <v>7165</v>
      </c>
      <c r="B33" s="662" t="s">
        <v>6929</v>
      </c>
      <c r="C33" s="662" t="s">
        <v>6926</v>
      </c>
      <c r="D33" s="662" t="s">
        <v>7093</v>
      </c>
      <c r="E33" s="662" t="s">
        <v>7094</v>
      </c>
      <c r="F33" s="665"/>
      <c r="G33" s="665"/>
      <c r="H33" s="665"/>
      <c r="I33" s="665"/>
      <c r="J33" s="665">
        <v>1</v>
      </c>
      <c r="K33" s="665">
        <v>111</v>
      </c>
      <c r="L33" s="665"/>
      <c r="M33" s="665">
        <v>111</v>
      </c>
      <c r="N33" s="665">
        <v>1</v>
      </c>
      <c r="O33" s="665">
        <v>111</v>
      </c>
      <c r="P33" s="678"/>
      <c r="Q33" s="666">
        <v>111</v>
      </c>
    </row>
    <row r="34" spans="1:17" ht="14.4" customHeight="1" x14ac:dyDescent="0.3">
      <c r="A34" s="661" t="s">
        <v>7166</v>
      </c>
      <c r="B34" s="662" t="s">
        <v>6929</v>
      </c>
      <c r="C34" s="662" t="s">
        <v>6967</v>
      </c>
      <c r="D34" s="662" t="s">
        <v>6970</v>
      </c>
      <c r="E34" s="662"/>
      <c r="F34" s="665">
        <v>1</v>
      </c>
      <c r="G34" s="665">
        <v>75</v>
      </c>
      <c r="H34" s="665">
        <v>1</v>
      </c>
      <c r="I34" s="665">
        <v>75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7166</v>
      </c>
      <c r="B35" s="662" t="s">
        <v>6929</v>
      </c>
      <c r="C35" s="662" t="s">
        <v>6926</v>
      </c>
      <c r="D35" s="662" t="s">
        <v>7000</v>
      </c>
      <c r="E35" s="662" t="s">
        <v>7001</v>
      </c>
      <c r="F35" s="665">
        <v>1</v>
      </c>
      <c r="G35" s="665">
        <v>116</v>
      </c>
      <c r="H35" s="665">
        <v>1</v>
      </c>
      <c r="I35" s="665">
        <v>116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7166</v>
      </c>
      <c r="B36" s="662" t="s">
        <v>6929</v>
      </c>
      <c r="C36" s="662" t="s">
        <v>6926</v>
      </c>
      <c r="D36" s="662" t="s">
        <v>7003</v>
      </c>
      <c r="E36" s="662" t="s">
        <v>7004</v>
      </c>
      <c r="F36" s="665">
        <v>1</v>
      </c>
      <c r="G36" s="665">
        <v>124</v>
      </c>
      <c r="H36" s="665">
        <v>1</v>
      </c>
      <c r="I36" s="665">
        <v>124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7166</v>
      </c>
      <c r="B37" s="662" t="s">
        <v>6929</v>
      </c>
      <c r="C37" s="662" t="s">
        <v>6926</v>
      </c>
      <c r="D37" s="662" t="s">
        <v>7015</v>
      </c>
      <c r="E37" s="662" t="s">
        <v>7016</v>
      </c>
      <c r="F37" s="665">
        <v>4</v>
      </c>
      <c r="G37" s="665">
        <v>464</v>
      </c>
      <c r="H37" s="665">
        <v>1</v>
      </c>
      <c r="I37" s="665">
        <v>116</v>
      </c>
      <c r="J37" s="665">
        <v>3</v>
      </c>
      <c r="K37" s="665">
        <v>350</v>
      </c>
      <c r="L37" s="665">
        <v>0.75431034482758619</v>
      </c>
      <c r="M37" s="665">
        <v>116.66666666666667</v>
      </c>
      <c r="N37" s="665">
        <v>4</v>
      </c>
      <c r="O37" s="665">
        <v>472</v>
      </c>
      <c r="P37" s="678">
        <v>1.0172413793103448</v>
      </c>
      <c r="Q37" s="666">
        <v>118</v>
      </c>
    </row>
    <row r="38" spans="1:17" ht="14.4" customHeight="1" x14ac:dyDescent="0.3">
      <c r="A38" s="661" t="s">
        <v>7166</v>
      </c>
      <c r="B38" s="662" t="s">
        <v>6929</v>
      </c>
      <c r="C38" s="662" t="s">
        <v>6926</v>
      </c>
      <c r="D38" s="662" t="s">
        <v>7033</v>
      </c>
      <c r="E38" s="662" t="s">
        <v>7034</v>
      </c>
      <c r="F38" s="665">
        <v>1</v>
      </c>
      <c r="G38" s="665">
        <v>932</v>
      </c>
      <c r="H38" s="665">
        <v>1</v>
      </c>
      <c r="I38" s="665">
        <v>932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7166</v>
      </c>
      <c r="B39" s="662" t="s">
        <v>6929</v>
      </c>
      <c r="C39" s="662" t="s">
        <v>6926</v>
      </c>
      <c r="D39" s="662" t="s">
        <v>7047</v>
      </c>
      <c r="E39" s="662" t="s">
        <v>7048</v>
      </c>
      <c r="F39" s="665">
        <v>1</v>
      </c>
      <c r="G39" s="665">
        <v>0</v>
      </c>
      <c r="H39" s="665"/>
      <c r="I39" s="665">
        <v>0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7166</v>
      </c>
      <c r="B40" s="662" t="s">
        <v>6929</v>
      </c>
      <c r="C40" s="662" t="s">
        <v>6926</v>
      </c>
      <c r="D40" s="662" t="s">
        <v>6930</v>
      </c>
      <c r="E40" s="662" t="s">
        <v>6931</v>
      </c>
      <c r="F40" s="665">
        <v>1</v>
      </c>
      <c r="G40" s="665">
        <v>232</v>
      </c>
      <c r="H40" s="665">
        <v>1</v>
      </c>
      <c r="I40" s="665">
        <v>232</v>
      </c>
      <c r="J40" s="665"/>
      <c r="K40" s="665"/>
      <c r="L40" s="665"/>
      <c r="M40" s="665"/>
      <c r="N40" s="665">
        <v>3</v>
      </c>
      <c r="O40" s="665">
        <v>705</v>
      </c>
      <c r="P40" s="678">
        <v>3.0387931034482758</v>
      </c>
      <c r="Q40" s="666">
        <v>235</v>
      </c>
    </row>
    <row r="41" spans="1:17" ht="14.4" customHeight="1" x14ac:dyDescent="0.3">
      <c r="A41" s="661" t="s">
        <v>7167</v>
      </c>
      <c r="B41" s="662" t="s">
        <v>6929</v>
      </c>
      <c r="C41" s="662" t="s">
        <v>6926</v>
      </c>
      <c r="D41" s="662" t="s">
        <v>6992</v>
      </c>
      <c r="E41" s="662" t="s">
        <v>6993</v>
      </c>
      <c r="F41" s="665"/>
      <c r="G41" s="665"/>
      <c r="H41" s="665"/>
      <c r="I41" s="665"/>
      <c r="J41" s="665">
        <v>1</v>
      </c>
      <c r="K41" s="665">
        <v>35</v>
      </c>
      <c r="L41" s="665"/>
      <c r="M41" s="665">
        <v>35</v>
      </c>
      <c r="N41" s="665"/>
      <c r="O41" s="665"/>
      <c r="P41" s="678"/>
      <c r="Q41" s="666"/>
    </row>
    <row r="42" spans="1:17" ht="14.4" customHeight="1" x14ac:dyDescent="0.3">
      <c r="A42" s="661" t="s">
        <v>7167</v>
      </c>
      <c r="B42" s="662" t="s">
        <v>6929</v>
      </c>
      <c r="C42" s="662" t="s">
        <v>6926</v>
      </c>
      <c r="D42" s="662" t="s">
        <v>7015</v>
      </c>
      <c r="E42" s="662" t="s">
        <v>7016</v>
      </c>
      <c r="F42" s="665">
        <v>3</v>
      </c>
      <c r="G42" s="665">
        <v>348</v>
      </c>
      <c r="H42" s="665">
        <v>1</v>
      </c>
      <c r="I42" s="665">
        <v>116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7167</v>
      </c>
      <c r="B43" s="662" t="s">
        <v>6929</v>
      </c>
      <c r="C43" s="662" t="s">
        <v>6926</v>
      </c>
      <c r="D43" s="662" t="s">
        <v>6930</v>
      </c>
      <c r="E43" s="662" t="s">
        <v>6931</v>
      </c>
      <c r="F43" s="665"/>
      <c r="G43" s="665"/>
      <c r="H43" s="665"/>
      <c r="I43" s="665"/>
      <c r="J43" s="665">
        <v>1</v>
      </c>
      <c r="K43" s="665">
        <v>234</v>
      </c>
      <c r="L43" s="665"/>
      <c r="M43" s="665">
        <v>234</v>
      </c>
      <c r="N43" s="665">
        <v>1</v>
      </c>
      <c r="O43" s="665">
        <v>235</v>
      </c>
      <c r="P43" s="678"/>
      <c r="Q43" s="666">
        <v>235</v>
      </c>
    </row>
    <row r="44" spans="1:17" ht="14.4" customHeight="1" x14ac:dyDescent="0.3">
      <c r="A44" s="661" t="s">
        <v>7168</v>
      </c>
      <c r="B44" s="662" t="s">
        <v>6929</v>
      </c>
      <c r="C44" s="662" t="s">
        <v>6926</v>
      </c>
      <c r="D44" s="662" t="s">
        <v>6992</v>
      </c>
      <c r="E44" s="662" t="s">
        <v>6993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35</v>
      </c>
      <c r="P44" s="678"/>
      <c r="Q44" s="666">
        <v>35</v>
      </c>
    </row>
    <row r="45" spans="1:17" ht="14.4" customHeight="1" x14ac:dyDescent="0.3">
      <c r="A45" s="661" t="s">
        <v>7168</v>
      </c>
      <c r="B45" s="662" t="s">
        <v>6929</v>
      </c>
      <c r="C45" s="662" t="s">
        <v>6926</v>
      </c>
      <c r="D45" s="662" t="s">
        <v>7000</v>
      </c>
      <c r="E45" s="662" t="s">
        <v>7001</v>
      </c>
      <c r="F45" s="665">
        <v>0</v>
      </c>
      <c r="G45" s="665">
        <v>0</v>
      </c>
      <c r="H45" s="665"/>
      <c r="I45" s="665"/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7168</v>
      </c>
      <c r="B46" s="662" t="s">
        <v>6929</v>
      </c>
      <c r="C46" s="662" t="s">
        <v>6926</v>
      </c>
      <c r="D46" s="662" t="s">
        <v>7009</v>
      </c>
      <c r="E46" s="662" t="s">
        <v>7010</v>
      </c>
      <c r="F46" s="665"/>
      <c r="G46" s="665"/>
      <c r="H46" s="665"/>
      <c r="I46" s="665"/>
      <c r="J46" s="665">
        <v>1</v>
      </c>
      <c r="K46" s="665">
        <v>95</v>
      </c>
      <c r="L46" s="665"/>
      <c r="M46" s="665">
        <v>95</v>
      </c>
      <c r="N46" s="665"/>
      <c r="O46" s="665"/>
      <c r="P46" s="678"/>
      <c r="Q46" s="666"/>
    </row>
    <row r="47" spans="1:17" ht="14.4" customHeight="1" x14ac:dyDescent="0.3">
      <c r="A47" s="661" t="s">
        <v>7168</v>
      </c>
      <c r="B47" s="662" t="s">
        <v>6929</v>
      </c>
      <c r="C47" s="662" t="s">
        <v>6926</v>
      </c>
      <c r="D47" s="662" t="s">
        <v>7013</v>
      </c>
      <c r="E47" s="662" t="s">
        <v>7014</v>
      </c>
      <c r="F47" s="665">
        <v>1</v>
      </c>
      <c r="G47" s="665">
        <v>91</v>
      </c>
      <c r="H47" s="665">
        <v>1</v>
      </c>
      <c r="I47" s="665">
        <v>91</v>
      </c>
      <c r="J47" s="665">
        <v>1</v>
      </c>
      <c r="K47" s="665">
        <v>93</v>
      </c>
      <c r="L47" s="665">
        <v>1.0219780219780219</v>
      </c>
      <c r="M47" s="665">
        <v>93</v>
      </c>
      <c r="N47" s="665"/>
      <c r="O47" s="665"/>
      <c r="P47" s="678"/>
      <c r="Q47" s="666"/>
    </row>
    <row r="48" spans="1:17" ht="14.4" customHeight="1" x14ac:dyDescent="0.3">
      <c r="A48" s="661" t="s">
        <v>7168</v>
      </c>
      <c r="B48" s="662" t="s">
        <v>6929</v>
      </c>
      <c r="C48" s="662" t="s">
        <v>6926</v>
      </c>
      <c r="D48" s="662" t="s">
        <v>7015</v>
      </c>
      <c r="E48" s="662" t="s">
        <v>7016</v>
      </c>
      <c r="F48" s="665">
        <v>10</v>
      </c>
      <c r="G48" s="665">
        <v>1160</v>
      </c>
      <c r="H48" s="665">
        <v>1</v>
      </c>
      <c r="I48" s="665">
        <v>116</v>
      </c>
      <c r="J48" s="665">
        <v>8</v>
      </c>
      <c r="K48" s="665">
        <v>938</v>
      </c>
      <c r="L48" s="665">
        <v>0.80862068965517242</v>
      </c>
      <c r="M48" s="665">
        <v>117.25</v>
      </c>
      <c r="N48" s="665">
        <v>11</v>
      </c>
      <c r="O48" s="665">
        <v>1298</v>
      </c>
      <c r="P48" s="678">
        <v>1.1189655172413793</v>
      </c>
      <c r="Q48" s="666">
        <v>118</v>
      </c>
    </row>
    <row r="49" spans="1:17" ht="14.4" customHeight="1" x14ac:dyDescent="0.3">
      <c r="A49" s="661" t="s">
        <v>7168</v>
      </c>
      <c r="B49" s="662" t="s">
        <v>6929</v>
      </c>
      <c r="C49" s="662" t="s">
        <v>6926</v>
      </c>
      <c r="D49" s="662" t="s">
        <v>7049</v>
      </c>
      <c r="E49" s="662" t="s">
        <v>7050</v>
      </c>
      <c r="F49" s="665">
        <v>1</v>
      </c>
      <c r="G49" s="665">
        <v>106</v>
      </c>
      <c r="H49" s="665">
        <v>1</v>
      </c>
      <c r="I49" s="665">
        <v>106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7168</v>
      </c>
      <c r="B50" s="662" t="s">
        <v>6929</v>
      </c>
      <c r="C50" s="662" t="s">
        <v>6926</v>
      </c>
      <c r="D50" s="662" t="s">
        <v>7053</v>
      </c>
      <c r="E50" s="662" t="s">
        <v>7054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82</v>
      </c>
      <c r="P50" s="678"/>
      <c r="Q50" s="666">
        <v>82</v>
      </c>
    </row>
    <row r="51" spans="1:17" ht="14.4" customHeight="1" x14ac:dyDescent="0.3">
      <c r="A51" s="661" t="s">
        <v>7168</v>
      </c>
      <c r="B51" s="662" t="s">
        <v>6929</v>
      </c>
      <c r="C51" s="662" t="s">
        <v>6926</v>
      </c>
      <c r="D51" s="662" t="s">
        <v>6930</v>
      </c>
      <c r="E51" s="662" t="s">
        <v>6931</v>
      </c>
      <c r="F51" s="665">
        <v>4</v>
      </c>
      <c r="G51" s="665">
        <v>928</v>
      </c>
      <c r="H51" s="665">
        <v>1</v>
      </c>
      <c r="I51" s="665">
        <v>232</v>
      </c>
      <c r="J51" s="665">
        <v>4</v>
      </c>
      <c r="K51" s="665">
        <v>936</v>
      </c>
      <c r="L51" s="665">
        <v>1.0086206896551724</v>
      </c>
      <c r="M51" s="665">
        <v>234</v>
      </c>
      <c r="N51" s="665">
        <v>4</v>
      </c>
      <c r="O51" s="665">
        <v>940</v>
      </c>
      <c r="P51" s="678">
        <v>1.0129310344827587</v>
      </c>
      <c r="Q51" s="666">
        <v>235</v>
      </c>
    </row>
    <row r="52" spans="1:17" ht="14.4" customHeight="1" x14ac:dyDescent="0.3">
      <c r="A52" s="661" t="s">
        <v>7168</v>
      </c>
      <c r="B52" s="662" t="s">
        <v>6929</v>
      </c>
      <c r="C52" s="662" t="s">
        <v>6926</v>
      </c>
      <c r="D52" s="662" t="s">
        <v>7087</v>
      </c>
      <c r="E52" s="662" t="s">
        <v>7088</v>
      </c>
      <c r="F52" s="665"/>
      <c r="G52" s="665"/>
      <c r="H52" s="665"/>
      <c r="I52" s="665"/>
      <c r="J52" s="665">
        <v>1</v>
      </c>
      <c r="K52" s="665">
        <v>310</v>
      </c>
      <c r="L52" s="665"/>
      <c r="M52" s="665">
        <v>310</v>
      </c>
      <c r="N52" s="665"/>
      <c r="O52" s="665"/>
      <c r="P52" s="678"/>
      <c r="Q52" s="666"/>
    </row>
    <row r="53" spans="1:17" ht="14.4" customHeight="1" x14ac:dyDescent="0.3">
      <c r="A53" s="661" t="s">
        <v>7168</v>
      </c>
      <c r="B53" s="662" t="s">
        <v>6929</v>
      </c>
      <c r="C53" s="662" t="s">
        <v>6926</v>
      </c>
      <c r="D53" s="662" t="s">
        <v>7111</v>
      </c>
      <c r="E53" s="662" t="s">
        <v>7112</v>
      </c>
      <c r="F53" s="665">
        <v>1</v>
      </c>
      <c r="G53" s="665">
        <v>80</v>
      </c>
      <c r="H53" s="665">
        <v>1</v>
      </c>
      <c r="I53" s="665">
        <v>80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7169</v>
      </c>
      <c r="B54" s="662" t="s">
        <v>6929</v>
      </c>
      <c r="C54" s="662" t="s">
        <v>6926</v>
      </c>
      <c r="D54" s="662" t="s">
        <v>6994</v>
      </c>
      <c r="E54" s="662" t="s">
        <v>6995</v>
      </c>
      <c r="F54" s="665">
        <v>1</v>
      </c>
      <c r="G54" s="665">
        <v>5</v>
      </c>
      <c r="H54" s="665">
        <v>1</v>
      </c>
      <c r="I54" s="665">
        <v>5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7169</v>
      </c>
      <c r="B55" s="662" t="s">
        <v>6929</v>
      </c>
      <c r="C55" s="662" t="s">
        <v>6926</v>
      </c>
      <c r="D55" s="662" t="s">
        <v>6998</v>
      </c>
      <c r="E55" s="662" t="s">
        <v>6999</v>
      </c>
      <c r="F55" s="665">
        <v>1</v>
      </c>
      <c r="G55" s="665">
        <v>232</v>
      </c>
      <c r="H55" s="665">
        <v>1</v>
      </c>
      <c r="I55" s="665">
        <v>232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7169</v>
      </c>
      <c r="B56" s="662" t="s">
        <v>6929</v>
      </c>
      <c r="C56" s="662" t="s">
        <v>6926</v>
      </c>
      <c r="D56" s="662" t="s">
        <v>7005</v>
      </c>
      <c r="E56" s="662" t="s">
        <v>7006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301</v>
      </c>
      <c r="P56" s="678"/>
      <c r="Q56" s="666">
        <v>301</v>
      </c>
    </row>
    <row r="57" spans="1:17" ht="14.4" customHeight="1" x14ac:dyDescent="0.3">
      <c r="A57" s="661" t="s">
        <v>7169</v>
      </c>
      <c r="B57" s="662" t="s">
        <v>6929</v>
      </c>
      <c r="C57" s="662" t="s">
        <v>6926</v>
      </c>
      <c r="D57" s="662" t="s">
        <v>7013</v>
      </c>
      <c r="E57" s="662" t="s">
        <v>7014</v>
      </c>
      <c r="F57" s="665"/>
      <c r="G57" s="665"/>
      <c r="H57" s="665"/>
      <c r="I57" s="665"/>
      <c r="J57" s="665">
        <v>1</v>
      </c>
      <c r="K57" s="665">
        <v>93</v>
      </c>
      <c r="L57" s="665"/>
      <c r="M57" s="665">
        <v>93</v>
      </c>
      <c r="N57" s="665"/>
      <c r="O57" s="665"/>
      <c r="P57" s="678"/>
      <c r="Q57" s="666"/>
    </row>
    <row r="58" spans="1:17" ht="14.4" customHeight="1" x14ac:dyDescent="0.3">
      <c r="A58" s="661" t="s">
        <v>7169</v>
      </c>
      <c r="B58" s="662" t="s">
        <v>6929</v>
      </c>
      <c r="C58" s="662" t="s">
        <v>6926</v>
      </c>
      <c r="D58" s="662" t="s">
        <v>7015</v>
      </c>
      <c r="E58" s="662" t="s">
        <v>7016</v>
      </c>
      <c r="F58" s="665">
        <v>14</v>
      </c>
      <c r="G58" s="665">
        <v>1624</v>
      </c>
      <c r="H58" s="665">
        <v>1</v>
      </c>
      <c r="I58" s="665">
        <v>116</v>
      </c>
      <c r="J58" s="665">
        <v>11</v>
      </c>
      <c r="K58" s="665">
        <v>1054</v>
      </c>
      <c r="L58" s="665">
        <v>0.64901477832512311</v>
      </c>
      <c r="M58" s="665">
        <v>95.818181818181813</v>
      </c>
      <c r="N58" s="665">
        <v>14</v>
      </c>
      <c r="O58" s="665">
        <v>1652</v>
      </c>
      <c r="P58" s="678">
        <v>1.0172413793103448</v>
      </c>
      <c r="Q58" s="666">
        <v>118</v>
      </c>
    </row>
    <row r="59" spans="1:17" ht="14.4" customHeight="1" x14ac:dyDescent="0.3">
      <c r="A59" s="661" t="s">
        <v>7169</v>
      </c>
      <c r="B59" s="662" t="s">
        <v>6929</v>
      </c>
      <c r="C59" s="662" t="s">
        <v>6926</v>
      </c>
      <c r="D59" s="662" t="s">
        <v>7029</v>
      </c>
      <c r="E59" s="662" t="s">
        <v>7030</v>
      </c>
      <c r="F59" s="665"/>
      <c r="G59" s="665"/>
      <c r="H59" s="665"/>
      <c r="I59" s="665"/>
      <c r="J59" s="665">
        <v>1</v>
      </c>
      <c r="K59" s="665">
        <v>1634</v>
      </c>
      <c r="L59" s="665"/>
      <c r="M59" s="665">
        <v>1634</v>
      </c>
      <c r="N59" s="665"/>
      <c r="O59" s="665"/>
      <c r="P59" s="678"/>
      <c r="Q59" s="666"/>
    </row>
    <row r="60" spans="1:17" ht="14.4" customHeight="1" x14ac:dyDescent="0.3">
      <c r="A60" s="661" t="s">
        <v>7169</v>
      </c>
      <c r="B60" s="662" t="s">
        <v>6929</v>
      </c>
      <c r="C60" s="662" t="s">
        <v>6926</v>
      </c>
      <c r="D60" s="662" t="s">
        <v>7033</v>
      </c>
      <c r="E60" s="662" t="s">
        <v>7034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946</v>
      </c>
      <c r="P60" s="678"/>
      <c r="Q60" s="666">
        <v>946</v>
      </c>
    </row>
    <row r="61" spans="1:17" ht="14.4" customHeight="1" x14ac:dyDescent="0.3">
      <c r="A61" s="661" t="s">
        <v>7169</v>
      </c>
      <c r="B61" s="662" t="s">
        <v>6929</v>
      </c>
      <c r="C61" s="662" t="s">
        <v>6926</v>
      </c>
      <c r="D61" s="662" t="s">
        <v>7049</v>
      </c>
      <c r="E61" s="662" t="s">
        <v>7050</v>
      </c>
      <c r="F61" s="665">
        <v>2</v>
      </c>
      <c r="G61" s="665">
        <v>106</v>
      </c>
      <c r="H61" s="665">
        <v>1</v>
      </c>
      <c r="I61" s="665">
        <v>53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7169</v>
      </c>
      <c r="B62" s="662" t="s">
        <v>6929</v>
      </c>
      <c r="C62" s="662" t="s">
        <v>6926</v>
      </c>
      <c r="D62" s="662" t="s">
        <v>7053</v>
      </c>
      <c r="E62" s="662" t="s">
        <v>7054</v>
      </c>
      <c r="F62" s="665"/>
      <c r="G62" s="665"/>
      <c r="H62" s="665"/>
      <c r="I62" s="665"/>
      <c r="J62" s="665">
        <v>2</v>
      </c>
      <c r="K62" s="665">
        <v>163</v>
      </c>
      <c r="L62" s="665"/>
      <c r="M62" s="665">
        <v>81.5</v>
      </c>
      <c r="N62" s="665"/>
      <c r="O62" s="665"/>
      <c r="P62" s="678"/>
      <c r="Q62" s="666"/>
    </row>
    <row r="63" spans="1:17" ht="14.4" customHeight="1" x14ac:dyDescent="0.3">
      <c r="A63" s="661" t="s">
        <v>7169</v>
      </c>
      <c r="B63" s="662" t="s">
        <v>6929</v>
      </c>
      <c r="C63" s="662" t="s">
        <v>6926</v>
      </c>
      <c r="D63" s="662" t="s">
        <v>6930</v>
      </c>
      <c r="E63" s="662" t="s">
        <v>6931</v>
      </c>
      <c r="F63" s="665">
        <v>5</v>
      </c>
      <c r="G63" s="665">
        <v>1160</v>
      </c>
      <c r="H63" s="665">
        <v>1</v>
      </c>
      <c r="I63" s="665">
        <v>232</v>
      </c>
      <c r="J63" s="665">
        <v>10</v>
      </c>
      <c r="K63" s="665">
        <v>2326</v>
      </c>
      <c r="L63" s="665">
        <v>2.0051724137931033</v>
      </c>
      <c r="M63" s="665">
        <v>232.6</v>
      </c>
      <c r="N63" s="665">
        <v>2</v>
      </c>
      <c r="O63" s="665">
        <v>470</v>
      </c>
      <c r="P63" s="678">
        <v>0.40517241379310343</v>
      </c>
      <c r="Q63" s="666">
        <v>235</v>
      </c>
    </row>
    <row r="64" spans="1:17" ht="14.4" customHeight="1" x14ac:dyDescent="0.3">
      <c r="A64" s="661" t="s">
        <v>7169</v>
      </c>
      <c r="B64" s="662" t="s">
        <v>6929</v>
      </c>
      <c r="C64" s="662" t="s">
        <v>6926</v>
      </c>
      <c r="D64" s="662" t="s">
        <v>7087</v>
      </c>
      <c r="E64" s="662" t="s">
        <v>7088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311</v>
      </c>
      <c r="P64" s="678"/>
      <c r="Q64" s="666">
        <v>311</v>
      </c>
    </row>
    <row r="65" spans="1:17" ht="14.4" customHeight="1" x14ac:dyDescent="0.3">
      <c r="A65" s="661" t="s">
        <v>7169</v>
      </c>
      <c r="B65" s="662" t="s">
        <v>6929</v>
      </c>
      <c r="C65" s="662" t="s">
        <v>6926</v>
      </c>
      <c r="D65" s="662" t="s">
        <v>7105</v>
      </c>
      <c r="E65" s="662" t="s">
        <v>7106</v>
      </c>
      <c r="F65" s="665"/>
      <c r="G65" s="665"/>
      <c r="H65" s="665"/>
      <c r="I65" s="665"/>
      <c r="J65" s="665">
        <v>1</v>
      </c>
      <c r="K65" s="665">
        <v>928</v>
      </c>
      <c r="L65" s="665"/>
      <c r="M65" s="665">
        <v>928</v>
      </c>
      <c r="N65" s="665"/>
      <c r="O65" s="665"/>
      <c r="P65" s="678"/>
      <c r="Q65" s="666"/>
    </row>
    <row r="66" spans="1:17" ht="14.4" customHeight="1" x14ac:dyDescent="0.3">
      <c r="A66" s="661" t="s">
        <v>7169</v>
      </c>
      <c r="B66" s="662" t="s">
        <v>7137</v>
      </c>
      <c r="C66" s="662" t="s">
        <v>6967</v>
      </c>
      <c r="D66" s="662" t="s">
        <v>7170</v>
      </c>
      <c r="E66" s="662" t="s">
        <v>7171</v>
      </c>
      <c r="F66" s="665"/>
      <c r="G66" s="665"/>
      <c r="H66" s="665"/>
      <c r="I66" s="665"/>
      <c r="J66" s="665">
        <v>6</v>
      </c>
      <c r="K66" s="665">
        <v>1979.88</v>
      </c>
      <c r="L66" s="665"/>
      <c r="M66" s="665">
        <v>329.98</v>
      </c>
      <c r="N66" s="665"/>
      <c r="O66" s="665"/>
      <c r="P66" s="678"/>
      <c r="Q66" s="666"/>
    </row>
    <row r="67" spans="1:17" ht="14.4" customHeight="1" x14ac:dyDescent="0.3">
      <c r="A67" s="661" t="s">
        <v>7169</v>
      </c>
      <c r="B67" s="662" t="s">
        <v>7137</v>
      </c>
      <c r="C67" s="662" t="s">
        <v>6967</v>
      </c>
      <c r="D67" s="662" t="s">
        <v>7172</v>
      </c>
      <c r="E67" s="662" t="s">
        <v>7173</v>
      </c>
      <c r="F67" s="665"/>
      <c r="G67" s="665"/>
      <c r="H67" s="665"/>
      <c r="I67" s="665"/>
      <c r="J67" s="665">
        <v>1</v>
      </c>
      <c r="K67" s="665">
        <v>1435.36</v>
      </c>
      <c r="L67" s="665"/>
      <c r="M67" s="665">
        <v>1435.36</v>
      </c>
      <c r="N67" s="665"/>
      <c r="O67" s="665"/>
      <c r="P67" s="678"/>
      <c r="Q67" s="666"/>
    </row>
    <row r="68" spans="1:17" ht="14.4" customHeight="1" x14ac:dyDescent="0.3">
      <c r="A68" s="661" t="s">
        <v>7169</v>
      </c>
      <c r="B68" s="662" t="s">
        <v>7137</v>
      </c>
      <c r="C68" s="662" t="s">
        <v>6967</v>
      </c>
      <c r="D68" s="662" t="s">
        <v>7174</v>
      </c>
      <c r="E68" s="662" t="s">
        <v>7175</v>
      </c>
      <c r="F68" s="665"/>
      <c r="G68" s="665"/>
      <c r="H68" s="665"/>
      <c r="I68" s="665"/>
      <c r="J68" s="665">
        <v>2</v>
      </c>
      <c r="K68" s="665">
        <v>2068.58</v>
      </c>
      <c r="L68" s="665"/>
      <c r="M68" s="665">
        <v>1034.29</v>
      </c>
      <c r="N68" s="665"/>
      <c r="O68" s="665"/>
      <c r="P68" s="678"/>
      <c r="Q68" s="666"/>
    </row>
    <row r="69" spans="1:17" ht="14.4" customHeight="1" x14ac:dyDescent="0.3">
      <c r="A69" s="661" t="s">
        <v>7169</v>
      </c>
      <c r="B69" s="662" t="s">
        <v>7137</v>
      </c>
      <c r="C69" s="662" t="s">
        <v>6967</v>
      </c>
      <c r="D69" s="662" t="s">
        <v>7176</v>
      </c>
      <c r="E69" s="662" t="s">
        <v>7175</v>
      </c>
      <c r="F69" s="665"/>
      <c r="G69" s="665"/>
      <c r="H69" s="665"/>
      <c r="I69" s="665"/>
      <c r="J69" s="665">
        <v>1</v>
      </c>
      <c r="K69" s="665">
        <v>1099.58</v>
      </c>
      <c r="L69" s="665"/>
      <c r="M69" s="665">
        <v>1099.58</v>
      </c>
      <c r="N69" s="665"/>
      <c r="O69" s="665"/>
      <c r="P69" s="678"/>
      <c r="Q69" s="666"/>
    </row>
    <row r="70" spans="1:17" ht="14.4" customHeight="1" x14ac:dyDescent="0.3">
      <c r="A70" s="661" t="s">
        <v>7169</v>
      </c>
      <c r="B70" s="662" t="s">
        <v>7137</v>
      </c>
      <c r="C70" s="662" t="s">
        <v>6967</v>
      </c>
      <c r="D70" s="662" t="s">
        <v>7177</v>
      </c>
      <c r="E70" s="662" t="s">
        <v>7178</v>
      </c>
      <c r="F70" s="665"/>
      <c r="G70" s="665"/>
      <c r="H70" s="665"/>
      <c r="I70" s="665"/>
      <c r="J70" s="665">
        <v>2</v>
      </c>
      <c r="K70" s="665">
        <v>435.28</v>
      </c>
      <c r="L70" s="665"/>
      <c r="M70" s="665">
        <v>217.64</v>
      </c>
      <c r="N70" s="665"/>
      <c r="O70" s="665"/>
      <c r="P70" s="678"/>
      <c r="Q70" s="666"/>
    </row>
    <row r="71" spans="1:17" ht="14.4" customHeight="1" x14ac:dyDescent="0.3">
      <c r="A71" s="661" t="s">
        <v>7169</v>
      </c>
      <c r="B71" s="662" t="s">
        <v>7137</v>
      </c>
      <c r="C71" s="662" t="s">
        <v>6967</v>
      </c>
      <c r="D71" s="662" t="s">
        <v>7179</v>
      </c>
      <c r="E71" s="662" t="s">
        <v>7180</v>
      </c>
      <c r="F71" s="665"/>
      <c r="G71" s="665"/>
      <c r="H71" s="665"/>
      <c r="I71" s="665"/>
      <c r="J71" s="665">
        <v>3</v>
      </c>
      <c r="K71" s="665">
        <v>3743.34</v>
      </c>
      <c r="L71" s="665"/>
      <c r="M71" s="665">
        <v>1247.78</v>
      </c>
      <c r="N71" s="665"/>
      <c r="O71" s="665"/>
      <c r="P71" s="678"/>
      <c r="Q71" s="666"/>
    </row>
    <row r="72" spans="1:17" ht="14.4" customHeight="1" x14ac:dyDescent="0.3">
      <c r="A72" s="661" t="s">
        <v>7169</v>
      </c>
      <c r="B72" s="662" t="s">
        <v>7137</v>
      </c>
      <c r="C72" s="662" t="s">
        <v>6967</v>
      </c>
      <c r="D72" s="662" t="s">
        <v>7181</v>
      </c>
      <c r="E72" s="662" t="s">
        <v>7182</v>
      </c>
      <c r="F72" s="665"/>
      <c r="G72" s="665"/>
      <c r="H72" s="665"/>
      <c r="I72" s="665"/>
      <c r="J72" s="665">
        <v>1</v>
      </c>
      <c r="K72" s="665">
        <v>9701.4</v>
      </c>
      <c r="L72" s="665"/>
      <c r="M72" s="665">
        <v>9701.4</v>
      </c>
      <c r="N72" s="665"/>
      <c r="O72" s="665"/>
      <c r="P72" s="678"/>
      <c r="Q72" s="666"/>
    </row>
    <row r="73" spans="1:17" ht="14.4" customHeight="1" x14ac:dyDescent="0.3">
      <c r="A73" s="661" t="s">
        <v>7169</v>
      </c>
      <c r="B73" s="662" t="s">
        <v>7137</v>
      </c>
      <c r="C73" s="662" t="s">
        <v>6926</v>
      </c>
      <c r="D73" s="662" t="s">
        <v>7183</v>
      </c>
      <c r="E73" s="662" t="s">
        <v>7184</v>
      </c>
      <c r="F73" s="665"/>
      <c r="G73" s="665"/>
      <c r="H73" s="665"/>
      <c r="I73" s="665"/>
      <c r="J73" s="665">
        <v>1</v>
      </c>
      <c r="K73" s="665">
        <v>3493</v>
      </c>
      <c r="L73" s="665"/>
      <c r="M73" s="665">
        <v>3493</v>
      </c>
      <c r="N73" s="665"/>
      <c r="O73" s="665"/>
      <c r="P73" s="678"/>
      <c r="Q73" s="666"/>
    </row>
    <row r="74" spans="1:17" ht="14.4" customHeight="1" x14ac:dyDescent="0.3">
      <c r="A74" s="661" t="s">
        <v>7169</v>
      </c>
      <c r="B74" s="662" t="s">
        <v>7137</v>
      </c>
      <c r="C74" s="662" t="s">
        <v>6926</v>
      </c>
      <c r="D74" s="662" t="s">
        <v>7185</v>
      </c>
      <c r="E74" s="662" t="s">
        <v>7186</v>
      </c>
      <c r="F74" s="665"/>
      <c r="G74" s="665"/>
      <c r="H74" s="665"/>
      <c r="I74" s="665"/>
      <c r="J74" s="665">
        <v>1</v>
      </c>
      <c r="K74" s="665">
        <v>4144</v>
      </c>
      <c r="L74" s="665"/>
      <c r="M74" s="665">
        <v>4144</v>
      </c>
      <c r="N74" s="665"/>
      <c r="O74" s="665"/>
      <c r="P74" s="678"/>
      <c r="Q74" s="666"/>
    </row>
    <row r="75" spans="1:17" ht="14.4" customHeight="1" x14ac:dyDescent="0.3">
      <c r="A75" s="661" t="s">
        <v>7169</v>
      </c>
      <c r="B75" s="662" t="s">
        <v>7137</v>
      </c>
      <c r="C75" s="662" t="s">
        <v>6926</v>
      </c>
      <c r="D75" s="662" t="s">
        <v>7077</v>
      </c>
      <c r="E75" s="662" t="s">
        <v>7078</v>
      </c>
      <c r="F75" s="665"/>
      <c r="G75" s="665"/>
      <c r="H75" s="665"/>
      <c r="I75" s="665"/>
      <c r="J75" s="665">
        <v>1</v>
      </c>
      <c r="K75" s="665">
        <v>113</v>
      </c>
      <c r="L75" s="665"/>
      <c r="M75" s="665">
        <v>113</v>
      </c>
      <c r="N75" s="665"/>
      <c r="O75" s="665"/>
      <c r="P75" s="678"/>
      <c r="Q75" s="666"/>
    </row>
    <row r="76" spans="1:17" ht="14.4" customHeight="1" x14ac:dyDescent="0.3">
      <c r="A76" s="661" t="s">
        <v>7169</v>
      </c>
      <c r="B76" s="662" t="s">
        <v>7137</v>
      </c>
      <c r="C76" s="662" t="s">
        <v>6926</v>
      </c>
      <c r="D76" s="662" t="s">
        <v>7087</v>
      </c>
      <c r="E76" s="662" t="s">
        <v>7088</v>
      </c>
      <c r="F76" s="665"/>
      <c r="G76" s="665"/>
      <c r="H76" s="665"/>
      <c r="I76" s="665"/>
      <c r="J76" s="665">
        <v>1</v>
      </c>
      <c r="K76" s="665">
        <v>310</v>
      </c>
      <c r="L76" s="665"/>
      <c r="M76" s="665">
        <v>310</v>
      </c>
      <c r="N76" s="665"/>
      <c r="O76" s="665"/>
      <c r="P76" s="678"/>
      <c r="Q76" s="666"/>
    </row>
    <row r="77" spans="1:17" ht="14.4" customHeight="1" x14ac:dyDescent="0.3">
      <c r="A77" s="661" t="s">
        <v>7187</v>
      </c>
      <c r="B77" s="662" t="s">
        <v>6929</v>
      </c>
      <c r="C77" s="662" t="s">
        <v>6926</v>
      </c>
      <c r="D77" s="662" t="s">
        <v>7013</v>
      </c>
      <c r="E77" s="662" t="s">
        <v>7014</v>
      </c>
      <c r="F77" s="665"/>
      <c r="G77" s="665"/>
      <c r="H77" s="665"/>
      <c r="I77" s="665"/>
      <c r="J77" s="665">
        <v>1</v>
      </c>
      <c r="K77" s="665">
        <v>93</v>
      </c>
      <c r="L77" s="665"/>
      <c r="M77" s="665">
        <v>93</v>
      </c>
      <c r="N77" s="665"/>
      <c r="O77" s="665"/>
      <c r="P77" s="678"/>
      <c r="Q77" s="666"/>
    </row>
    <row r="78" spans="1:17" ht="14.4" customHeight="1" x14ac:dyDescent="0.3">
      <c r="A78" s="661" t="s">
        <v>7187</v>
      </c>
      <c r="B78" s="662" t="s">
        <v>6929</v>
      </c>
      <c r="C78" s="662" t="s">
        <v>6926</v>
      </c>
      <c r="D78" s="662" t="s">
        <v>7015</v>
      </c>
      <c r="E78" s="662" t="s">
        <v>7016</v>
      </c>
      <c r="F78" s="665"/>
      <c r="G78" s="665"/>
      <c r="H78" s="665"/>
      <c r="I78" s="665"/>
      <c r="J78" s="665">
        <v>3</v>
      </c>
      <c r="K78" s="665">
        <v>352</v>
      </c>
      <c r="L78" s="665"/>
      <c r="M78" s="665">
        <v>117.33333333333333</v>
      </c>
      <c r="N78" s="665">
        <v>2</v>
      </c>
      <c r="O78" s="665">
        <v>236</v>
      </c>
      <c r="P78" s="678"/>
      <c r="Q78" s="666">
        <v>118</v>
      </c>
    </row>
    <row r="79" spans="1:17" ht="14.4" customHeight="1" x14ac:dyDescent="0.3">
      <c r="A79" s="661" t="s">
        <v>7187</v>
      </c>
      <c r="B79" s="662" t="s">
        <v>6929</v>
      </c>
      <c r="C79" s="662" t="s">
        <v>6926</v>
      </c>
      <c r="D79" s="662" t="s">
        <v>6930</v>
      </c>
      <c r="E79" s="662" t="s">
        <v>6931</v>
      </c>
      <c r="F79" s="665"/>
      <c r="G79" s="665"/>
      <c r="H79" s="665"/>
      <c r="I79" s="665"/>
      <c r="J79" s="665"/>
      <c r="K79" s="665"/>
      <c r="L79" s="665"/>
      <c r="M79" s="665"/>
      <c r="N79" s="665">
        <v>0</v>
      </c>
      <c r="O79" s="665">
        <v>0</v>
      </c>
      <c r="P79" s="678"/>
      <c r="Q79" s="666"/>
    </row>
    <row r="80" spans="1:17" ht="14.4" customHeight="1" x14ac:dyDescent="0.3">
      <c r="A80" s="661" t="s">
        <v>7188</v>
      </c>
      <c r="B80" s="662" t="s">
        <v>6929</v>
      </c>
      <c r="C80" s="662" t="s">
        <v>6967</v>
      </c>
      <c r="D80" s="662" t="s">
        <v>6968</v>
      </c>
      <c r="E80" s="662"/>
      <c r="F80" s="665">
        <v>1</v>
      </c>
      <c r="G80" s="665">
        <v>70</v>
      </c>
      <c r="H80" s="665">
        <v>1</v>
      </c>
      <c r="I80" s="665">
        <v>70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7188</v>
      </c>
      <c r="B81" s="662" t="s">
        <v>6929</v>
      </c>
      <c r="C81" s="662" t="s">
        <v>6967</v>
      </c>
      <c r="D81" s="662" t="s">
        <v>6972</v>
      </c>
      <c r="E81" s="662"/>
      <c r="F81" s="665">
        <v>1</v>
      </c>
      <c r="G81" s="665">
        <v>147</v>
      </c>
      <c r="H81" s="665">
        <v>1</v>
      </c>
      <c r="I81" s="665">
        <v>147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7188</v>
      </c>
      <c r="B82" s="662" t="s">
        <v>6929</v>
      </c>
      <c r="C82" s="662" t="s">
        <v>6967</v>
      </c>
      <c r="D82" s="662" t="s">
        <v>6978</v>
      </c>
      <c r="E82" s="662"/>
      <c r="F82" s="665">
        <v>1</v>
      </c>
      <c r="G82" s="665">
        <v>194</v>
      </c>
      <c r="H82" s="665">
        <v>1</v>
      </c>
      <c r="I82" s="665">
        <v>194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7188</v>
      </c>
      <c r="B83" s="662" t="s">
        <v>6929</v>
      </c>
      <c r="C83" s="662" t="s">
        <v>6967</v>
      </c>
      <c r="D83" s="662" t="s">
        <v>6980</v>
      </c>
      <c r="E83" s="662"/>
      <c r="F83" s="665">
        <v>1</v>
      </c>
      <c r="G83" s="665">
        <v>247</v>
      </c>
      <c r="H83" s="665">
        <v>1</v>
      </c>
      <c r="I83" s="665">
        <v>247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7188</v>
      </c>
      <c r="B84" s="662" t="s">
        <v>6929</v>
      </c>
      <c r="C84" s="662" t="s">
        <v>6926</v>
      </c>
      <c r="D84" s="662" t="s">
        <v>6992</v>
      </c>
      <c r="E84" s="662" t="s">
        <v>6993</v>
      </c>
      <c r="F84" s="665">
        <v>7</v>
      </c>
      <c r="G84" s="665">
        <v>238</v>
      </c>
      <c r="H84" s="665">
        <v>1</v>
      </c>
      <c r="I84" s="665">
        <v>34</v>
      </c>
      <c r="J84" s="665">
        <v>4</v>
      </c>
      <c r="K84" s="665">
        <v>139</v>
      </c>
      <c r="L84" s="665">
        <v>0.58403361344537819</v>
      </c>
      <c r="M84" s="665">
        <v>34.75</v>
      </c>
      <c r="N84" s="665">
        <v>1</v>
      </c>
      <c r="O84" s="665">
        <v>35</v>
      </c>
      <c r="P84" s="678">
        <v>0.14705882352941177</v>
      </c>
      <c r="Q84" s="666">
        <v>35</v>
      </c>
    </row>
    <row r="85" spans="1:17" ht="14.4" customHeight="1" x14ac:dyDescent="0.3">
      <c r="A85" s="661" t="s">
        <v>7188</v>
      </c>
      <c r="B85" s="662" t="s">
        <v>6929</v>
      </c>
      <c r="C85" s="662" t="s">
        <v>6926</v>
      </c>
      <c r="D85" s="662" t="s">
        <v>6998</v>
      </c>
      <c r="E85" s="662" t="s">
        <v>6999</v>
      </c>
      <c r="F85" s="665">
        <v>2</v>
      </c>
      <c r="G85" s="665">
        <v>464</v>
      </c>
      <c r="H85" s="665">
        <v>1</v>
      </c>
      <c r="I85" s="665">
        <v>232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7188</v>
      </c>
      <c r="B86" s="662" t="s">
        <v>6929</v>
      </c>
      <c r="C86" s="662" t="s">
        <v>6926</v>
      </c>
      <c r="D86" s="662" t="s">
        <v>7000</v>
      </c>
      <c r="E86" s="662" t="s">
        <v>7001</v>
      </c>
      <c r="F86" s="665">
        <v>10</v>
      </c>
      <c r="G86" s="665">
        <v>1160</v>
      </c>
      <c r="H86" s="665">
        <v>1</v>
      </c>
      <c r="I86" s="665">
        <v>116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7188</v>
      </c>
      <c r="B87" s="662" t="s">
        <v>6929</v>
      </c>
      <c r="C87" s="662" t="s">
        <v>6926</v>
      </c>
      <c r="D87" s="662" t="s">
        <v>7003</v>
      </c>
      <c r="E87" s="662" t="s">
        <v>7004</v>
      </c>
      <c r="F87" s="665"/>
      <c r="G87" s="665"/>
      <c r="H87" s="665"/>
      <c r="I87" s="665"/>
      <c r="J87" s="665">
        <v>2</v>
      </c>
      <c r="K87" s="665">
        <v>324</v>
      </c>
      <c r="L87" s="665"/>
      <c r="M87" s="665">
        <v>162</v>
      </c>
      <c r="N87" s="665">
        <v>1</v>
      </c>
      <c r="O87" s="665">
        <v>201</v>
      </c>
      <c r="P87" s="678"/>
      <c r="Q87" s="666">
        <v>201</v>
      </c>
    </row>
    <row r="88" spans="1:17" ht="14.4" customHeight="1" x14ac:dyDescent="0.3">
      <c r="A88" s="661" t="s">
        <v>7188</v>
      </c>
      <c r="B88" s="662" t="s">
        <v>6929</v>
      </c>
      <c r="C88" s="662" t="s">
        <v>6926</v>
      </c>
      <c r="D88" s="662" t="s">
        <v>7005</v>
      </c>
      <c r="E88" s="662" t="s">
        <v>7006</v>
      </c>
      <c r="F88" s="665">
        <v>2</v>
      </c>
      <c r="G88" s="665">
        <v>298</v>
      </c>
      <c r="H88" s="665">
        <v>1</v>
      </c>
      <c r="I88" s="665">
        <v>149</v>
      </c>
      <c r="J88" s="665">
        <v>1</v>
      </c>
      <c r="K88" s="665">
        <v>300</v>
      </c>
      <c r="L88" s="665">
        <v>1.0067114093959733</v>
      </c>
      <c r="M88" s="665">
        <v>300</v>
      </c>
      <c r="N88" s="665"/>
      <c r="O88" s="665"/>
      <c r="P88" s="678"/>
      <c r="Q88" s="666"/>
    </row>
    <row r="89" spans="1:17" ht="14.4" customHeight="1" x14ac:dyDescent="0.3">
      <c r="A89" s="661" t="s">
        <v>7188</v>
      </c>
      <c r="B89" s="662" t="s">
        <v>6929</v>
      </c>
      <c r="C89" s="662" t="s">
        <v>6926</v>
      </c>
      <c r="D89" s="662" t="s">
        <v>7007</v>
      </c>
      <c r="E89" s="662" t="s">
        <v>7008</v>
      </c>
      <c r="F89" s="665">
        <v>1</v>
      </c>
      <c r="G89" s="665">
        <v>224</v>
      </c>
      <c r="H89" s="665">
        <v>1</v>
      </c>
      <c r="I89" s="665">
        <v>224</v>
      </c>
      <c r="J89" s="665"/>
      <c r="K89" s="665"/>
      <c r="L89" s="665"/>
      <c r="M89" s="665"/>
      <c r="N89" s="665">
        <v>1</v>
      </c>
      <c r="O89" s="665">
        <v>476</v>
      </c>
      <c r="P89" s="678">
        <v>2.125</v>
      </c>
      <c r="Q89" s="666">
        <v>476</v>
      </c>
    </row>
    <row r="90" spans="1:17" ht="14.4" customHeight="1" x14ac:dyDescent="0.3">
      <c r="A90" s="661" t="s">
        <v>7188</v>
      </c>
      <c r="B90" s="662" t="s">
        <v>6929</v>
      </c>
      <c r="C90" s="662" t="s">
        <v>6926</v>
      </c>
      <c r="D90" s="662" t="s">
        <v>7009</v>
      </c>
      <c r="E90" s="662" t="s">
        <v>7010</v>
      </c>
      <c r="F90" s="665">
        <v>11</v>
      </c>
      <c r="G90" s="665">
        <v>1023</v>
      </c>
      <c r="H90" s="665">
        <v>1</v>
      </c>
      <c r="I90" s="665">
        <v>93</v>
      </c>
      <c r="J90" s="665">
        <v>5</v>
      </c>
      <c r="K90" s="665">
        <v>473</v>
      </c>
      <c r="L90" s="665">
        <v>0.46236559139784944</v>
      </c>
      <c r="M90" s="665">
        <v>94.6</v>
      </c>
      <c r="N90" s="665">
        <v>4</v>
      </c>
      <c r="O90" s="665">
        <v>380</v>
      </c>
      <c r="P90" s="678">
        <v>0.37145650048875856</v>
      </c>
      <c r="Q90" s="666">
        <v>95</v>
      </c>
    </row>
    <row r="91" spans="1:17" ht="14.4" customHeight="1" x14ac:dyDescent="0.3">
      <c r="A91" s="661" t="s">
        <v>7188</v>
      </c>
      <c r="B91" s="662" t="s">
        <v>6929</v>
      </c>
      <c r="C91" s="662" t="s">
        <v>6926</v>
      </c>
      <c r="D91" s="662" t="s">
        <v>7011</v>
      </c>
      <c r="E91" s="662" t="s">
        <v>7012</v>
      </c>
      <c r="F91" s="665"/>
      <c r="G91" s="665"/>
      <c r="H91" s="665"/>
      <c r="I91" s="665"/>
      <c r="J91" s="665">
        <v>1</v>
      </c>
      <c r="K91" s="665">
        <v>323</v>
      </c>
      <c r="L91" s="665"/>
      <c r="M91" s="665">
        <v>323</v>
      </c>
      <c r="N91" s="665"/>
      <c r="O91" s="665"/>
      <c r="P91" s="678"/>
      <c r="Q91" s="666"/>
    </row>
    <row r="92" spans="1:17" ht="14.4" customHeight="1" x14ac:dyDescent="0.3">
      <c r="A92" s="661" t="s">
        <v>7188</v>
      </c>
      <c r="B92" s="662" t="s">
        <v>6929</v>
      </c>
      <c r="C92" s="662" t="s">
        <v>6926</v>
      </c>
      <c r="D92" s="662" t="s">
        <v>7013</v>
      </c>
      <c r="E92" s="662" t="s">
        <v>7014</v>
      </c>
      <c r="F92" s="665">
        <v>3</v>
      </c>
      <c r="G92" s="665">
        <v>273</v>
      </c>
      <c r="H92" s="665">
        <v>1</v>
      </c>
      <c r="I92" s="665">
        <v>91</v>
      </c>
      <c r="J92" s="665"/>
      <c r="K92" s="665"/>
      <c r="L92" s="665"/>
      <c r="M92" s="665"/>
      <c r="N92" s="665">
        <v>3</v>
      </c>
      <c r="O92" s="665">
        <v>279</v>
      </c>
      <c r="P92" s="678">
        <v>1.0219780219780219</v>
      </c>
      <c r="Q92" s="666">
        <v>93</v>
      </c>
    </row>
    <row r="93" spans="1:17" ht="14.4" customHeight="1" x14ac:dyDescent="0.3">
      <c r="A93" s="661" t="s">
        <v>7188</v>
      </c>
      <c r="B93" s="662" t="s">
        <v>6929</v>
      </c>
      <c r="C93" s="662" t="s">
        <v>6926</v>
      </c>
      <c r="D93" s="662" t="s">
        <v>7015</v>
      </c>
      <c r="E93" s="662" t="s">
        <v>7016</v>
      </c>
      <c r="F93" s="665">
        <v>147</v>
      </c>
      <c r="G93" s="665">
        <v>17052</v>
      </c>
      <c r="H93" s="665">
        <v>1</v>
      </c>
      <c r="I93" s="665">
        <v>116</v>
      </c>
      <c r="J93" s="665">
        <v>144</v>
      </c>
      <c r="K93" s="665">
        <v>16948</v>
      </c>
      <c r="L93" s="665">
        <v>0.99390100867933384</v>
      </c>
      <c r="M93" s="665">
        <v>117.69444444444444</v>
      </c>
      <c r="N93" s="665">
        <v>145</v>
      </c>
      <c r="O93" s="665">
        <v>17110</v>
      </c>
      <c r="P93" s="678">
        <v>1.0034013605442176</v>
      </c>
      <c r="Q93" s="666">
        <v>118</v>
      </c>
    </row>
    <row r="94" spans="1:17" ht="14.4" customHeight="1" x14ac:dyDescent="0.3">
      <c r="A94" s="661" t="s">
        <v>7188</v>
      </c>
      <c r="B94" s="662" t="s">
        <v>6929</v>
      </c>
      <c r="C94" s="662" t="s">
        <v>6926</v>
      </c>
      <c r="D94" s="662" t="s">
        <v>7031</v>
      </c>
      <c r="E94" s="662" t="s">
        <v>7032</v>
      </c>
      <c r="F94" s="665">
        <v>2</v>
      </c>
      <c r="G94" s="665">
        <v>2540</v>
      </c>
      <c r="H94" s="665">
        <v>1</v>
      </c>
      <c r="I94" s="665">
        <v>1270</v>
      </c>
      <c r="J94" s="665"/>
      <c r="K94" s="665"/>
      <c r="L94" s="665"/>
      <c r="M94" s="665"/>
      <c r="N94" s="665">
        <v>5</v>
      </c>
      <c r="O94" s="665">
        <v>6420</v>
      </c>
      <c r="P94" s="678">
        <v>2.5275590551181102</v>
      </c>
      <c r="Q94" s="666">
        <v>1284</v>
      </c>
    </row>
    <row r="95" spans="1:17" ht="14.4" customHeight="1" x14ac:dyDescent="0.3">
      <c r="A95" s="661" t="s">
        <v>7188</v>
      </c>
      <c r="B95" s="662" t="s">
        <v>6929</v>
      </c>
      <c r="C95" s="662" t="s">
        <v>6926</v>
      </c>
      <c r="D95" s="662" t="s">
        <v>7047</v>
      </c>
      <c r="E95" s="662" t="s">
        <v>7048</v>
      </c>
      <c r="F95" s="665"/>
      <c r="G95" s="665"/>
      <c r="H95" s="665"/>
      <c r="I95" s="665"/>
      <c r="J95" s="665">
        <v>1</v>
      </c>
      <c r="K95" s="665">
        <v>0</v>
      </c>
      <c r="L95" s="665"/>
      <c r="M95" s="665">
        <v>0</v>
      </c>
      <c r="N95" s="665"/>
      <c r="O95" s="665"/>
      <c r="P95" s="678"/>
      <c r="Q95" s="666"/>
    </row>
    <row r="96" spans="1:17" ht="14.4" customHeight="1" x14ac:dyDescent="0.3">
      <c r="A96" s="661" t="s">
        <v>7188</v>
      </c>
      <c r="B96" s="662" t="s">
        <v>6929</v>
      </c>
      <c r="C96" s="662" t="s">
        <v>6926</v>
      </c>
      <c r="D96" s="662" t="s">
        <v>7049</v>
      </c>
      <c r="E96" s="662" t="s">
        <v>7050</v>
      </c>
      <c r="F96" s="665">
        <v>26</v>
      </c>
      <c r="G96" s="665">
        <v>1484</v>
      </c>
      <c r="H96" s="665">
        <v>1</v>
      </c>
      <c r="I96" s="665">
        <v>57.07692307692308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7188</v>
      </c>
      <c r="B97" s="662" t="s">
        <v>6929</v>
      </c>
      <c r="C97" s="662" t="s">
        <v>6926</v>
      </c>
      <c r="D97" s="662" t="s">
        <v>7053</v>
      </c>
      <c r="E97" s="662" t="s">
        <v>7054</v>
      </c>
      <c r="F97" s="665"/>
      <c r="G97" s="665"/>
      <c r="H97" s="665"/>
      <c r="I97" s="665"/>
      <c r="J97" s="665">
        <v>1</v>
      </c>
      <c r="K97" s="665">
        <v>82</v>
      </c>
      <c r="L97" s="665"/>
      <c r="M97" s="665">
        <v>82</v>
      </c>
      <c r="N97" s="665">
        <v>1</v>
      </c>
      <c r="O97" s="665">
        <v>82</v>
      </c>
      <c r="P97" s="678"/>
      <c r="Q97" s="666">
        <v>82</v>
      </c>
    </row>
    <row r="98" spans="1:17" ht="14.4" customHeight="1" x14ac:dyDescent="0.3">
      <c r="A98" s="661" t="s">
        <v>7188</v>
      </c>
      <c r="B98" s="662" t="s">
        <v>6929</v>
      </c>
      <c r="C98" s="662" t="s">
        <v>6926</v>
      </c>
      <c r="D98" s="662" t="s">
        <v>6927</v>
      </c>
      <c r="E98" s="662" t="s">
        <v>6928</v>
      </c>
      <c r="F98" s="665">
        <v>1</v>
      </c>
      <c r="G98" s="665">
        <v>186</v>
      </c>
      <c r="H98" s="665">
        <v>1</v>
      </c>
      <c r="I98" s="665">
        <v>186</v>
      </c>
      <c r="J98" s="665"/>
      <c r="K98" s="665"/>
      <c r="L98" s="665"/>
      <c r="M98" s="665"/>
      <c r="N98" s="665">
        <v>1</v>
      </c>
      <c r="O98" s="665">
        <v>384</v>
      </c>
      <c r="P98" s="678">
        <v>2.064516129032258</v>
      </c>
      <c r="Q98" s="666">
        <v>384</v>
      </c>
    </row>
    <row r="99" spans="1:17" ht="14.4" customHeight="1" x14ac:dyDescent="0.3">
      <c r="A99" s="661" t="s">
        <v>7188</v>
      </c>
      <c r="B99" s="662" t="s">
        <v>6929</v>
      </c>
      <c r="C99" s="662" t="s">
        <v>6926</v>
      </c>
      <c r="D99" s="662" t="s">
        <v>6930</v>
      </c>
      <c r="E99" s="662" t="s">
        <v>6931</v>
      </c>
      <c r="F99" s="665">
        <v>11</v>
      </c>
      <c r="G99" s="665">
        <v>2552</v>
      </c>
      <c r="H99" s="665">
        <v>1</v>
      </c>
      <c r="I99" s="665">
        <v>232</v>
      </c>
      <c r="J99" s="665">
        <v>13</v>
      </c>
      <c r="K99" s="665">
        <v>3040</v>
      </c>
      <c r="L99" s="665">
        <v>1.1912225705329154</v>
      </c>
      <c r="M99" s="665">
        <v>233.84615384615384</v>
      </c>
      <c r="N99" s="665">
        <v>16</v>
      </c>
      <c r="O99" s="665">
        <v>3760</v>
      </c>
      <c r="P99" s="678">
        <v>1.4733542319749215</v>
      </c>
      <c r="Q99" s="666">
        <v>235</v>
      </c>
    </row>
    <row r="100" spans="1:17" ht="14.4" customHeight="1" x14ac:dyDescent="0.3">
      <c r="A100" s="661" t="s">
        <v>7188</v>
      </c>
      <c r="B100" s="662" t="s">
        <v>6929</v>
      </c>
      <c r="C100" s="662" t="s">
        <v>6926</v>
      </c>
      <c r="D100" s="662" t="s">
        <v>7077</v>
      </c>
      <c r="E100" s="662" t="s">
        <v>7078</v>
      </c>
      <c r="F100" s="665">
        <v>2</v>
      </c>
      <c r="G100" s="665">
        <v>224</v>
      </c>
      <c r="H100" s="665">
        <v>1</v>
      </c>
      <c r="I100" s="665">
        <v>112</v>
      </c>
      <c r="J100" s="665">
        <v>2</v>
      </c>
      <c r="K100" s="665">
        <v>226</v>
      </c>
      <c r="L100" s="665">
        <v>1.0089285714285714</v>
      </c>
      <c r="M100" s="665">
        <v>113</v>
      </c>
      <c r="N100" s="665">
        <v>1</v>
      </c>
      <c r="O100" s="665">
        <v>114</v>
      </c>
      <c r="P100" s="678">
        <v>0.5089285714285714</v>
      </c>
      <c r="Q100" s="666">
        <v>114</v>
      </c>
    </row>
    <row r="101" spans="1:17" ht="14.4" customHeight="1" x14ac:dyDescent="0.3">
      <c r="A101" s="661" t="s">
        <v>7188</v>
      </c>
      <c r="B101" s="662" t="s">
        <v>6929</v>
      </c>
      <c r="C101" s="662" t="s">
        <v>6926</v>
      </c>
      <c r="D101" s="662" t="s">
        <v>7087</v>
      </c>
      <c r="E101" s="662" t="s">
        <v>7088</v>
      </c>
      <c r="F101" s="665">
        <v>1</v>
      </c>
      <c r="G101" s="665">
        <v>161</v>
      </c>
      <c r="H101" s="665">
        <v>1</v>
      </c>
      <c r="I101" s="665">
        <v>161</v>
      </c>
      <c r="J101" s="665">
        <v>2</v>
      </c>
      <c r="K101" s="665">
        <v>620</v>
      </c>
      <c r="L101" s="665">
        <v>3.8509316770186337</v>
      </c>
      <c r="M101" s="665">
        <v>310</v>
      </c>
      <c r="N101" s="665">
        <v>2</v>
      </c>
      <c r="O101" s="665">
        <v>622</v>
      </c>
      <c r="P101" s="678">
        <v>3.8633540372670807</v>
      </c>
      <c r="Q101" s="666">
        <v>311</v>
      </c>
    </row>
    <row r="102" spans="1:17" ht="14.4" customHeight="1" x14ac:dyDescent="0.3">
      <c r="A102" s="661" t="s">
        <v>7188</v>
      </c>
      <c r="B102" s="662" t="s">
        <v>6929</v>
      </c>
      <c r="C102" s="662" t="s">
        <v>6926</v>
      </c>
      <c r="D102" s="662" t="s">
        <v>7093</v>
      </c>
      <c r="E102" s="662" t="s">
        <v>7094</v>
      </c>
      <c r="F102" s="665">
        <v>3</v>
      </c>
      <c r="G102" s="665">
        <v>327</v>
      </c>
      <c r="H102" s="665">
        <v>1</v>
      </c>
      <c r="I102" s="665">
        <v>109</v>
      </c>
      <c r="J102" s="665">
        <v>3</v>
      </c>
      <c r="K102" s="665">
        <v>331</v>
      </c>
      <c r="L102" s="665">
        <v>1.0122324159021407</v>
      </c>
      <c r="M102" s="665">
        <v>110.33333333333333</v>
      </c>
      <c r="N102" s="665">
        <v>6</v>
      </c>
      <c r="O102" s="665">
        <v>666</v>
      </c>
      <c r="P102" s="678">
        <v>2.0366972477064218</v>
      </c>
      <c r="Q102" s="666">
        <v>111</v>
      </c>
    </row>
    <row r="103" spans="1:17" ht="14.4" customHeight="1" x14ac:dyDescent="0.3">
      <c r="A103" s="661" t="s">
        <v>7188</v>
      </c>
      <c r="B103" s="662" t="s">
        <v>6929</v>
      </c>
      <c r="C103" s="662" t="s">
        <v>6926</v>
      </c>
      <c r="D103" s="662" t="s">
        <v>7107</v>
      </c>
      <c r="E103" s="662" t="s">
        <v>7108</v>
      </c>
      <c r="F103" s="665">
        <v>1</v>
      </c>
      <c r="G103" s="665">
        <v>221</v>
      </c>
      <c r="H103" s="665">
        <v>1</v>
      </c>
      <c r="I103" s="665">
        <v>221</v>
      </c>
      <c r="J103" s="665">
        <v>1</v>
      </c>
      <c r="K103" s="665">
        <v>223</v>
      </c>
      <c r="L103" s="665">
        <v>1.0090497737556561</v>
      </c>
      <c r="M103" s="665">
        <v>223</v>
      </c>
      <c r="N103" s="665">
        <v>3</v>
      </c>
      <c r="O103" s="665">
        <v>669</v>
      </c>
      <c r="P103" s="678">
        <v>3.0271493212669682</v>
      </c>
      <c r="Q103" s="666">
        <v>223</v>
      </c>
    </row>
    <row r="104" spans="1:17" ht="14.4" customHeight="1" x14ac:dyDescent="0.3">
      <c r="A104" s="661" t="s">
        <v>7188</v>
      </c>
      <c r="B104" s="662" t="s">
        <v>6929</v>
      </c>
      <c r="C104" s="662" t="s">
        <v>6926</v>
      </c>
      <c r="D104" s="662" t="s">
        <v>7109</v>
      </c>
      <c r="E104" s="662" t="s">
        <v>7110</v>
      </c>
      <c r="F104" s="665">
        <v>3</v>
      </c>
      <c r="G104" s="665">
        <v>2553</v>
      </c>
      <c r="H104" s="665">
        <v>1</v>
      </c>
      <c r="I104" s="665">
        <v>851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7188</v>
      </c>
      <c r="B105" s="662" t="s">
        <v>6929</v>
      </c>
      <c r="C105" s="662" t="s">
        <v>6926</v>
      </c>
      <c r="D105" s="662" t="s">
        <v>7113</v>
      </c>
      <c r="E105" s="662" t="s">
        <v>7114</v>
      </c>
      <c r="F105" s="665"/>
      <c r="G105" s="665"/>
      <c r="H105" s="665"/>
      <c r="I105" s="665"/>
      <c r="J105" s="665">
        <v>2</v>
      </c>
      <c r="K105" s="665">
        <v>776</v>
      </c>
      <c r="L105" s="665"/>
      <c r="M105" s="665">
        <v>388</v>
      </c>
      <c r="N105" s="665"/>
      <c r="O105" s="665"/>
      <c r="P105" s="678"/>
      <c r="Q105" s="666"/>
    </row>
    <row r="106" spans="1:17" ht="14.4" customHeight="1" x14ac:dyDescent="0.3">
      <c r="A106" s="661" t="s">
        <v>7188</v>
      </c>
      <c r="B106" s="662" t="s">
        <v>6929</v>
      </c>
      <c r="C106" s="662" t="s">
        <v>6926</v>
      </c>
      <c r="D106" s="662" t="s">
        <v>7115</v>
      </c>
      <c r="E106" s="662" t="s">
        <v>7116</v>
      </c>
      <c r="F106" s="665"/>
      <c r="G106" s="665"/>
      <c r="H106" s="665"/>
      <c r="I106" s="665"/>
      <c r="J106" s="665">
        <v>1</v>
      </c>
      <c r="K106" s="665">
        <v>316</v>
      </c>
      <c r="L106" s="665"/>
      <c r="M106" s="665">
        <v>316</v>
      </c>
      <c r="N106" s="665"/>
      <c r="O106" s="665"/>
      <c r="P106" s="678"/>
      <c r="Q106" s="666"/>
    </row>
    <row r="107" spans="1:17" ht="14.4" customHeight="1" x14ac:dyDescent="0.3">
      <c r="A107" s="661" t="s">
        <v>7188</v>
      </c>
      <c r="B107" s="662" t="s">
        <v>7137</v>
      </c>
      <c r="C107" s="662" t="s">
        <v>6967</v>
      </c>
      <c r="D107" s="662" t="s">
        <v>7189</v>
      </c>
      <c r="E107" s="662" t="s">
        <v>7190</v>
      </c>
      <c r="F107" s="665">
        <v>1</v>
      </c>
      <c r="G107" s="665">
        <v>386.67</v>
      </c>
      <c r="H107" s="665">
        <v>1</v>
      </c>
      <c r="I107" s="665">
        <v>386.67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7188</v>
      </c>
      <c r="B108" s="662" t="s">
        <v>7137</v>
      </c>
      <c r="C108" s="662" t="s">
        <v>6967</v>
      </c>
      <c r="D108" s="662" t="s">
        <v>7191</v>
      </c>
      <c r="E108" s="662" t="s">
        <v>7192</v>
      </c>
      <c r="F108" s="665">
        <v>1</v>
      </c>
      <c r="G108" s="665">
        <v>1783.48</v>
      </c>
      <c r="H108" s="665">
        <v>1</v>
      </c>
      <c r="I108" s="665">
        <v>1783.48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7188</v>
      </c>
      <c r="B109" s="662" t="s">
        <v>7137</v>
      </c>
      <c r="C109" s="662" t="s">
        <v>6967</v>
      </c>
      <c r="D109" s="662" t="s">
        <v>7193</v>
      </c>
      <c r="E109" s="662" t="s">
        <v>7194</v>
      </c>
      <c r="F109" s="665">
        <v>1</v>
      </c>
      <c r="G109" s="665">
        <v>239.4</v>
      </c>
      <c r="H109" s="665">
        <v>1</v>
      </c>
      <c r="I109" s="665">
        <v>239.4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7188</v>
      </c>
      <c r="B110" s="662" t="s">
        <v>7137</v>
      </c>
      <c r="C110" s="662" t="s">
        <v>6967</v>
      </c>
      <c r="D110" s="662" t="s">
        <v>7195</v>
      </c>
      <c r="E110" s="662" t="s">
        <v>7190</v>
      </c>
      <c r="F110" s="665">
        <v>1</v>
      </c>
      <c r="G110" s="665">
        <v>326.45</v>
      </c>
      <c r="H110" s="665">
        <v>1</v>
      </c>
      <c r="I110" s="665">
        <v>326.45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7188</v>
      </c>
      <c r="B111" s="662" t="s">
        <v>7137</v>
      </c>
      <c r="C111" s="662" t="s">
        <v>6926</v>
      </c>
      <c r="D111" s="662" t="s">
        <v>7196</v>
      </c>
      <c r="E111" s="662" t="s">
        <v>7197</v>
      </c>
      <c r="F111" s="665">
        <v>1</v>
      </c>
      <c r="G111" s="665">
        <v>4628</v>
      </c>
      <c r="H111" s="665">
        <v>1</v>
      </c>
      <c r="I111" s="665">
        <v>4628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7188</v>
      </c>
      <c r="B112" s="662" t="s">
        <v>7137</v>
      </c>
      <c r="C112" s="662" t="s">
        <v>6926</v>
      </c>
      <c r="D112" s="662" t="s">
        <v>7077</v>
      </c>
      <c r="E112" s="662" t="s">
        <v>7078</v>
      </c>
      <c r="F112" s="665">
        <v>1</v>
      </c>
      <c r="G112" s="665">
        <v>112</v>
      </c>
      <c r="H112" s="665">
        <v>1</v>
      </c>
      <c r="I112" s="665">
        <v>112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7188</v>
      </c>
      <c r="B113" s="662" t="s">
        <v>7137</v>
      </c>
      <c r="C113" s="662" t="s">
        <v>6926</v>
      </c>
      <c r="D113" s="662" t="s">
        <v>7087</v>
      </c>
      <c r="E113" s="662" t="s">
        <v>7088</v>
      </c>
      <c r="F113" s="665">
        <v>1</v>
      </c>
      <c r="G113" s="665">
        <v>161</v>
      </c>
      <c r="H113" s="665">
        <v>1</v>
      </c>
      <c r="I113" s="665">
        <v>161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7198</v>
      </c>
      <c r="B114" s="662" t="s">
        <v>6929</v>
      </c>
      <c r="C114" s="662" t="s">
        <v>6926</v>
      </c>
      <c r="D114" s="662" t="s">
        <v>6998</v>
      </c>
      <c r="E114" s="662" t="s">
        <v>6999</v>
      </c>
      <c r="F114" s="665">
        <v>1</v>
      </c>
      <c r="G114" s="665">
        <v>232</v>
      </c>
      <c r="H114" s="665">
        <v>1</v>
      </c>
      <c r="I114" s="665">
        <v>232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7198</v>
      </c>
      <c r="B115" s="662" t="s">
        <v>6929</v>
      </c>
      <c r="C115" s="662" t="s">
        <v>6926</v>
      </c>
      <c r="D115" s="662" t="s">
        <v>6930</v>
      </c>
      <c r="E115" s="662" t="s">
        <v>6931</v>
      </c>
      <c r="F115" s="665"/>
      <c r="G115" s="665"/>
      <c r="H115" s="665"/>
      <c r="I115" s="665"/>
      <c r="J115" s="665"/>
      <c r="K115" s="665"/>
      <c r="L115" s="665"/>
      <c r="M115" s="665"/>
      <c r="N115" s="665">
        <v>2</v>
      </c>
      <c r="O115" s="665">
        <v>470</v>
      </c>
      <c r="P115" s="678"/>
      <c r="Q115" s="666">
        <v>235</v>
      </c>
    </row>
    <row r="116" spans="1:17" ht="14.4" customHeight="1" x14ac:dyDescent="0.3">
      <c r="A116" s="661" t="s">
        <v>7199</v>
      </c>
      <c r="B116" s="662" t="s">
        <v>6929</v>
      </c>
      <c r="C116" s="662" t="s">
        <v>6926</v>
      </c>
      <c r="D116" s="662" t="s">
        <v>7009</v>
      </c>
      <c r="E116" s="662" t="s">
        <v>7010</v>
      </c>
      <c r="F116" s="665">
        <v>1</v>
      </c>
      <c r="G116" s="665">
        <v>93</v>
      </c>
      <c r="H116" s="665">
        <v>1</v>
      </c>
      <c r="I116" s="665">
        <v>93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7199</v>
      </c>
      <c r="B117" s="662" t="s">
        <v>6929</v>
      </c>
      <c r="C117" s="662" t="s">
        <v>6926</v>
      </c>
      <c r="D117" s="662" t="s">
        <v>7015</v>
      </c>
      <c r="E117" s="662" t="s">
        <v>7016</v>
      </c>
      <c r="F117" s="665">
        <v>1</v>
      </c>
      <c r="G117" s="665">
        <v>116</v>
      </c>
      <c r="H117" s="665">
        <v>1</v>
      </c>
      <c r="I117" s="665">
        <v>116</v>
      </c>
      <c r="J117" s="665"/>
      <c r="K117" s="665"/>
      <c r="L117" s="665"/>
      <c r="M117" s="665"/>
      <c r="N117" s="665">
        <v>2</v>
      </c>
      <c r="O117" s="665">
        <v>236</v>
      </c>
      <c r="P117" s="678">
        <v>2.0344827586206895</v>
      </c>
      <c r="Q117" s="666">
        <v>118</v>
      </c>
    </row>
    <row r="118" spans="1:17" ht="14.4" customHeight="1" x14ac:dyDescent="0.3">
      <c r="A118" s="661" t="s">
        <v>7199</v>
      </c>
      <c r="B118" s="662" t="s">
        <v>6929</v>
      </c>
      <c r="C118" s="662" t="s">
        <v>6926</v>
      </c>
      <c r="D118" s="662" t="s">
        <v>7053</v>
      </c>
      <c r="E118" s="662" t="s">
        <v>7054</v>
      </c>
      <c r="F118" s="665">
        <v>1</v>
      </c>
      <c r="G118" s="665">
        <v>81</v>
      </c>
      <c r="H118" s="665">
        <v>1</v>
      </c>
      <c r="I118" s="665">
        <v>81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7199</v>
      </c>
      <c r="B119" s="662" t="s">
        <v>6929</v>
      </c>
      <c r="C119" s="662" t="s">
        <v>6926</v>
      </c>
      <c r="D119" s="662" t="s">
        <v>6930</v>
      </c>
      <c r="E119" s="662" t="s">
        <v>6931</v>
      </c>
      <c r="F119" s="665">
        <v>1</v>
      </c>
      <c r="G119" s="665">
        <v>232</v>
      </c>
      <c r="H119" s="665">
        <v>1</v>
      </c>
      <c r="I119" s="665">
        <v>232</v>
      </c>
      <c r="J119" s="665"/>
      <c r="K119" s="665"/>
      <c r="L119" s="665"/>
      <c r="M119" s="665"/>
      <c r="N119" s="665">
        <v>2</v>
      </c>
      <c r="O119" s="665">
        <v>470</v>
      </c>
      <c r="P119" s="678">
        <v>2.0258620689655173</v>
      </c>
      <c r="Q119" s="666">
        <v>235</v>
      </c>
    </row>
    <row r="120" spans="1:17" ht="14.4" customHeight="1" x14ac:dyDescent="0.3">
      <c r="A120" s="661" t="s">
        <v>7199</v>
      </c>
      <c r="B120" s="662" t="s">
        <v>6929</v>
      </c>
      <c r="C120" s="662" t="s">
        <v>6926</v>
      </c>
      <c r="D120" s="662" t="s">
        <v>7071</v>
      </c>
      <c r="E120" s="662" t="s">
        <v>7072</v>
      </c>
      <c r="F120" s="665">
        <v>1</v>
      </c>
      <c r="G120" s="665">
        <v>112</v>
      </c>
      <c r="H120" s="665">
        <v>1</v>
      </c>
      <c r="I120" s="665">
        <v>112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7200</v>
      </c>
      <c r="B121" s="662" t="s">
        <v>6929</v>
      </c>
      <c r="C121" s="662" t="s">
        <v>6926</v>
      </c>
      <c r="D121" s="662" t="s">
        <v>7015</v>
      </c>
      <c r="E121" s="662" t="s">
        <v>7016</v>
      </c>
      <c r="F121" s="665"/>
      <c r="G121" s="665"/>
      <c r="H121" s="665"/>
      <c r="I121" s="665"/>
      <c r="J121" s="665">
        <v>1</v>
      </c>
      <c r="K121" s="665">
        <v>116</v>
      </c>
      <c r="L121" s="665"/>
      <c r="M121" s="665">
        <v>116</v>
      </c>
      <c r="N121" s="665"/>
      <c r="O121" s="665"/>
      <c r="P121" s="678"/>
      <c r="Q121" s="666"/>
    </row>
    <row r="122" spans="1:17" ht="14.4" customHeight="1" x14ac:dyDescent="0.3">
      <c r="A122" s="661" t="s">
        <v>7200</v>
      </c>
      <c r="B122" s="662" t="s">
        <v>6929</v>
      </c>
      <c r="C122" s="662" t="s">
        <v>6926</v>
      </c>
      <c r="D122" s="662" t="s">
        <v>6930</v>
      </c>
      <c r="E122" s="662" t="s">
        <v>6931</v>
      </c>
      <c r="F122" s="665"/>
      <c r="G122" s="665"/>
      <c r="H122" s="665"/>
      <c r="I122" s="665"/>
      <c r="J122" s="665">
        <v>1</v>
      </c>
      <c r="K122" s="665">
        <v>234</v>
      </c>
      <c r="L122" s="665"/>
      <c r="M122" s="665">
        <v>234</v>
      </c>
      <c r="N122" s="665"/>
      <c r="O122" s="665"/>
      <c r="P122" s="678"/>
      <c r="Q122" s="666"/>
    </row>
    <row r="123" spans="1:17" ht="14.4" customHeight="1" x14ac:dyDescent="0.3">
      <c r="A123" s="661" t="s">
        <v>7201</v>
      </c>
      <c r="B123" s="662" t="s">
        <v>6929</v>
      </c>
      <c r="C123" s="662" t="s">
        <v>6926</v>
      </c>
      <c r="D123" s="662" t="s">
        <v>7015</v>
      </c>
      <c r="E123" s="662" t="s">
        <v>7016</v>
      </c>
      <c r="F123" s="665">
        <v>3</v>
      </c>
      <c r="G123" s="665">
        <v>348</v>
      </c>
      <c r="H123" s="665">
        <v>1</v>
      </c>
      <c r="I123" s="665">
        <v>116</v>
      </c>
      <c r="J123" s="665">
        <v>1</v>
      </c>
      <c r="K123" s="665">
        <v>116</v>
      </c>
      <c r="L123" s="665">
        <v>0.33333333333333331</v>
      </c>
      <c r="M123" s="665">
        <v>116</v>
      </c>
      <c r="N123" s="665">
        <v>1</v>
      </c>
      <c r="O123" s="665">
        <v>118</v>
      </c>
      <c r="P123" s="678">
        <v>0.33908045977011492</v>
      </c>
      <c r="Q123" s="666">
        <v>118</v>
      </c>
    </row>
    <row r="124" spans="1:17" ht="14.4" customHeight="1" x14ac:dyDescent="0.3">
      <c r="A124" s="661" t="s">
        <v>7201</v>
      </c>
      <c r="B124" s="662" t="s">
        <v>7137</v>
      </c>
      <c r="C124" s="662" t="s">
        <v>6926</v>
      </c>
      <c r="D124" s="662" t="s">
        <v>7202</v>
      </c>
      <c r="E124" s="662" t="s">
        <v>7203</v>
      </c>
      <c r="F124" s="665">
        <v>1</v>
      </c>
      <c r="G124" s="665">
        <v>0</v>
      </c>
      <c r="H124" s="665"/>
      <c r="I124" s="665">
        <v>0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7204</v>
      </c>
      <c r="B125" s="662" t="s">
        <v>6929</v>
      </c>
      <c r="C125" s="662" t="s">
        <v>6926</v>
      </c>
      <c r="D125" s="662" t="s">
        <v>6992</v>
      </c>
      <c r="E125" s="662" t="s">
        <v>6993</v>
      </c>
      <c r="F125" s="665">
        <v>1</v>
      </c>
      <c r="G125" s="665">
        <v>34</v>
      </c>
      <c r="H125" s="665">
        <v>1</v>
      </c>
      <c r="I125" s="665">
        <v>34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7204</v>
      </c>
      <c r="B126" s="662" t="s">
        <v>6929</v>
      </c>
      <c r="C126" s="662" t="s">
        <v>6926</v>
      </c>
      <c r="D126" s="662" t="s">
        <v>7015</v>
      </c>
      <c r="E126" s="662" t="s">
        <v>7016</v>
      </c>
      <c r="F126" s="665">
        <v>5</v>
      </c>
      <c r="G126" s="665">
        <v>580</v>
      </c>
      <c r="H126" s="665">
        <v>1</v>
      </c>
      <c r="I126" s="665">
        <v>116</v>
      </c>
      <c r="J126" s="665">
        <v>6</v>
      </c>
      <c r="K126" s="665">
        <v>706</v>
      </c>
      <c r="L126" s="665">
        <v>1.2172413793103449</v>
      </c>
      <c r="M126" s="665">
        <v>117.66666666666667</v>
      </c>
      <c r="N126" s="665">
        <v>2</v>
      </c>
      <c r="O126" s="665">
        <v>236</v>
      </c>
      <c r="P126" s="678">
        <v>0.40689655172413791</v>
      </c>
      <c r="Q126" s="666">
        <v>118</v>
      </c>
    </row>
    <row r="127" spans="1:17" ht="14.4" customHeight="1" x14ac:dyDescent="0.3">
      <c r="A127" s="661" t="s">
        <v>7204</v>
      </c>
      <c r="B127" s="662" t="s">
        <v>6929</v>
      </c>
      <c r="C127" s="662" t="s">
        <v>6926</v>
      </c>
      <c r="D127" s="662" t="s">
        <v>7029</v>
      </c>
      <c r="E127" s="662" t="s">
        <v>7030</v>
      </c>
      <c r="F127" s="665"/>
      <c r="G127" s="665"/>
      <c r="H127" s="665"/>
      <c r="I127" s="665"/>
      <c r="J127" s="665">
        <v>1</v>
      </c>
      <c r="K127" s="665">
        <v>1634</v>
      </c>
      <c r="L127" s="665"/>
      <c r="M127" s="665">
        <v>1634</v>
      </c>
      <c r="N127" s="665"/>
      <c r="O127" s="665"/>
      <c r="P127" s="678"/>
      <c r="Q127" s="666"/>
    </row>
    <row r="128" spans="1:17" ht="14.4" customHeight="1" x14ac:dyDescent="0.3">
      <c r="A128" s="661" t="s">
        <v>7204</v>
      </c>
      <c r="B128" s="662" t="s">
        <v>6929</v>
      </c>
      <c r="C128" s="662" t="s">
        <v>6926</v>
      </c>
      <c r="D128" s="662" t="s">
        <v>7047</v>
      </c>
      <c r="E128" s="662" t="s">
        <v>7048</v>
      </c>
      <c r="F128" s="665">
        <v>1</v>
      </c>
      <c r="G128" s="665">
        <v>0</v>
      </c>
      <c r="H128" s="665"/>
      <c r="I128" s="665">
        <v>0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7204</v>
      </c>
      <c r="B129" s="662" t="s">
        <v>6929</v>
      </c>
      <c r="C129" s="662" t="s">
        <v>6926</v>
      </c>
      <c r="D129" s="662" t="s">
        <v>7053</v>
      </c>
      <c r="E129" s="662" t="s">
        <v>7054</v>
      </c>
      <c r="F129" s="665"/>
      <c r="G129" s="665"/>
      <c r="H129" s="665"/>
      <c r="I129" s="665"/>
      <c r="J129" s="665">
        <v>1</v>
      </c>
      <c r="K129" s="665">
        <v>82</v>
      </c>
      <c r="L129" s="665"/>
      <c r="M129" s="665">
        <v>82</v>
      </c>
      <c r="N129" s="665"/>
      <c r="O129" s="665"/>
      <c r="P129" s="678"/>
      <c r="Q129" s="666"/>
    </row>
    <row r="130" spans="1:17" ht="14.4" customHeight="1" x14ac:dyDescent="0.3">
      <c r="A130" s="661" t="s">
        <v>7204</v>
      </c>
      <c r="B130" s="662" t="s">
        <v>6929</v>
      </c>
      <c r="C130" s="662" t="s">
        <v>6926</v>
      </c>
      <c r="D130" s="662" t="s">
        <v>6930</v>
      </c>
      <c r="E130" s="662" t="s">
        <v>6931</v>
      </c>
      <c r="F130" s="665"/>
      <c r="G130" s="665"/>
      <c r="H130" s="665"/>
      <c r="I130" s="665"/>
      <c r="J130" s="665">
        <v>2</v>
      </c>
      <c r="K130" s="665">
        <v>468</v>
      </c>
      <c r="L130" s="665"/>
      <c r="M130" s="665">
        <v>234</v>
      </c>
      <c r="N130" s="665">
        <v>1</v>
      </c>
      <c r="O130" s="665">
        <v>235</v>
      </c>
      <c r="P130" s="678"/>
      <c r="Q130" s="666">
        <v>235</v>
      </c>
    </row>
    <row r="131" spans="1:17" ht="14.4" customHeight="1" x14ac:dyDescent="0.3">
      <c r="A131" s="661" t="s">
        <v>7205</v>
      </c>
      <c r="B131" s="662" t="s">
        <v>6929</v>
      </c>
      <c r="C131" s="662" t="s">
        <v>6926</v>
      </c>
      <c r="D131" s="662" t="s">
        <v>7015</v>
      </c>
      <c r="E131" s="662" t="s">
        <v>7016</v>
      </c>
      <c r="F131" s="665">
        <v>2</v>
      </c>
      <c r="G131" s="665">
        <v>232</v>
      </c>
      <c r="H131" s="665">
        <v>1</v>
      </c>
      <c r="I131" s="665">
        <v>116</v>
      </c>
      <c r="J131" s="665">
        <v>7</v>
      </c>
      <c r="K131" s="665">
        <v>824</v>
      </c>
      <c r="L131" s="665">
        <v>3.5517241379310347</v>
      </c>
      <c r="M131" s="665">
        <v>117.71428571428571</v>
      </c>
      <c r="N131" s="665">
        <v>6</v>
      </c>
      <c r="O131" s="665">
        <v>708</v>
      </c>
      <c r="P131" s="678">
        <v>3.0517241379310347</v>
      </c>
      <c r="Q131" s="666">
        <v>118</v>
      </c>
    </row>
    <row r="132" spans="1:17" ht="14.4" customHeight="1" x14ac:dyDescent="0.3">
      <c r="A132" s="661" t="s">
        <v>7205</v>
      </c>
      <c r="B132" s="662" t="s">
        <v>6929</v>
      </c>
      <c r="C132" s="662" t="s">
        <v>6926</v>
      </c>
      <c r="D132" s="662" t="s">
        <v>7049</v>
      </c>
      <c r="E132" s="662" t="s">
        <v>7050</v>
      </c>
      <c r="F132" s="665">
        <v>0</v>
      </c>
      <c r="G132" s="665">
        <v>0</v>
      </c>
      <c r="H132" s="665"/>
      <c r="I132" s="665"/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7205</v>
      </c>
      <c r="B133" s="662" t="s">
        <v>6929</v>
      </c>
      <c r="C133" s="662" t="s">
        <v>6926</v>
      </c>
      <c r="D133" s="662" t="s">
        <v>7053</v>
      </c>
      <c r="E133" s="662" t="s">
        <v>7054</v>
      </c>
      <c r="F133" s="665"/>
      <c r="G133" s="665"/>
      <c r="H133" s="665"/>
      <c r="I133" s="665"/>
      <c r="J133" s="665"/>
      <c r="K133" s="665"/>
      <c r="L133" s="665"/>
      <c r="M133" s="665"/>
      <c r="N133" s="665">
        <v>1</v>
      </c>
      <c r="O133" s="665">
        <v>82</v>
      </c>
      <c r="P133" s="678"/>
      <c r="Q133" s="666">
        <v>82</v>
      </c>
    </row>
    <row r="134" spans="1:17" ht="14.4" customHeight="1" x14ac:dyDescent="0.3">
      <c r="A134" s="661" t="s">
        <v>7205</v>
      </c>
      <c r="B134" s="662" t="s">
        <v>6929</v>
      </c>
      <c r="C134" s="662" t="s">
        <v>6926</v>
      </c>
      <c r="D134" s="662" t="s">
        <v>6930</v>
      </c>
      <c r="E134" s="662" t="s">
        <v>6931</v>
      </c>
      <c r="F134" s="665"/>
      <c r="G134" s="665"/>
      <c r="H134" s="665"/>
      <c r="I134" s="665"/>
      <c r="J134" s="665">
        <v>1</v>
      </c>
      <c r="K134" s="665">
        <v>234</v>
      </c>
      <c r="L134" s="665"/>
      <c r="M134" s="665">
        <v>234</v>
      </c>
      <c r="N134" s="665">
        <v>2</v>
      </c>
      <c r="O134" s="665">
        <v>470</v>
      </c>
      <c r="P134" s="678"/>
      <c r="Q134" s="666">
        <v>235</v>
      </c>
    </row>
    <row r="135" spans="1:17" ht="14.4" customHeight="1" x14ac:dyDescent="0.3">
      <c r="A135" s="661" t="s">
        <v>7205</v>
      </c>
      <c r="B135" s="662" t="s">
        <v>6929</v>
      </c>
      <c r="C135" s="662" t="s">
        <v>6926</v>
      </c>
      <c r="D135" s="662" t="s">
        <v>7083</v>
      </c>
      <c r="E135" s="662" t="s">
        <v>7084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179</v>
      </c>
      <c r="P135" s="678"/>
      <c r="Q135" s="666">
        <v>179</v>
      </c>
    </row>
    <row r="136" spans="1:17" ht="14.4" customHeight="1" x14ac:dyDescent="0.3">
      <c r="A136" s="661" t="s">
        <v>7205</v>
      </c>
      <c r="B136" s="662" t="s">
        <v>6929</v>
      </c>
      <c r="C136" s="662" t="s">
        <v>6926</v>
      </c>
      <c r="D136" s="662" t="s">
        <v>7093</v>
      </c>
      <c r="E136" s="662" t="s">
        <v>7094</v>
      </c>
      <c r="F136" s="665"/>
      <c r="G136" s="665"/>
      <c r="H136" s="665"/>
      <c r="I136" s="665"/>
      <c r="J136" s="665">
        <v>1</v>
      </c>
      <c r="K136" s="665">
        <v>111</v>
      </c>
      <c r="L136" s="665"/>
      <c r="M136" s="665">
        <v>111</v>
      </c>
      <c r="N136" s="665"/>
      <c r="O136" s="665"/>
      <c r="P136" s="678"/>
      <c r="Q136" s="666"/>
    </row>
    <row r="137" spans="1:17" ht="14.4" customHeight="1" x14ac:dyDescent="0.3">
      <c r="A137" s="661" t="s">
        <v>7206</v>
      </c>
      <c r="B137" s="662" t="s">
        <v>6929</v>
      </c>
      <c r="C137" s="662" t="s">
        <v>6967</v>
      </c>
      <c r="D137" s="662" t="s">
        <v>6974</v>
      </c>
      <c r="E137" s="662"/>
      <c r="F137" s="665">
        <v>1</v>
      </c>
      <c r="G137" s="665">
        <v>187</v>
      </c>
      <c r="H137" s="665">
        <v>1</v>
      </c>
      <c r="I137" s="665">
        <v>187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7206</v>
      </c>
      <c r="B138" s="662" t="s">
        <v>6929</v>
      </c>
      <c r="C138" s="662" t="s">
        <v>6926</v>
      </c>
      <c r="D138" s="662" t="s">
        <v>6992</v>
      </c>
      <c r="E138" s="662" t="s">
        <v>6993</v>
      </c>
      <c r="F138" s="665">
        <v>1</v>
      </c>
      <c r="G138" s="665">
        <v>34</v>
      </c>
      <c r="H138" s="665">
        <v>1</v>
      </c>
      <c r="I138" s="665">
        <v>34</v>
      </c>
      <c r="J138" s="665">
        <v>2</v>
      </c>
      <c r="K138" s="665">
        <v>69</v>
      </c>
      <c r="L138" s="665">
        <v>2.0294117647058822</v>
      </c>
      <c r="M138" s="665">
        <v>34.5</v>
      </c>
      <c r="N138" s="665"/>
      <c r="O138" s="665"/>
      <c r="P138" s="678"/>
      <c r="Q138" s="666"/>
    </row>
    <row r="139" spans="1:17" ht="14.4" customHeight="1" x14ac:dyDescent="0.3">
      <c r="A139" s="661" t="s">
        <v>7206</v>
      </c>
      <c r="B139" s="662" t="s">
        <v>6929</v>
      </c>
      <c r="C139" s="662" t="s">
        <v>6926</v>
      </c>
      <c r="D139" s="662" t="s">
        <v>6998</v>
      </c>
      <c r="E139" s="662" t="s">
        <v>6999</v>
      </c>
      <c r="F139" s="665">
        <v>0</v>
      </c>
      <c r="G139" s="665">
        <v>0</v>
      </c>
      <c r="H139" s="665"/>
      <c r="I139" s="665"/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7206</v>
      </c>
      <c r="B140" s="662" t="s">
        <v>6929</v>
      </c>
      <c r="C140" s="662" t="s">
        <v>6926</v>
      </c>
      <c r="D140" s="662" t="s">
        <v>7000</v>
      </c>
      <c r="E140" s="662" t="s">
        <v>7001</v>
      </c>
      <c r="F140" s="665">
        <v>1</v>
      </c>
      <c r="G140" s="665">
        <v>116</v>
      </c>
      <c r="H140" s="665">
        <v>1</v>
      </c>
      <c r="I140" s="665">
        <v>116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7206</v>
      </c>
      <c r="B141" s="662" t="s">
        <v>6929</v>
      </c>
      <c r="C141" s="662" t="s">
        <v>6926</v>
      </c>
      <c r="D141" s="662" t="s">
        <v>7009</v>
      </c>
      <c r="E141" s="662" t="s">
        <v>7010</v>
      </c>
      <c r="F141" s="665"/>
      <c r="G141" s="665"/>
      <c r="H141" s="665"/>
      <c r="I141" s="665"/>
      <c r="J141" s="665">
        <v>1</v>
      </c>
      <c r="K141" s="665">
        <v>95</v>
      </c>
      <c r="L141" s="665"/>
      <c r="M141" s="665">
        <v>95</v>
      </c>
      <c r="N141" s="665"/>
      <c r="O141" s="665"/>
      <c r="P141" s="678"/>
      <c r="Q141" s="666"/>
    </row>
    <row r="142" spans="1:17" ht="14.4" customHeight="1" x14ac:dyDescent="0.3">
      <c r="A142" s="661" t="s">
        <v>7206</v>
      </c>
      <c r="B142" s="662" t="s">
        <v>6929</v>
      </c>
      <c r="C142" s="662" t="s">
        <v>6926</v>
      </c>
      <c r="D142" s="662" t="s">
        <v>7013</v>
      </c>
      <c r="E142" s="662" t="s">
        <v>7014</v>
      </c>
      <c r="F142" s="665">
        <v>1</v>
      </c>
      <c r="G142" s="665">
        <v>91</v>
      </c>
      <c r="H142" s="665">
        <v>1</v>
      </c>
      <c r="I142" s="665">
        <v>91</v>
      </c>
      <c r="J142" s="665">
        <v>1</v>
      </c>
      <c r="K142" s="665">
        <v>93</v>
      </c>
      <c r="L142" s="665">
        <v>1.0219780219780219</v>
      </c>
      <c r="M142" s="665">
        <v>93</v>
      </c>
      <c r="N142" s="665"/>
      <c r="O142" s="665"/>
      <c r="P142" s="678"/>
      <c r="Q142" s="666"/>
    </row>
    <row r="143" spans="1:17" ht="14.4" customHeight="1" x14ac:dyDescent="0.3">
      <c r="A143" s="661" t="s">
        <v>7206</v>
      </c>
      <c r="B143" s="662" t="s">
        <v>6929</v>
      </c>
      <c r="C143" s="662" t="s">
        <v>6926</v>
      </c>
      <c r="D143" s="662" t="s">
        <v>7015</v>
      </c>
      <c r="E143" s="662" t="s">
        <v>7016</v>
      </c>
      <c r="F143" s="665">
        <v>26</v>
      </c>
      <c r="G143" s="665">
        <v>3016</v>
      </c>
      <c r="H143" s="665">
        <v>1</v>
      </c>
      <c r="I143" s="665">
        <v>116</v>
      </c>
      <c r="J143" s="665">
        <v>24</v>
      </c>
      <c r="K143" s="665">
        <v>2824</v>
      </c>
      <c r="L143" s="665">
        <v>0.93633952254641906</v>
      </c>
      <c r="M143" s="665">
        <v>117.66666666666667</v>
      </c>
      <c r="N143" s="665">
        <v>18</v>
      </c>
      <c r="O143" s="665">
        <v>2124</v>
      </c>
      <c r="P143" s="678">
        <v>0.70424403183023876</v>
      </c>
      <c r="Q143" s="666">
        <v>118</v>
      </c>
    </row>
    <row r="144" spans="1:17" ht="14.4" customHeight="1" x14ac:dyDescent="0.3">
      <c r="A144" s="661" t="s">
        <v>7206</v>
      </c>
      <c r="B144" s="662" t="s">
        <v>6929</v>
      </c>
      <c r="C144" s="662" t="s">
        <v>6926</v>
      </c>
      <c r="D144" s="662" t="s">
        <v>7039</v>
      </c>
      <c r="E144" s="662" t="s">
        <v>7040</v>
      </c>
      <c r="F144" s="665">
        <v>1</v>
      </c>
      <c r="G144" s="665">
        <v>155</v>
      </c>
      <c r="H144" s="665">
        <v>1</v>
      </c>
      <c r="I144" s="665">
        <v>155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7206</v>
      </c>
      <c r="B145" s="662" t="s">
        <v>6929</v>
      </c>
      <c r="C145" s="662" t="s">
        <v>6926</v>
      </c>
      <c r="D145" s="662" t="s">
        <v>7047</v>
      </c>
      <c r="E145" s="662" t="s">
        <v>7048</v>
      </c>
      <c r="F145" s="665">
        <v>1</v>
      </c>
      <c r="G145" s="665">
        <v>0</v>
      </c>
      <c r="H145" s="665"/>
      <c r="I145" s="665">
        <v>0</v>
      </c>
      <c r="J145" s="665">
        <v>2</v>
      </c>
      <c r="K145" s="665">
        <v>0</v>
      </c>
      <c r="L145" s="665"/>
      <c r="M145" s="665">
        <v>0</v>
      </c>
      <c r="N145" s="665"/>
      <c r="O145" s="665"/>
      <c r="P145" s="678"/>
      <c r="Q145" s="666"/>
    </row>
    <row r="146" spans="1:17" ht="14.4" customHeight="1" x14ac:dyDescent="0.3">
      <c r="A146" s="661" t="s">
        <v>7206</v>
      </c>
      <c r="B146" s="662" t="s">
        <v>6929</v>
      </c>
      <c r="C146" s="662" t="s">
        <v>6926</v>
      </c>
      <c r="D146" s="662" t="s">
        <v>7049</v>
      </c>
      <c r="E146" s="662" t="s">
        <v>7050</v>
      </c>
      <c r="F146" s="665">
        <v>0</v>
      </c>
      <c r="G146" s="665">
        <v>0</v>
      </c>
      <c r="H146" s="665"/>
      <c r="I146" s="665"/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7206</v>
      </c>
      <c r="B147" s="662" t="s">
        <v>6929</v>
      </c>
      <c r="C147" s="662" t="s">
        <v>6926</v>
      </c>
      <c r="D147" s="662" t="s">
        <v>7053</v>
      </c>
      <c r="E147" s="662" t="s">
        <v>7054</v>
      </c>
      <c r="F147" s="665">
        <v>1</v>
      </c>
      <c r="G147" s="665">
        <v>81</v>
      </c>
      <c r="H147" s="665">
        <v>1</v>
      </c>
      <c r="I147" s="665">
        <v>81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7206</v>
      </c>
      <c r="B148" s="662" t="s">
        <v>6929</v>
      </c>
      <c r="C148" s="662" t="s">
        <v>6926</v>
      </c>
      <c r="D148" s="662" t="s">
        <v>6927</v>
      </c>
      <c r="E148" s="662" t="s">
        <v>6928</v>
      </c>
      <c r="F148" s="665"/>
      <c r="G148" s="665"/>
      <c r="H148" s="665"/>
      <c r="I148" s="665"/>
      <c r="J148" s="665">
        <v>1</v>
      </c>
      <c r="K148" s="665">
        <v>383</v>
      </c>
      <c r="L148" s="665"/>
      <c r="M148" s="665">
        <v>383</v>
      </c>
      <c r="N148" s="665"/>
      <c r="O148" s="665"/>
      <c r="P148" s="678"/>
      <c r="Q148" s="666"/>
    </row>
    <row r="149" spans="1:17" ht="14.4" customHeight="1" x14ac:dyDescent="0.3">
      <c r="A149" s="661" t="s">
        <v>7206</v>
      </c>
      <c r="B149" s="662" t="s">
        <v>6929</v>
      </c>
      <c r="C149" s="662" t="s">
        <v>6926</v>
      </c>
      <c r="D149" s="662" t="s">
        <v>6930</v>
      </c>
      <c r="E149" s="662" t="s">
        <v>6931</v>
      </c>
      <c r="F149" s="665">
        <v>2</v>
      </c>
      <c r="G149" s="665">
        <v>464</v>
      </c>
      <c r="H149" s="665">
        <v>1</v>
      </c>
      <c r="I149" s="665">
        <v>232</v>
      </c>
      <c r="J149" s="665">
        <v>1</v>
      </c>
      <c r="K149" s="665">
        <v>232</v>
      </c>
      <c r="L149" s="665">
        <v>0.5</v>
      </c>
      <c r="M149" s="665">
        <v>232</v>
      </c>
      <c r="N149" s="665">
        <v>3</v>
      </c>
      <c r="O149" s="665">
        <v>705</v>
      </c>
      <c r="P149" s="678">
        <v>1.5193965517241379</v>
      </c>
      <c r="Q149" s="666">
        <v>235</v>
      </c>
    </row>
    <row r="150" spans="1:17" ht="14.4" customHeight="1" x14ac:dyDescent="0.3">
      <c r="A150" s="661" t="s">
        <v>7206</v>
      </c>
      <c r="B150" s="662" t="s">
        <v>6929</v>
      </c>
      <c r="C150" s="662" t="s">
        <v>6926</v>
      </c>
      <c r="D150" s="662" t="s">
        <v>7093</v>
      </c>
      <c r="E150" s="662" t="s">
        <v>7094</v>
      </c>
      <c r="F150" s="665">
        <v>1</v>
      </c>
      <c r="G150" s="665">
        <v>109</v>
      </c>
      <c r="H150" s="665">
        <v>1</v>
      </c>
      <c r="I150" s="665">
        <v>109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7206</v>
      </c>
      <c r="B151" s="662" t="s">
        <v>6929</v>
      </c>
      <c r="C151" s="662" t="s">
        <v>6926</v>
      </c>
      <c r="D151" s="662" t="s">
        <v>7107</v>
      </c>
      <c r="E151" s="662" t="s">
        <v>7108</v>
      </c>
      <c r="F151" s="665">
        <v>1</v>
      </c>
      <c r="G151" s="665">
        <v>221</v>
      </c>
      <c r="H151" s="665">
        <v>1</v>
      </c>
      <c r="I151" s="665">
        <v>221</v>
      </c>
      <c r="J151" s="665">
        <v>1</v>
      </c>
      <c r="K151" s="665">
        <v>223</v>
      </c>
      <c r="L151" s="665">
        <v>1.0090497737556561</v>
      </c>
      <c r="M151" s="665">
        <v>223</v>
      </c>
      <c r="N151" s="665"/>
      <c r="O151" s="665"/>
      <c r="P151" s="678"/>
      <c r="Q151" s="666"/>
    </row>
    <row r="152" spans="1:17" ht="14.4" customHeight="1" x14ac:dyDescent="0.3">
      <c r="A152" s="661" t="s">
        <v>7206</v>
      </c>
      <c r="B152" s="662" t="s">
        <v>6929</v>
      </c>
      <c r="C152" s="662" t="s">
        <v>6926</v>
      </c>
      <c r="D152" s="662" t="s">
        <v>7113</v>
      </c>
      <c r="E152" s="662" t="s">
        <v>7114</v>
      </c>
      <c r="F152" s="665">
        <v>1</v>
      </c>
      <c r="G152" s="665">
        <v>198</v>
      </c>
      <c r="H152" s="665">
        <v>1</v>
      </c>
      <c r="I152" s="665">
        <v>198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7207</v>
      </c>
      <c r="B153" s="662" t="s">
        <v>6929</v>
      </c>
      <c r="C153" s="662" t="s">
        <v>6926</v>
      </c>
      <c r="D153" s="662" t="s">
        <v>7015</v>
      </c>
      <c r="E153" s="662" t="s">
        <v>7016</v>
      </c>
      <c r="F153" s="665">
        <v>2</v>
      </c>
      <c r="G153" s="665">
        <v>232</v>
      </c>
      <c r="H153" s="665">
        <v>1</v>
      </c>
      <c r="I153" s="665">
        <v>116</v>
      </c>
      <c r="J153" s="665"/>
      <c r="K153" s="665"/>
      <c r="L153" s="665"/>
      <c r="M153" s="665"/>
      <c r="N153" s="665">
        <v>3</v>
      </c>
      <c r="O153" s="665">
        <v>354</v>
      </c>
      <c r="P153" s="678">
        <v>1.5258620689655173</v>
      </c>
      <c r="Q153" s="666">
        <v>118</v>
      </c>
    </row>
    <row r="154" spans="1:17" ht="14.4" customHeight="1" x14ac:dyDescent="0.3">
      <c r="A154" s="661" t="s">
        <v>7207</v>
      </c>
      <c r="B154" s="662" t="s">
        <v>6929</v>
      </c>
      <c r="C154" s="662" t="s">
        <v>6926</v>
      </c>
      <c r="D154" s="662" t="s">
        <v>6930</v>
      </c>
      <c r="E154" s="662" t="s">
        <v>6931</v>
      </c>
      <c r="F154" s="665"/>
      <c r="G154" s="665"/>
      <c r="H154" s="665"/>
      <c r="I154" s="665"/>
      <c r="J154" s="665">
        <v>1</v>
      </c>
      <c r="K154" s="665">
        <v>234</v>
      </c>
      <c r="L154" s="665"/>
      <c r="M154" s="665">
        <v>234</v>
      </c>
      <c r="N154" s="665"/>
      <c r="O154" s="665"/>
      <c r="P154" s="678"/>
      <c r="Q154" s="666"/>
    </row>
    <row r="155" spans="1:17" ht="14.4" customHeight="1" x14ac:dyDescent="0.3">
      <c r="A155" s="661" t="s">
        <v>7207</v>
      </c>
      <c r="B155" s="662" t="s">
        <v>6929</v>
      </c>
      <c r="C155" s="662" t="s">
        <v>6926</v>
      </c>
      <c r="D155" s="662" t="s">
        <v>7083</v>
      </c>
      <c r="E155" s="662" t="s">
        <v>7084</v>
      </c>
      <c r="F155" s="665">
        <v>1</v>
      </c>
      <c r="G155" s="665">
        <v>177</v>
      </c>
      <c r="H155" s="665">
        <v>1</v>
      </c>
      <c r="I155" s="665">
        <v>177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7208</v>
      </c>
      <c r="B156" s="662" t="s">
        <v>6929</v>
      </c>
      <c r="C156" s="662" t="s">
        <v>6926</v>
      </c>
      <c r="D156" s="662" t="s">
        <v>6992</v>
      </c>
      <c r="E156" s="662" t="s">
        <v>6993</v>
      </c>
      <c r="F156" s="665">
        <v>1</v>
      </c>
      <c r="G156" s="665">
        <v>34</v>
      </c>
      <c r="H156" s="665">
        <v>1</v>
      </c>
      <c r="I156" s="665">
        <v>34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7208</v>
      </c>
      <c r="B157" s="662" t="s">
        <v>6929</v>
      </c>
      <c r="C157" s="662" t="s">
        <v>6926</v>
      </c>
      <c r="D157" s="662" t="s">
        <v>7000</v>
      </c>
      <c r="E157" s="662" t="s">
        <v>7001</v>
      </c>
      <c r="F157" s="665">
        <v>1</v>
      </c>
      <c r="G157" s="665">
        <v>116</v>
      </c>
      <c r="H157" s="665">
        <v>1</v>
      </c>
      <c r="I157" s="665">
        <v>116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7208</v>
      </c>
      <c r="B158" s="662" t="s">
        <v>6929</v>
      </c>
      <c r="C158" s="662" t="s">
        <v>6926</v>
      </c>
      <c r="D158" s="662" t="s">
        <v>7015</v>
      </c>
      <c r="E158" s="662" t="s">
        <v>7016</v>
      </c>
      <c r="F158" s="665">
        <v>2</v>
      </c>
      <c r="G158" s="665">
        <v>232</v>
      </c>
      <c r="H158" s="665">
        <v>1</v>
      </c>
      <c r="I158" s="665">
        <v>116</v>
      </c>
      <c r="J158" s="665">
        <v>1</v>
      </c>
      <c r="K158" s="665">
        <v>118</v>
      </c>
      <c r="L158" s="665">
        <v>0.50862068965517238</v>
      </c>
      <c r="M158" s="665">
        <v>118</v>
      </c>
      <c r="N158" s="665">
        <v>2</v>
      </c>
      <c r="O158" s="665">
        <v>236</v>
      </c>
      <c r="P158" s="678">
        <v>1.0172413793103448</v>
      </c>
      <c r="Q158" s="666">
        <v>118</v>
      </c>
    </row>
    <row r="159" spans="1:17" ht="14.4" customHeight="1" x14ac:dyDescent="0.3">
      <c r="A159" s="661" t="s">
        <v>7208</v>
      </c>
      <c r="B159" s="662" t="s">
        <v>6929</v>
      </c>
      <c r="C159" s="662" t="s">
        <v>6926</v>
      </c>
      <c r="D159" s="662" t="s">
        <v>7049</v>
      </c>
      <c r="E159" s="662" t="s">
        <v>7050</v>
      </c>
      <c r="F159" s="665">
        <v>0</v>
      </c>
      <c r="G159" s="665">
        <v>0</v>
      </c>
      <c r="H159" s="665"/>
      <c r="I159" s="665"/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7208</v>
      </c>
      <c r="B160" s="662" t="s">
        <v>6929</v>
      </c>
      <c r="C160" s="662" t="s">
        <v>6926</v>
      </c>
      <c r="D160" s="662" t="s">
        <v>6930</v>
      </c>
      <c r="E160" s="662" t="s">
        <v>6931</v>
      </c>
      <c r="F160" s="665">
        <v>1</v>
      </c>
      <c r="G160" s="665">
        <v>232</v>
      </c>
      <c r="H160" s="665">
        <v>1</v>
      </c>
      <c r="I160" s="665">
        <v>232</v>
      </c>
      <c r="J160" s="665">
        <v>1</v>
      </c>
      <c r="K160" s="665">
        <v>234</v>
      </c>
      <c r="L160" s="665">
        <v>1.0086206896551724</v>
      </c>
      <c r="M160" s="665">
        <v>234</v>
      </c>
      <c r="N160" s="665">
        <v>1</v>
      </c>
      <c r="O160" s="665">
        <v>235</v>
      </c>
      <c r="P160" s="678">
        <v>1.0129310344827587</v>
      </c>
      <c r="Q160" s="666">
        <v>235</v>
      </c>
    </row>
    <row r="161" spans="1:17" ht="14.4" customHeight="1" x14ac:dyDescent="0.3">
      <c r="A161" s="661" t="s">
        <v>7209</v>
      </c>
      <c r="B161" s="662" t="s">
        <v>6929</v>
      </c>
      <c r="C161" s="662" t="s">
        <v>6926</v>
      </c>
      <c r="D161" s="662" t="s">
        <v>7013</v>
      </c>
      <c r="E161" s="662" t="s">
        <v>7014</v>
      </c>
      <c r="F161" s="665">
        <v>1</v>
      </c>
      <c r="G161" s="665">
        <v>91</v>
      </c>
      <c r="H161" s="665">
        <v>1</v>
      </c>
      <c r="I161" s="665">
        <v>91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7209</v>
      </c>
      <c r="B162" s="662" t="s">
        <v>6929</v>
      </c>
      <c r="C162" s="662" t="s">
        <v>6926</v>
      </c>
      <c r="D162" s="662" t="s">
        <v>7015</v>
      </c>
      <c r="E162" s="662" t="s">
        <v>7016</v>
      </c>
      <c r="F162" s="665">
        <v>2</v>
      </c>
      <c r="G162" s="665">
        <v>232</v>
      </c>
      <c r="H162" s="665">
        <v>1</v>
      </c>
      <c r="I162" s="665">
        <v>116</v>
      </c>
      <c r="J162" s="665">
        <v>2</v>
      </c>
      <c r="K162" s="665">
        <v>234</v>
      </c>
      <c r="L162" s="665">
        <v>1.0086206896551724</v>
      </c>
      <c r="M162" s="665">
        <v>117</v>
      </c>
      <c r="N162" s="665">
        <v>4</v>
      </c>
      <c r="O162" s="665">
        <v>472</v>
      </c>
      <c r="P162" s="678">
        <v>2.0344827586206895</v>
      </c>
      <c r="Q162" s="666">
        <v>118</v>
      </c>
    </row>
    <row r="163" spans="1:17" ht="14.4" customHeight="1" x14ac:dyDescent="0.3">
      <c r="A163" s="661" t="s">
        <v>7209</v>
      </c>
      <c r="B163" s="662" t="s">
        <v>6929</v>
      </c>
      <c r="C163" s="662" t="s">
        <v>6926</v>
      </c>
      <c r="D163" s="662" t="s">
        <v>7047</v>
      </c>
      <c r="E163" s="662" t="s">
        <v>7048</v>
      </c>
      <c r="F163" s="665">
        <v>1</v>
      </c>
      <c r="G163" s="665">
        <v>0</v>
      </c>
      <c r="H163" s="665"/>
      <c r="I163" s="665">
        <v>0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7209</v>
      </c>
      <c r="B164" s="662" t="s">
        <v>6929</v>
      </c>
      <c r="C164" s="662" t="s">
        <v>6926</v>
      </c>
      <c r="D164" s="662" t="s">
        <v>6927</v>
      </c>
      <c r="E164" s="662" t="s">
        <v>6928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384</v>
      </c>
      <c r="P164" s="678"/>
      <c r="Q164" s="666">
        <v>384</v>
      </c>
    </row>
    <row r="165" spans="1:17" ht="14.4" customHeight="1" x14ac:dyDescent="0.3">
      <c r="A165" s="661" t="s">
        <v>7209</v>
      </c>
      <c r="B165" s="662" t="s">
        <v>6929</v>
      </c>
      <c r="C165" s="662" t="s">
        <v>6926</v>
      </c>
      <c r="D165" s="662" t="s">
        <v>6930</v>
      </c>
      <c r="E165" s="662" t="s">
        <v>6931</v>
      </c>
      <c r="F165" s="665"/>
      <c r="G165" s="665"/>
      <c r="H165" s="665"/>
      <c r="I165" s="665"/>
      <c r="J165" s="665">
        <v>1</v>
      </c>
      <c r="K165" s="665">
        <v>232</v>
      </c>
      <c r="L165" s="665"/>
      <c r="M165" s="665">
        <v>232</v>
      </c>
      <c r="N165" s="665"/>
      <c r="O165" s="665"/>
      <c r="P165" s="678"/>
      <c r="Q165" s="666"/>
    </row>
    <row r="166" spans="1:17" ht="14.4" customHeight="1" x14ac:dyDescent="0.3">
      <c r="A166" s="661" t="s">
        <v>7210</v>
      </c>
      <c r="B166" s="662" t="s">
        <v>6929</v>
      </c>
      <c r="C166" s="662" t="s">
        <v>6926</v>
      </c>
      <c r="D166" s="662" t="s">
        <v>6992</v>
      </c>
      <c r="E166" s="662" t="s">
        <v>6993</v>
      </c>
      <c r="F166" s="665">
        <v>2</v>
      </c>
      <c r="G166" s="665">
        <v>68</v>
      </c>
      <c r="H166" s="665">
        <v>1</v>
      </c>
      <c r="I166" s="665">
        <v>34</v>
      </c>
      <c r="J166" s="665">
        <v>7</v>
      </c>
      <c r="K166" s="665">
        <v>242</v>
      </c>
      <c r="L166" s="665">
        <v>3.5588235294117645</v>
      </c>
      <c r="M166" s="665">
        <v>34.571428571428569</v>
      </c>
      <c r="N166" s="665">
        <v>1</v>
      </c>
      <c r="O166" s="665">
        <v>35</v>
      </c>
      <c r="P166" s="678">
        <v>0.51470588235294112</v>
      </c>
      <c r="Q166" s="666">
        <v>35</v>
      </c>
    </row>
    <row r="167" spans="1:17" ht="14.4" customHeight="1" x14ac:dyDescent="0.3">
      <c r="A167" s="661" t="s">
        <v>7210</v>
      </c>
      <c r="B167" s="662" t="s">
        <v>6929</v>
      </c>
      <c r="C167" s="662" t="s">
        <v>6926</v>
      </c>
      <c r="D167" s="662" t="s">
        <v>6998</v>
      </c>
      <c r="E167" s="662" t="s">
        <v>6999</v>
      </c>
      <c r="F167" s="665">
        <v>0</v>
      </c>
      <c r="G167" s="665">
        <v>0</v>
      </c>
      <c r="H167" s="665"/>
      <c r="I167" s="665"/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7210</v>
      </c>
      <c r="B168" s="662" t="s">
        <v>6929</v>
      </c>
      <c r="C168" s="662" t="s">
        <v>6926</v>
      </c>
      <c r="D168" s="662" t="s">
        <v>7000</v>
      </c>
      <c r="E168" s="662" t="s">
        <v>7001</v>
      </c>
      <c r="F168" s="665">
        <v>6</v>
      </c>
      <c r="G168" s="665">
        <v>696</v>
      </c>
      <c r="H168" s="665">
        <v>1</v>
      </c>
      <c r="I168" s="665">
        <v>116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7210</v>
      </c>
      <c r="B169" s="662" t="s">
        <v>6929</v>
      </c>
      <c r="C169" s="662" t="s">
        <v>6926</v>
      </c>
      <c r="D169" s="662" t="s">
        <v>7009</v>
      </c>
      <c r="E169" s="662" t="s">
        <v>7010</v>
      </c>
      <c r="F169" s="665">
        <v>1</v>
      </c>
      <c r="G169" s="665">
        <v>93</v>
      </c>
      <c r="H169" s="665">
        <v>1</v>
      </c>
      <c r="I169" s="665">
        <v>93</v>
      </c>
      <c r="J169" s="665">
        <v>1</v>
      </c>
      <c r="K169" s="665">
        <v>95</v>
      </c>
      <c r="L169" s="665">
        <v>1.021505376344086</v>
      </c>
      <c r="M169" s="665">
        <v>95</v>
      </c>
      <c r="N169" s="665">
        <v>4</v>
      </c>
      <c r="O169" s="665">
        <v>380</v>
      </c>
      <c r="P169" s="678">
        <v>4.086021505376344</v>
      </c>
      <c r="Q169" s="666">
        <v>95</v>
      </c>
    </row>
    <row r="170" spans="1:17" ht="14.4" customHeight="1" x14ac:dyDescent="0.3">
      <c r="A170" s="661" t="s">
        <v>7210</v>
      </c>
      <c r="B170" s="662" t="s">
        <v>6929</v>
      </c>
      <c r="C170" s="662" t="s">
        <v>6926</v>
      </c>
      <c r="D170" s="662" t="s">
        <v>7013</v>
      </c>
      <c r="E170" s="662" t="s">
        <v>7014</v>
      </c>
      <c r="F170" s="665">
        <v>1</v>
      </c>
      <c r="G170" s="665">
        <v>91</v>
      </c>
      <c r="H170" s="665">
        <v>1</v>
      </c>
      <c r="I170" s="665">
        <v>91</v>
      </c>
      <c r="J170" s="665">
        <v>1</v>
      </c>
      <c r="K170" s="665">
        <v>93</v>
      </c>
      <c r="L170" s="665">
        <v>1.0219780219780219</v>
      </c>
      <c r="M170" s="665">
        <v>93</v>
      </c>
      <c r="N170" s="665">
        <v>0</v>
      </c>
      <c r="O170" s="665">
        <v>0</v>
      </c>
      <c r="P170" s="678">
        <v>0</v>
      </c>
      <c r="Q170" s="666"/>
    </row>
    <row r="171" spans="1:17" ht="14.4" customHeight="1" x14ac:dyDescent="0.3">
      <c r="A171" s="661" t="s">
        <v>7210</v>
      </c>
      <c r="B171" s="662" t="s">
        <v>6929</v>
      </c>
      <c r="C171" s="662" t="s">
        <v>6926</v>
      </c>
      <c r="D171" s="662" t="s">
        <v>7015</v>
      </c>
      <c r="E171" s="662" t="s">
        <v>7016</v>
      </c>
      <c r="F171" s="665">
        <v>43</v>
      </c>
      <c r="G171" s="665">
        <v>4988</v>
      </c>
      <c r="H171" s="665">
        <v>1</v>
      </c>
      <c r="I171" s="665">
        <v>116</v>
      </c>
      <c r="J171" s="665">
        <v>50</v>
      </c>
      <c r="K171" s="665">
        <v>5888</v>
      </c>
      <c r="L171" s="665">
        <v>1.1804330392943063</v>
      </c>
      <c r="M171" s="665">
        <v>117.76</v>
      </c>
      <c r="N171" s="665">
        <v>50</v>
      </c>
      <c r="O171" s="665">
        <v>5900</v>
      </c>
      <c r="P171" s="678">
        <v>1.1828388131515637</v>
      </c>
      <c r="Q171" s="666">
        <v>118</v>
      </c>
    </row>
    <row r="172" spans="1:17" ht="14.4" customHeight="1" x14ac:dyDescent="0.3">
      <c r="A172" s="661" t="s">
        <v>7210</v>
      </c>
      <c r="B172" s="662" t="s">
        <v>6929</v>
      </c>
      <c r="C172" s="662" t="s">
        <v>6926</v>
      </c>
      <c r="D172" s="662" t="s">
        <v>7031</v>
      </c>
      <c r="E172" s="662" t="s">
        <v>7032</v>
      </c>
      <c r="F172" s="665"/>
      <c r="G172" s="665"/>
      <c r="H172" s="665"/>
      <c r="I172" s="665"/>
      <c r="J172" s="665">
        <v>2</v>
      </c>
      <c r="K172" s="665">
        <v>2560</v>
      </c>
      <c r="L172" s="665"/>
      <c r="M172" s="665">
        <v>1280</v>
      </c>
      <c r="N172" s="665">
        <v>1</v>
      </c>
      <c r="O172" s="665">
        <v>1284</v>
      </c>
      <c r="P172" s="678"/>
      <c r="Q172" s="666">
        <v>1284</v>
      </c>
    </row>
    <row r="173" spans="1:17" ht="14.4" customHeight="1" x14ac:dyDescent="0.3">
      <c r="A173" s="661" t="s">
        <v>7210</v>
      </c>
      <c r="B173" s="662" t="s">
        <v>6929</v>
      </c>
      <c r="C173" s="662" t="s">
        <v>6926</v>
      </c>
      <c r="D173" s="662" t="s">
        <v>7033</v>
      </c>
      <c r="E173" s="662" t="s">
        <v>7034</v>
      </c>
      <c r="F173" s="665">
        <v>3</v>
      </c>
      <c r="G173" s="665">
        <v>2796</v>
      </c>
      <c r="H173" s="665">
        <v>1</v>
      </c>
      <c r="I173" s="665">
        <v>932</v>
      </c>
      <c r="J173" s="665"/>
      <c r="K173" s="665"/>
      <c r="L173" s="665"/>
      <c r="M173" s="665"/>
      <c r="N173" s="665">
        <v>1</v>
      </c>
      <c r="O173" s="665">
        <v>946</v>
      </c>
      <c r="P173" s="678">
        <v>0.33834048640915593</v>
      </c>
      <c r="Q173" s="666">
        <v>946</v>
      </c>
    </row>
    <row r="174" spans="1:17" ht="14.4" customHeight="1" x14ac:dyDescent="0.3">
      <c r="A174" s="661" t="s">
        <v>7210</v>
      </c>
      <c r="B174" s="662" t="s">
        <v>6929</v>
      </c>
      <c r="C174" s="662" t="s">
        <v>6926</v>
      </c>
      <c r="D174" s="662" t="s">
        <v>7047</v>
      </c>
      <c r="E174" s="662" t="s">
        <v>7048</v>
      </c>
      <c r="F174" s="665">
        <v>15</v>
      </c>
      <c r="G174" s="665">
        <v>0</v>
      </c>
      <c r="H174" s="665"/>
      <c r="I174" s="665">
        <v>0</v>
      </c>
      <c r="J174" s="665">
        <v>9</v>
      </c>
      <c r="K174" s="665">
        <v>0</v>
      </c>
      <c r="L174" s="665"/>
      <c r="M174" s="665">
        <v>0</v>
      </c>
      <c r="N174" s="665"/>
      <c r="O174" s="665"/>
      <c r="P174" s="678"/>
      <c r="Q174" s="666"/>
    </row>
    <row r="175" spans="1:17" ht="14.4" customHeight="1" x14ac:dyDescent="0.3">
      <c r="A175" s="661" t="s">
        <v>7210</v>
      </c>
      <c r="B175" s="662" t="s">
        <v>6929</v>
      </c>
      <c r="C175" s="662" t="s">
        <v>6926</v>
      </c>
      <c r="D175" s="662" t="s">
        <v>7049</v>
      </c>
      <c r="E175" s="662" t="s">
        <v>7050</v>
      </c>
      <c r="F175" s="665">
        <v>2</v>
      </c>
      <c r="G175" s="665">
        <v>0</v>
      </c>
      <c r="H175" s="665"/>
      <c r="I175" s="665">
        <v>0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7210</v>
      </c>
      <c r="B176" s="662" t="s">
        <v>6929</v>
      </c>
      <c r="C176" s="662" t="s">
        <v>6926</v>
      </c>
      <c r="D176" s="662" t="s">
        <v>7053</v>
      </c>
      <c r="E176" s="662" t="s">
        <v>7054</v>
      </c>
      <c r="F176" s="665">
        <v>2</v>
      </c>
      <c r="G176" s="665">
        <v>162</v>
      </c>
      <c r="H176" s="665">
        <v>1</v>
      </c>
      <c r="I176" s="665">
        <v>81</v>
      </c>
      <c r="J176" s="665">
        <v>2</v>
      </c>
      <c r="K176" s="665">
        <v>164</v>
      </c>
      <c r="L176" s="665">
        <v>1.0123456790123457</v>
      </c>
      <c r="M176" s="665">
        <v>82</v>
      </c>
      <c r="N176" s="665">
        <v>1</v>
      </c>
      <c r="O176" s="665">
        <v>82</v>
      </c>
      <c r="P176" s="678">
        <v>0.50617283950617287</v>
      </c>
      <c r="Q176" s="666">
        <v>82</v>
      </c>
    </row>
    <row r="177" spans="1:17" ht="14.4" customHeight="1" x14ac:dyDescent="0.3">
      <c r="A177" s="661" t="s">
        <v>7210</v>
      </c>
      <c r="B177" s="662" t="s">
        <v>6929</v>
      </c>
      <c r="C177" s="662" t="s">
        <v>6926</v>
      </c>
      <c r="D177" s="662" t="s">
        <v>6930</v>
      </c>
      <c r="E177" s="662" t="s">
        <v>6931</v>
      </c>
      <c r="F177" s="665">
        <v>7</v>
      </c>
      <c r="G177" s="665">
        <v>1624</v>
      </c>
      <c r="H177" s="665">
        <v>1</v>
      </c>
      <c r="I177" s="665">
        <v>232</v>
      </c>
      <c r="J177" s="665">
        <v>5</v>
      </c>
      <c r="K177" s="665">
        <v>1168</v>
      </c>
      <c r="L177" s="665">
        <v>0.71921182266009853</v>
      </c>
      <c r="M177" s="665">
        <v>233.6</v>
      </c>
      <c r="N177" s="665">
        <v>4</v>
      </c>
      <c r="O177" s="665">
        <v>940</v>
      </c>
      <c r="P177" s="678">
        <v>0.5788177339901478</v>
      </c>
      <c r="Q177" s="666">
        <v>235</v>
      </c>
    </row>
    <row r="178" spans="1:17" ht="14.4" customHeight="1" x14ac:dyDescent="0.3">
      <c r="A178" s="661" t="s">
        <v>7210</v>
      </c>
      <c r="B178" s="662" t="s">
        <v>6929</v>
      </c>
      <c r="C178" s="662" t="s">
        <v>6926</v>
      </c>
      <c r="D178" s="662" t="s">
        <v>7113</v>
      </c>
      <c r="E178" s="662" t="s">
        <v>7114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389</v>
      </c>
      <c r="P178" s="678"/>
      <c r="Q178" s="666">
        <v>389</v>
      </c>
    </row>
    <row r="179" spans="1:17" ht="14.4" customHeight="1" x14ac:dyDescent="0.3">
      <c r="A179" s="661" t="s">
        <v>7210</v>
      </c>
      <c r="B179" s="662" t="s">
        <v>6929</v>
      </c>
      <c r="C179" s="662" t="s">
        <v>6926</v>
      </c>
      <c r="D179" s="662" t="s">
        <v>7123</v>
      </c>
      <c r="E179" s="662" t="s">
        <v>7124</v>
      </c>
      <c r="F179" s="665">
        <v>1</v>
      </c>
      <c r="G179" s="665">
        <v>1049</v>
      </c>
      <c r="H179" s="665">
        <v>1</v>
      </c>
      <c r="I179" s="665">
        <v>1049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7211</v>
      </c>
      <c r="B180" s="662" t="s">
        <v>6929</v>
      </c>
      <c r="C180" s="662" t="s">
        <v>6967</v>
      </c>
      <c r="D180" s="662" t="s">
        <v>6975</v>
      </c>
      <c r="E180" s="662"/>
      <c r="F180" s="665">
        <v>1</v>
      </c>
      <c r="G180" s="665">
        <v>187</v>
      </c>
      <c r="H180" s="665">
        <v>1</v>
      </c>
      <c r="I180" s="665">
        <v>187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7211</v>
      </c>
      <c r="B181" s="662" t="s">
        <v>6929</v>
      </c>
      <c r="C181" s="662" t="s">
        <v>6967</v>
      </c>
      <c r="D181" s="662" t="s">
        <v>6978</v>
      </c>
      <c r="E181" s="662"/>
      <c r="F181" s="665">
        <v>1</v>
      </c>
      <c r="G181" s="665">
        <v>194</v>
      </c>
      <c r="H181" s="665">
        <v>1</v>
      </c>
      <c r="I181" s="665">
        <v>194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7211</v>
      </c>
      <c r="B182" s="662" t="s">
        <v>6929</v>
      </c>
      <c r="C182" s="662" t="s">
        <v>6926</v>
      </c>
      <c r="D182" s="662" t="s">
        <v>6992</v>
      </c>
      <c r="E182" s="662" t="s">
        <v>6993</v>
      </c>
      <c r="F182" s="665"/>
      <c r="G182" s="665"/>
      <c r="H182" s="665"/>
      <c r="I182" s="665"/>
      <c r="J182" s="665">
        <v>9</v>
      </c>
      <c r="K182" s="665">
        <v>313</v>
      </c>
      <c r="L182" s="665"/>
      <c r="M182" s="665">
        <v>34.777777777777779</v>
      </c>
      <c r="N182" s="665"/>
      <c r="O182" s="665"/>
      <c r="P182" s="678"/>
      <c r="Q182" s="666"/>
    </row>
    <row r="183" spans="1:17" ht="14.4" customHeight="1" x14ac:dyDescent="0.3">
      <c r="A183" s="661" t="s">
        <v>7211</v>
      </c>
      <c r="B183" s="662" t="s">
        <v>6929</v>
      </c>
      <c r="C183" s="662" t="s">
        <v>6926</v>
      </c>
      <c r="D183" s="662" t="s">
        <v>6998</v>
      </c>
      <c r="E183" s="662" t="s">
        <v>6999</v>
      </c>
      <c r="F183" s="665">
        <v>0</v>
      </c>
      <c r="G183" s="665">
        <v>0</v>
      </c>
      <c r="H183" s="665"/>
      <c r="I183" s="665"/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7211</v>
      </c>
      <c r="B184" s="662" t="s">
        <v>6929</v>
      </c>
      <c r="C184" s="662" t="s">
        <v>6926</v>
      </c>
      <c r="D184" s="662" t="s">
        <v>7000</v>
      </c>
      <c r="E184" s="662" t="s">
        <v>7001</v>
      </c>
      <c r="F184" s="665">
        <v>11</v>
      </c>
      <c r="G184" s="665">
        <v>1276</v>
      </c>
      <c r="H184" s="665">
        <v>1</v>
      </c>
      <c r="I184" s="665">
        <v>116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7211</v>
      </c>
      <c r="B185" s="662" t="s">
        <v>6929</v>
      </c>
      <c r="C185" s="662" t="s">
        <v>6926</v>
      </c>
      <c r="D185" s="662" t="s">
        <v>7005</v>
      </c>
      <c r="E185" s="662" t="s">
        <v>7006</v>
      </c>
      <c r="F185" s="665">
        <v>1</v>
      </c>
      <c r="G185" s="665">
        <v>149</v>
      </c>
      <c r="H185" s="665">
        <v>1</v>
      </c>
      <c r="I185" s="665">
        <v>149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7211</v>
      </c>
      <c r="B186" s="662" t="s">
        <v>6929</v>
      </c>
      <c r="C186" s="662" t="s">
        <v>6926</v>
      </c>
      <c r="D186" s="662" t="s">
        <v>7009</v>
      </c>
      <c r="E186" s="662" t="s">
        <v>7010</v>
      </c>
      <c r="F186" s="665">
        <v>4</v>
      </c>
      <c r="G186" s="665">
        <v>372</v>
      </c>
      <c r="H186" s="665">
        <v>1</v>
      </c>
      <c r="I186" s="665">
        <v>93</v>
      </c>
      <c r="J186" s="665">
        <v>4</v>
      </c>
      <c r="K186" s="665">
        <v>378</v>
      </c>
      <c r="L186" s="665">
        <v>1.0161290322580645</v>
      </c>
      <c r="M186" s="665">
        <v>94.5</v>
      </c>
      <c r="N186" s="665">
        <v>3</v>
      </c>
      <c r="O186" s="665">
        <v>285</v>
      </c>
      <c r="P186" s="678">
        <v>0.7661290322580645</v>
      </c>
      <c r="Q186" s="666">
        <v>95</v>
      </c>
    </row>
    <row r="187" spans="1:17" ht="14.4" customHeight="1" x14ac:dyDescent="0.3">
      <c r="A187" s="661" t="s">
        <v>7211</v>
      </c>
      <c r="B187" s="662" t="s">
        <v>6929</v>
      </c>
      <c r="C187" s="662" t="s">
        <v>6926</v>
      </c>
      <c r="D187" s="662" t="s">
        <v>7013</v>
      </c>
      <c r="E187" s="662" t="s">
        <v>7014</v>
      </c>
      <c r="F187" s="665">
        <v>1</v>
      </c>
      <c r="G187" s="665">
        <v>91</v>
      </c>
      <c r="H187" s="665">
        <v>1</v>
      </c>
      <c r="I187" s="665">
        <v>91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7211</v>
      </c>
      <c r="B188" s="662" t="s">
        <v>6929</v>
      </c>
      <c r="C188" s="662" t="s">
        <v>6926</v>
      </c>
      <c r="D188" s="662" t="s">
        <v>7015</v>
      </c>
      <c r="E188" s="662" t="s">
        <v>7016</v>
      </c>
      <c r="F188" s="665">
        <v>107</v>
      </c>
      <c r="G188" s="665">
        <v>12412</v>
      </c>
      <c r="H188" s="665">
        <v>1</v>
      </c>
      <c r="I188" s="665">
        <v>116</v>
      </c>
      <c r="J188" s="665">
        <v>117</v>
      </c>
      <c r="K188" s="665">
        <v>13754</v>
      </c>
      <c r="L188" s="665">
        <v>1.1081211730583307</v>
      </c>
      <c r="M188" s="665">
        <v>117.55555555555556</v>
      </c>
      <c r="N188" s="665">
        <v>93</v>
      </c>
      <c r="O188" s="665">
        <v>10974</v>
      </c>
      <c r="P188" s="678">
        <v>0.88414437640992583</v>
      </c>
      <c r="Q188" s="666">
        <v>118</v>
      </c>
    </row>
    <row r="189" spans="1:17" ht="14.4" customHeight="1" x14ac:dyDescent="0.3">
      <c r="A189" s="661" t="s">
        <v>7211</v>
      </c>
      <c r="B189" s="662" t="s">
        <v>6929</v>
      </c>
      <c r="C189" s="662" t="s">
        <v>6926</v>
      </c>
      <c r="D189" s="662" t="s">
        <v>7029</v>
      </c>
      <c r="E189" s="662" t="s">
        <v>7030</v>
      </c>
      <c r="F189" s="665">
        <v>1</v>
      </c>
      <c r="G189" s="665">
        <v>1625</v>
      </c>
      <c r="H189" s="665">
        <v>1</v>
      </c>
      <c r="I189" s="665">
        <v>1625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7211</v>
      </c>
      <c r="B190" s="662" t="s">
        <v>6929</v>
      </c>
      <c r="C190" s="662" t="s">
        <v>6926</v>
      </c>
      <c r="D190" s="662" t="s">
        <v>7031</v>
      </c>
      <c r="E190" s="662" t="s">
        <v>7032</v>
      </c>
      <c r="F190" s="665">
        <v>1</v>
      </c>
      <c r="G190" s="665">
        <v>1270</v>
      </c>
      <c r="H190" s="665">
        <v>1</v>
      </c>
      <c r="I190" s="665">
        <v>1270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7211</v>
      </c>
      <c r="B191" s="662" t="s">
        <v>6929</v>
      </c>
      <c r="C191" s="662" t="s">
        <v>6926</v>
      </c>
      <c r="D191" s="662" t="s">
        <v>7047</v>
      </c>
      <c r="E191" s="662" t="s">
        <v>7048</v>
      </c>
      <c r="F191" s="665">
        <v>3</v>
      </c>
      <c r="G191" s="665">
        <v>0</v>
      </c>
      <c r="H191" s="665"/>
      <c r="I191" s="665">
        <v>0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7211</v>
      </c>
      <c r="B192" s="662" t="s">
        <v>6929</v>
      </c>
      <c r="C192" s="662" t="s">
        <v>6926</v>
      </c>
      <c r="D192" s="662" t="s">
        <v>7049</v>
      </c>
      <c r="E192" s="662" t="s">
        <v>7050</v>
      </c>
      <c r="F192" s="665">
        <v>4</v>
      </c>
      <c r="G192" s="665">
        <v>0</v>
      </c>
      <c r="H192" s="665"/>
      <c r="I192" s="665">
        <v>0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7211</v>
      </c>
      <c r="B193" s="662" t="s">
        <v>6929</v>
      </c>
      <c r="C193" s="662" t="s">
        <v>6926</v>
      </c>
      <c r="D193" s="662" t="s">
        <v>7053</v>
      </c>
      <c r="E193" s="662" t="s">
        <v>7054</v>
      </c>
      <c r="F193" s="665">
        <v>3</v>
      </c>
      <c r="G193" s="665">
        <v>243</v>
      </c>
      <c r="H193" s="665">
        <v>1</v>
      </c>
      <c r="I193" s="665">
        <v>81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7211</v>
      </c>
      <c r="B194" s="662" t="s">
        <v>6929</v>
      </c>
      <c r="C194" s="662" t="s">
        <v>6926</v>
      </c>
      <c r="D194" s="662" t="s">
        <v>6927</v>
      </c>
      <c r="E194" s="662" t="s">
        <v>6928</v>
      </c>
      <c r="F194" s="665">
        <v>1</v>
      </c>
      <c r="G194" s="665">
        <v>186</v>
      </c>
      <c r="H194" s="665">
        <v>1</v>
      </c>
      <c r="I194" s="665">
        <v>186</v>
      </c>
      <c r="J194" s="665"/>
      <c r="K194" s="665"/>
      <c r="L194" s="665"/>
      <c r="M194" s="665"/>
      <c r="N194" s="665">
        <v>1</v>
      </c>
      <c r="O194" s="665">
        <v>384</v>
      </c>
      <c r="P194" s="678">
        <v>2.064516129032258</v>
      </c>
      <c r="Q194" s="666">
        <v>384</v>
      </c>
    </row>
    <row r="195" spans="1:17" ht="14.4" customHeight="1" x14ac:dyDescent="0.3">
      <c r="A195" s="661" t="s">
        <v>7211</v>
      </c>
      <c r="B195" s="662" t="s">
        <v>6929</v>
      </c>
      <c r="C195" s="662" t="s">
        <v>6926</v>
      </c>
      <c r="D195" s="662" t="s">
        <v>7064</v>
      </c>
      <c r="E195" s="662"/>
      <c r="F195" s="665">
        <v>0</v>
      </c>
      <c r="G195" s="665">
        <v>0</v>
      </c>
      <c r="H195" s="665"/>
      <c r="I195" s="665"/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7211</v>
      </c>
      <c r="B196" s="662" t="s">
        <v>6929</v>
      </c>
      <c r="C196" s="662" t="s">
        <v>6926</v>
      </c>
      <c r="D196" s="662" t="s">
        <v>6930</v>
      </c>
      <c r="E196" s="662" t="s">
        <v>6931</v>
      </c>
      <c r="F196" s="665">
        <v>4</v>
      </c>
      <c r="G196" s="665">
        <v>928</v>
      </c>
      <c r="H196" s="665">
        <v>1</v>
      </c>
      <c r="I196" s="665">
        <v>232</v>
      </c>
      <c r="J196" s="665"/>
      <c r="K196" s="665"/>
      <c r="L196" s="665"/>
      <c r="M196" s="665"/>
      <c r="N196" s="665">
        <v>3</v>
      </c>
      <c r="O196" s="665">
        <v>705</v>
      </c>
      <c r="P196" s="678">
        <v>0.75969827586206895</v>
      </c>
      <c r="Q196" s="666">
        <v>235</v>
      </c>
    </row>
    <row r="197" spans="1:17" ht="14.4" customHeight="1" x14ac:dyDescent="0.3">
      <c r="A197" s="661" t="s">
        <v>7211</v>
      </c>
      <c r="B197" s="662" t="s">
        <v>6929</v>
      </c>
      <c r="C197" s="662" t="s">
        <v>6926</v>
      </c>
      <c r="D197" s="662" t="s">
        <v>7083</v>
      </c>
      <c r="E197" s="662" t="s">
        <v>7084</v>
      </c>
      <c r="F197" s="665">
        <v>2</v>
      </c>
      <c r="G197" s="665">
        <v>354</v>
      </c>
      <c r="H197" s="665">
        <v>1</v>
      </c>
      <c r="I197" s="665">
        <v>177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7211</v>
      </c>
      <c r="B198" s="662" t="s">
        <v>6929</v>
      </c>
      <c r="C198" s="662" t="s">
        <v>6926</v>
      </c>
      <c r="D198" s="662" t="s">
        <v>7093</v>
      </c>
      <c r="E198" s="662" t="s">
        <v>7094</v>
      </c>
      <c r="F198" s="665">
        <v>1</v>
      </c>
      <c r="G198" s="665">
        <v>109</v>
      </c>
      <c r="H198" s="665">
        <v>1</v>
      </c>
      <c r="I198" s="665">
        <v>109</v>
      </c>
      <c r="J198" s="665">
        <v>2</v>
      </c>
      <c r="K198" s="665">
        <v>220</v>
      </c>
      <c r="L198" s="665">
        <v>2.0183486238532109</v>
      </c>
      <c r="M198" s="665">
        <v>110</v>
      </c>
      <c r="N198" s="665">
        <v>1</v>
      </c>
      <c r="O198" s="665">
        <v>111</v>
      </c>
      <c r="P198" s="678">
        <v>1.0183486238532109</v>
      </c>
      <c r="Q198" s="666">
        <v>111</v>
      </c>
    </row>
    <row r="199" spans="1:17" ht="14.4" customHeight="1" x14ac:dyDescent="0.3">
      <c r="A199" s="661" t="s">
        <v>7211</v>
      </c>
      <c r="B199" s="662" t="s">
        <v>6929</v>
      </c>
      <c r="C199" s="662" t="s">
        <v>6926</v>
      </c>
      <c r="D199" s="662" t="s">
        <v>7107</v>
      </c>
      <c r="E199" s="662" t="s">
        <v>7108</v>
      </c>
      <c r="F199" s="665">
        <v>2</v>
      </c>
      <c r="G199" s="665">
        <v>442</v>
      </c>
      <c r="H199" s="665">
        <v>1</v>
      </c>
      <c r="I199" s="665">
        <v>221</v>
      </c>
      <c r="J199" s="665"/>
      <c r="K199" s="665"/>
      <c r="L199" s="665"/>
      <c r="M199" s="665"/>
      <c r="N199" s="665">
        <v>1</v>
      </c>
      <c r="O199" s="665">
        <v>223</v>
      </c>
      <c r="P199" s="678">
        <v>0.50452488687782804</v>
      </c>
      <c r="Q199" s="666">
        <v>223</v>
      </c>
    </row>
    <row r="200" spans="1:17" ht="14.4" customHeight="1" x14ac:dyDescent="0.3">
      <c r="A200" s="661" t="s">
        <v>7211</v>
      </c>
      <c r="B200" s="662" t="s">
        <v>6929</v>
      </c>
      <c r="C200" s="662" t="s">
        <v>6926</v>
      </c>
      <c r="D200" s="662" t="s">
        <v>7111</v>
      </c>
      <c r="E200" s="662" t="s">
        <v>7112</v>
      </c>
      <c r="F200" s="665"/>
      <c r="G200" s="665"/>
      <c r="H200" s="665"/>
      <c r="I200" s="665"/>
      <c r="J200" s="665">
        <v>1</v>
      </c>
      <c r="K200" s="665">
        <v>82</v>
      </c>
      <c r="L200" s="665"/>
      <c r="M200" s="665">
        <v>82</v>
      </c>
      <c r="N200" s="665"/>
      <c r="O200" s="665"/>
      <c r="P200" s="678"/>
      <c r="Q200" s="666"/>
    </row>
    <row r="201" spans="1:17" ht="14.4" customHeight="1" x14ac:dyDescent="0.3">
      <c r="A201" s="661" t="s">
        <v>7211</v>
      </c>
      <c r="B201" s="662" t="s">
        <v>6929</v>
      </c>
      <c r="C201" s="662" t="s">
        <v>6926</v>
      </c>
      <c r="D201" s="662" t="s">
        <v>7113</v>
      </c>
      <c r="E201" s="662" t="s">
        <v>7114</v>
      </c>
      <c r="F201" s="665">
        <v>1</v>
      </c>
      <c r="G201" s="665">
        <v>198</v>
      </c>
      <c r="H201" s="665">
        <v>1</v>
      </c>
      <c r="I201" s="665">
        <v>198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575</v>
      </c>
      <c r="B202" s="662" t="s">
        <v>7212</v>
      </c>
      <c r="C202" s="662" t="s">
        <v>6926</v>
      </c>
      <c r="D202" s="662" t="s">
        <v>7213</v>
      </c>
      <c r="E202" s="662" t="s">
        <v>7214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92</v>
      </c>
      <c r="P202" s="678"/>
      <c r="Q202" s="666">
        <v>92</v>
      </c>
    </row>
    <row r="203" spans="1:17" ht="14.4" customHeight="1" x14ac:dyDescent="0.3">
      <c r="A203" s="661" t="s">
        <v>575</v>
      </c>
      <c r="B203" s="662" t="s">
        <v>6929</v>
      </c>
      <c r="C203" s="662" t="s">
        <v>6932</v>
      </c>
      <c r="D203" s="662" t="s">
        <v>7215</v>
      </c>
      <c r="E203" s="662" t="s">
        <v>7216</v>
      </c>
      <c r="F203" s="665"/>
      <c r="G203" s="665"/>
      <c r="H203" s="665"/>
      <c r="I203" s="665"/>
      <c r="J203" s="665">
        <v>2</v>
      </c>
      <c r="K203" s="665">
        <v>12515.58</v>
      </c>
      <c r="L203" s="665"/>
      <c r="M203" s="665">
        <v>6257.79</v>
      </c>
      <c r="N203" s="665"/>
      <c r="O203" s="665"/>
      <c r="P203" s="678"/>
      <c r="Q203" s="666"/>
    </row>
    <row r="204" spans="1:17" ht="14.4" customHeight="1" x14ac:dyDescent="0.3">
      <c r="A204" s="661" t="s">
        <v>575</v>
      </c>
      <c r="B204" s="662" t="s">
        <v>6929</v>
      </c>
      <c r="C204" s="662" t="s">
        <v>6967</v>
      </c>
      <c r="D204" s="662" t="s">
        <v>6970</v>
      </c>
      <c r="E204" s="662"/>
      <c r="F204" s="665">
        <v>1</v>
      </c>
      <c r="G204" s="665">
        <v>75</v>
      </c>
      <c r="H204" s="665">
        <v>1</v>
      </c>
      <c r="I204" s="665">
        <v>75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575</v>
      </c>
      <c r="B205" s="662" t="s">
        <v>6929</v>
      </c>
      <c r="C205" s="662" t="s">
        <v>6926</v>
      </c>
      <c r="D205" s="662" t="s">
        <v>6992</v>
      </c>
      <c r="E205" s="662" t="s">
        <v>6993</v>
      </c>
      <c r="F205" s="665">
        <v>66</v>
      </c>
      <c r="G205" s="665">
        <v>2244</v>
      </c>
      <c r="H205" s="665">
        <v>1</v>
      </c>
      <c r="I205" s="665">
        <v>34</v>
      </c>
      <c r="J205" s="665">
        <v>121</v>
      </c>
      <c r="K205" s="665">
        <v>4124</v>
      </c>
      <c r="L205" s="665">
        <v>1.8377896613190732</v>
      </c>
      <c r="M205" s="665">
        <v>34.082644628099175</v>
      </c>
      <c r="N205" s="665">
        <v>4</v>
      </c>
      <c r="O205" s="665">
        <v>140</v>
      </c>
      <c r="P205" s="678">
        <v>6.2388591800356503E-2</v>
      </c>
      <c r="Q205" s="666">
        <v>35</v>
      </c>
    </row>
    <row r="206" spans="1:17" ht="14.4" customHeight="1" x14ac:dyDescent="0.3">
      <c r="A206" s="661" t="s">
        <v>575</v>
      </c>
      <c r="B206" s="662" t="s">
        <v>6929</v>
      </c>
      <c r="C206" s="662" t="s">
        <v>6926</v>
      </c>
      <c r="D206" s="662" t="s">
        <v>6994</v>
      </c>
      <c r="E206" s="662" t="s">
        <v>6995</v>
      </c>
      <c r="F206" s="665">
        <v>164</v>
      </c>
      <c r="G206" s="665">
        <v>820</v>
      </c>
      <c r="H206" s="665">
        <v>1</v>
      </c>
      <c r="I206" s="665">
        <v>5</v>
      </c>
      <c r="J206" s="665">
        <v>95</v>
      </c>
      <c r="K206" s="665">
        <v>475</v>
      </c>
      <c r="L206" s="665">
        <v>0.57926829268292679</v>
      </c>
      <c r="M206" s="665">
        <v>5</v>
      </c>
      <c r="N206" s="665"/>
      <c r="O206" s="665"/>
      <c r="P206" s="678"/>
      <c r="Q206" s="666"/>
    </row>
    <row r="207" spans="1:17" ht="14.4" customHeight="1" x14ac:dyDescent="0.3">
      <c r="A207" s="661" t="s">
        <v>575</v>
      </c>
      <c r="B207" s="662" t="s">
        <v>6929</v>
      </c>
      <c r="C207" s="662" t="s">
        <v>6926</v>
      </c>
      <c r="D207" s="662" t="s">
        <v>6998</v>
      </c>
      <c r="E207" s="662" t="s">
        <v>6999</v>
      </c>
      <c r="F207" s="665">
        <v>8</v>
      </c>
      <c r="G207" s="665">
        <v>1856</v>
      </c>
      <c r="H207" s="665">
        <v>1</v>
      </c>
      <c r="I207" s="665">
        <v>232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575</v>
      </c>
      <c r="B208" s="662" t="s">
        <v>6929</v>
      </c>
      <c r="C208" s="662" t="s">
        <v>6926</v>
      </c>
      <c r="D208" s="662" t="s">
        <v>7000</v>
      </c>
      <c r="E208" s="662" t="s">
        <v>7001</v>
      </c>
      <c r="F208" s="665">
        <v>4</v>
      </c>
      <c r="G208" s="665">
        <v>464</v>
      </c>
      <c r="H208" s="665">
        <v>1</v>
      </c>
      <c r="I208" s="665">
        <v>116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575</v>
      </c>
      <c r="B209" s="662" t="s">
        <v>6929</v>
      </c>
      <c r="C209" s="662" t="s">
        <v>6926</v>
      </c>
      <c r="D209" s="662" t="s">
        <v>7003</v>
      </c>
      <c r="E209" s="662" t="s">
        <v>7004</v>
      </c>
      <c r="F209" s="665">
        <v>1</v>
      </c>
      <c r="G209" s="665">
        <v>124</v>
      </c>
      <c r="H209" s="665">
        <v>1</v>
      </c>
      <c r="I209" s="665">
        <v>124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575</v>
      </c>
      <c r="B210" s="662" t="s">
        <v>6929</v>
      </c>
      <c r="C210" s="662" t="s">
        <v>6926</v>
      </c>
      <c r="D210" s="662" t="s">
        <v>7005</v>
      </c>
      <c r="E210" s="662" t="s">
        <v>7006</v>
      </c>
      <c r="F210" s="665">
        <v>1</v>
      </c>
      <c r="G210" s="665">
        <v>149</v>
      </c>
      <c r="H210" s="665">
        <v>1</v>
      </c>
      <c r="I210" s="665">
        <v>149</v>
      </c>
      <c r="J210" s="665"/>
      <c r="K210" s="665"/>
      <c r="L210" s="665"/>
      <c r="M210" s="665"/>
      <c r="N210" s="665">
        <v>1</v>
      </c>
      <c r="O210" s="665">
        <v>301</v>
      </c>
      <c r="P210" s="678">
        <v>2.0201342281879193</v>
      </c>
      <c r="Q210" s="666">
        <v>301</v>
      </c>
    </row>
    <row r="211" spans="1:17" ht="14.4" customHeight="1" x14ac:dyDescent="0.3">
      <c r="A211" s="661" t="s">
        <v>575</v>
      </c>
      <c r="B211" s="662" t="s">
        <v>6929</v>
      </c>
      <c r="C211" s="662" t="s">
        <v>6926</v>
      </c>
      <c r="D211" s="662" t="s">
        <v>7013</v>
      </c>
      <c r="E211" s="662" t="s">
        <v>7014</v>
      </c>
      <c r="F211" s="665">
        <v>1</v>
      </c>
      <c r="G211" s="665">
        <v>91</v>
      </c>
      <c r="H211" s="665">
        <v>1</v>
      </c>
      <c r="I211" s="665">
        <v>91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575</v>
      </c>
      <c r="B212" s="662" t="s">
        <v>6929</v>
      </c>
      <c r="C212" s="662" t="s">
        <v>6926</v>
      </c>
      <c r="D212" s="662" t="s">
        <v>7015</v>
      </c>
      <c r="E212" s="662" t="s">
        <v>7016</v>
      </c>
      <c r="F212" s="665">
        <v>81</v>
      </c>
      <c r="G212" s="665">
        <v>9396</v>
      </c>
      <c r="H212" s="665">
        <v>1</v>
      </c>
      <c r="I212" s="665">
        <v>116</v>
      </c>
      <c r="J212" s="665">
        <v>109</v>
      </c>
      <c r="K212" s="665">
        <v>12842</v>
      </c>
      <c r="L212" s="665">
        <v>1.3667518092805448</v>
      </c>
      <c r="M212" s="665">
        <v>117.81651376146789</v>
      </c>
      <c r="N212" s="665">
        <v>137</v>
      </c>
      <c r="O212" s="665">
        <v>16166</v>
      </c>
      <c r="P212" s="678">
        <v>1.7205193699446573</v>
      </c>
      <c r="Q212" s="666">
        <v>118</v>
      </c>
    </row>
    <row r="213" spans="1:17" ht="14.4" customHeight="1" x14ac:dyDescent="0.3">
      <c r="A213" s="661" t="s">
        <v>575</v>
      </c>
      <c r="B213" s="662" t="s">
        <v>6929</v>
      </c>
      <c r="C213" s="662" t="s">
        <v>6926</v>
      </c>
      <c r="D213" s="662" t="s">
        <v>7045</v>
      </c>
      <c r="E213" s="662" t="s">
        <v>7046</v>
      </c>
      <c r="F213" s="665">
        <v>8</v>
      </c>
      <c r="G213" s="665">
        <v>0</v>
      </c>
      <c r="H213" s="665"/>
      <c r="I213" s="665">
        <v>0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x14ac:dyDescent="0.3">
      <c r="A214" s="661" t="s">
        <v>575</v>
      </c>
      <c r="B214" s="662" t="s">
        <v>6929</v>
      </c>
      <c r="C214" s="662" t="s">
        <v>6926</v>
      </c>
      <c r="D214" s="662" t="s">
        <v>7047</v>
      </c>
      <c r="E214" s="662" t="s">
        <v>7048</v>
      </c>
      <c r="F214" s="665">
        <v>10</v>
      </c>
      <c r="G214" s="665">
        <v>0</v>
      </c>
      <c r="H214" s="665"/>
      <c r="I214" s="665">
        <v>0</v>
      </c>
      <c r="J214" s="665">
        <v>2</v>
      </c>
      <c r="K214" s="665">
        <v>0</v>
      </c>
      <c r="L214" s="665"/>
      <c r="M214" s="665">
        <v>0</v>
      </c>
      <c r="N214" s="665"/>
      <c r="O214" s="665"/>
      <c r="P214" s="678"/>
      <c r="Q214" s="666"/>
    </row>
    <row r="215" spans="1:17" ht="14.4" customHeight="1" x14ac:dyDescent="0.3">
      <c r="A215" s="661" t="s">
        <v>575</v>
      </c>
      <c r="B215" s="662" t="s">
        <v>6929</v>
      </c>
      <c r="C215" s="662" t="s">
        <v>6926</v>
      </c>
      <c r="D215" s="662" t="s">
        <v>7049</v>
      </c>
      <c r="E215" s="662" t="s">
        <v>7050</v>
      </c>
      <c r="F215" s="665">
        <v>26</v>
      </c>
      <c r="G215" s="665">
        <v>0</v>
      </c>
      <c r="H215" s="665"/>
      <c r="I215" s="665">
        <v>0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575</v>
      </c>
      <c r="B216" s="662" t="s">
        <v>6929</v>
      </c>
      <c r="C216" s="662" t="s">
        <v>6926</v>
      </c>
      <c r="D216" s="662" t="s">
        <v>7059</v>
      </c>
      <c r="E216" s="662" t="s">
        <v>7060</v>
      </c>
      <c r="F216" s="665">
        <v>1</v>
      </c>
      <c r="G216" s="665">
        <v>485</v>
      </c>
      <c r="H216" s="665">
        <v>1</v>
      </c>
      <c r="I216" s="665">
        <v>485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575</v>
      </c>
      <c r="B217" s="662" t="s">
        <v>6929</v>
      </c>
      <c r="C217" s="662" t="s">
        <v>6926</v>
      </c>
      <c r="D217" s="662" t="s">
        <v>7217</v>
      </c>
      <c r="E217" s="662" t="s">
        <v>7218</v>
      </c>
      <c r="F217" s="665"/>
      <c r="G217" s="665"/>
      <c r="H217" s="665"/>
      <c r="I217" s="665"/>
      <c r="J217" s="665">
        <v>1</v>
      </c>
      <c r="K217" s="665">
        <v>0</v>
      </c>
      <c r="L217" s="665"/>
      <c r="M217" s="665">
        <v>0</v>
      </c>
      <c r="N217" s="665"/>
      <c r="O217" s="665"/>
      <c r="P217" s="678"/>
      <c r="Q217" s="666"/>
    </row>
    <row r="218" spans="1:17" ht="14.4" customHeight="1" x14ac:dyDescent="0.3">
      <c r="A218" s="661" t="s">
        <v>575</v>
      </c>
      <c r="B218" s="662" t="s">
        <v>6929</v>
      </c>
      <c r="C218" s="662" t="s">
        <v>6926</v>
      </c>
      <c r="D218" s="662" t="s">
        <v>6930</v>
      </c>
      <c r="E218" s="662" t="s">
        <v>6931</v>
      </c>
      <c r="F218" s="665">
        <v>103</v>
      </c>
      <c r="G218" s="665">
        <v>23896</v>
      </c>
      <c r="H218" s="665">
        <v>1</v>
      </c>
      <c r="I218" s="665">
        <v>232</v>
      </c>
      <c r="J218" s="665">
        <v>21</v>
      </c>
      <c r="K218" s="665">
        <v>4902</v>
      </c>
      <c r="L218" s="665">
        <v>0.2051389353866756</v>
      </c>
      <c r="M218" s="665">
        <v>233.42857142857142</v>
      </c>
      <c r="N218" s="665">
        <v>4</v>
      </c>
      <c r="O218" s="665">
        <v>940</v>
      </c>
      <c r="P218" s="678">
        <v>3.9337127552728487E-2</v>
      </c>
      <c r="Q218" s="666">
        <v>235</v>
      </c>
    </row>
    <row r="219" spans="1:17" ht="14.4" customHeight="1" x14ac:dyDescent="0.3">
      <c r="A219" s="661" t="s">
        <v>575</v>
      </c>
      <c r="B219" s="662" t="s">
        <v>6929</v>
      </c>
      <c r="C219" s="662" t="s">
        <v>6926</v>
      </c>
      <c r="D219" s="662" t="s">
        <v>7075</v>
      </c>
      <c r="E219" s="662" t="s">
        <v>7076</v>
      </c>
      <c r="F219" s="665"/>
      <c r="G219" s="665"/>
      <c r="H219" s="665"/>
      <c r="I219" s="665"/>
      <c r="J219" s="665">
        <v>1</v>
      </c>
      <c r="K219" s="665">
        <v>348</v>
      </c>
      <c r="L219" s="665"/>
      <c r="M219" s="665">
        <v>348</v>
      </c>
      <c r="N219" s="665">
        <v>3</v>
      </c>
      <c r="O219" s="665">
        <v>1047</v>
      </c>
      <c r="P219" s="678"/>
      <c r="Q219" s="666">
        <v>349</v>
      </c>
    </row>
    <row r="220" spans="1:17" ht="14.4" customHeight="1" x14ac:dyDescent="0.3">
      <c r="A220" s="661" t="s">
        <v>575</v>
      </c>
      <c r="B220" s="662" t="s">
        <v>6929</v>
      </c>
      <c r="C220" s="662" t="s">
        <v>6926</v>
      </c>
      <c r="D220" s="662" t="s">
        <v>7219</v>
      </c>
      <c r="E220" s="662" t="s">
        <v>7220</v>
      </c>
      <c r="F220" s="665"/>
      <c r="G220" s="665"/>
      <c r="H220" s="665"/>
      <c r="I220" s="665"/>
      <c r="J220" s="665">
        <v>1</v>
      </c>
      <c r="K220" s="665">
        <v>1048</v>
      </c>
      <c r="L220" s="665"/>
      <c r="M220" s="665">
        <v>1048</v>
      </c>
      <c r="N220" s="665">
        <v>1</v>
      </c>
      <c r="O220" s="665">
        <v>1050</v>
      </c>
      <c r="P220" s="678"/>
      <c r="Q220" s="666">
        <v>1050</v>
      </c>
    </row>
    <row r="221" spans="1:17" ht="14.4" customHeight="1" x14ac:dyDescent="0.3">
      <c r="A221" s="661" t="s">
        <v>575</v>
      </c>
      <c r="B221" s="662" t="s">
        <v>6929</v>
      </c>
      <c r="C221" s="662" t="s">
        <v>6926</v>
      </c>
      <c r="D221" s="662" t="s">
        <v>7221</v>
      </c>
      <c r="E221" s="662" t="s">
        <v>7222</v>
      </c>
      <c r="F221" s="665">
        <v>1</v>
      </c>
      <c r="G221" s="665">
        <v>351</v>
      </c>
      <c r="H221" s="665">
        <v>1</v>
      </c>
      <c r="I221" s="665">
        <v>351</v>
      </c>
      <c r="J221" s="665">
        <v>4</v>
      </c>
      <c r="K221" s="665">
        <v>1416</v>
      </c>
      <c r="L221" s="665">
        <v>4.0341880341880341</v>
      </c>
      <c r="M221" s="665">
        <v>354</v>
      </c>
      <c r="N221" s="665">
        <v>7</v>
      </c>
      <c r="O221" s="665">
        <v>2491</v>
      </c>
      <c r="P221" s="678">
        <v>7.0968660968660968</v>
      </c>
      <c r="Q221" s="666">
        <v>355.85714285714283</v>
      </c>
    </row>
    <row r="222" spans="1:17" ht="14.4" customHeight="1" x14ac:dyDescent="0.3">
      <c r="A222" s="661" t="s">
        <v>575</v>
      </c>
      <c r="B222" s="662" t="s">
        <v>6929</v>
      </c>
      <c r="C222" s="662" t="s">
        <v>6926</v>
      </c>
      <c r="D222" s="662" t="s">
        <v>7087</v>
      </c>
      <c r="E222" s="662" t="s">
        <v>7088</v>
      </c>
      <c r="F222" s="665"/>
      <c r="G222" s="665"/>
      <c r="H222" s="665"/>
      <c r="I222" s="665"/>
      <c r="J222" s="665"/>
      <c r="K222" s="665"/>
      <c r="L222" s="665"/>
      <c r="M222" s="665"/>
      <c r="N222" s="665">
        <v>1</v>
      </c>
      <c r="O222" s="665">
        <v>311</v>
      </c>
      <c r="P222" s="678"/>
      <c r="Q222" s="666">
        <v>311</v>
      </c>
    </row>
    <row r="223" spans="1:17" ht="14.4" customHeight="1" x14ac:dyDescent="0.3">
      <c r="A223" s="661" t="s">
        <v>575</v>
      </c>
      <c r="B223" s="662" t="s">
        <v>6929</v>
      </c>
      <c r="C223" s="662" t="s">
        <v>6926</v>
      </c>
      <c r="D223" s="662" t="s">
        <v>7223</v>
      </c>
      <c r="E223" s="662" t="s">
        <v>7224</v>
      </c>
      <c r="F223" s="665">
        <v>2</v>
      </c>
      <c r="G223" s="665">
        <v>3152</v>
      </c>
      <c r="H223" s="665">
        <v>1</v>
      </c>
      <c r="I223" s="665">
        <v>1576</v>
      </c>
      <c r="J223" s="665">
        <v>2</v>
      </c>
      <c r="K223" s="665">
        <v>3184</v>
      </c>
      <c r="L223" s="665">
        <v>1.0101522842639594</v>
      </c>
      <c r="M223" s="665">
        <v>1592</v>
      </c>
      <c r="N223" s="665"/>
      <c r="O223" s="665"/>
      <c r="P223" s="678"/>
      <c r="Q223" s="666"/>
    </row>
    <row r="224" spans="1:17" ht="14.4" customHeight="1" x14ac:dyDescent="0.3">
      <c r="A224" s="661" t="s">
        <v>575</v>
      </c>
      <c r="B224" s="662" t="s">
        <v>6929</v>
      </c>
      <c r="C224" s="662" t="s">
        <v>6926</v>
      </c>
      <c r="D224" s="662" t="s">
        <v>7097</v>
      </c>
      <c r="E224" s="662" t="s">
        <v>7098</v>
      </c>
      <c r="F224" s="665">
        <v>4</v>
      </c>
      <c r="G224" s="665">
        <v>964</v>
      </c>
      <c r="H224" s="665">
        <v>1</v>
      </c>
      <c r="I224" s="665">
        <v>241</v>
      </c>
      <c r="J224" s="665">
        <v>3</v>
      </c>
      <c r="K224" s="665">
        <v>725</v>
      </c>
      <c r="L224" s="665">
        <v>0.75207468879668049</v>
      </c>
      <c r="M224" s="665">
        <v>241.66666666666666</v>
      </c>
      <c r="N224" s="665">
        <v>2</v>
      </c>
      <c r="O224" s="665">
        <v>486</v>
      </c>
      <c r="P224" s="678">
        <v>0.50414937759336098</v>
      </c>
      <c r="Q224" s="666">
        <v>243</v>
      </c>
    </row>
    <row r="225" spans="1:17" ht="14.4" customHeight="1" x14ac:dyDescent="0.3">
      <c r="A225" s="661" t="s">
        <v>575</v>
      </c>
      <c r="B225" s="662" t="s">
        <v>6929</v>
      </c>
      <c r="C225" s="662" t="s">
        <v>6926</v>
      </c>
      <c r="D225" s="662" t="s">
        <v>7121</v>
      </c>
      <c r="E225" s="662" t="s">
        <v>7122</v>
      </c>
      <c r="F225" s="665">
        <v>3</v>
      </c>
      <c r="G225" s="665">
        <v>2562</v>
      </c>
      <c r="H225" s="665">
        <v>1</v>
      </c>
      <c r="I225" s="665">
        <v>854</v>
      </c>
      <c r="J225" s="665">
        <v>2</v>
      </c>
      <c r="K225" s="665">
        <v>1720</v>
      </c>
      <c r="L225" s="665">
        <v>0.67135050741608115</v>
      </c>
      <c r="M225" s="665">
        <v>860</v>
      </c>
      <c r="N225" s="665"/>
      <c r="O225" s="665"/>
      <c r="P225" s="678"/>
      <c r="Q225" s="666"/>
    </row>
    <row r="226" spans="1:17" ht="14.4" customHeight="1" x14ac:dyDescent="0.3">
      <c r="A226" s="661" t="s">
        <v>575</v>
      </c>
      <c r="B226" s="662" t="s">
        <v>6929</v>
      </c>
      <c r="C226" s="662" t="s">
        <v>6926</v>
      </c>
      <c r="D226" s="662" t="s">
        <v>7225</v>
      </c>
      <c r="E226" s="662" t="s">
        <v>7226</v>
      </c>
      <c r="F226" s="665">
        <v>7</v>
      </c>
      <c r="G226" s="665">
        <v>0</v>
      </c>
      <c r="H226" s="665"/>
      <c r="I226" s="665">
        <v>0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575</v>
      </c>
      <c r="B227" s="662" t="s">
        <v>7227</v>
      </c>
      <c r="C227" s="662" t="s">
        <v>6926</v>
      </c>
      <c r="D227" s="662" t="s">
        <v>7228</v>
      </c>
      <c r="E227" s="662" t="s">
        <v>7229</v>
      </c>
      <c r="F227" s="665"/>
      <c r="G227" s="665"/>
      <c r="H227" s="665"/>
      <c r="I227" s="665"/>
      <c r="J227" s="665"/>
      <c r="K227" s="665"/>
      <c r="L227" s="665"/>
      <c r="M227" s="665"/>
      <c r="N227" s="665">
        <v>3</v>
      </c>
      <c r="O227" s="665">
        <v>7350</v>
      </c>
      <c r="P227" s="678"/>
      <c r="Q227" s="666">
        <v>2450</v>
      </c>
    </row>
    <row r="228" spans="1:17" ht="14.4" customHeight="1" x14ac:dyDescent="0.3">
      <c r="A228" s="661" t="s">
        <v>575</v>
      </c>
      <c r="B228" s="662" t="s">
        <v>7227</v>
      </c>
      <c r="C228" s="662" t="s">
        <v>6926</v>
      </c>
      <c r="D228" s="662" t="s">
        <v>7230</v>
      </c>
      <c r="E228" s="662" t="s">
        <v>7231</v>
      </c>
      <c r="F228" s="665">
        <v>1</v>
      </c>
      <c r="G228" s="665">
        <v>2678</v>
      </c>
      <c r="H228" s="665">
        <v>1</v>
      </c>
      <c r="I228" s="665">
        <v>2678</v>
      </c>
      <c r="J228" s="665">
        <v>3</v>
      </c>
      <c r="K228" s="665">
        <v>8062</v>
      </c>
      <c r="L228" s="665">
        <v>3.0104555638536219</v>
      </c>
      <c r="M228" s="665">
        <v>2687.3333333333335</v>
      </c>
      <c r="N228" s="665">
        <v>1</v>
      </c>
      <c r="O228" s="665">
        <v>2698</v>
      </c>
      <c r="P228" s="678">
        <v>1.0074682598954443</v>
      </c>
      <c r="Q228" s="666">
        <v>2698</v>
      </c>
    </row>
    <row r="229" spans="1:17" ht="14.4" customHeight="1" x14ac:dyDescent="0.3">
      <c r="A229" s="661" t="s">
        <v>575</v>
      </c>
      <c r="B229" s="662" t="s">
        <v>7227</v>
      </c>
      <c r="C229" s="662" t="s">
        <v>6926</v>
      </c>
      <c r="D229" s="662" t="s">
        <v>7232</v>
      </c>
      <c r="E229" s="662" t="s">
        <v>7233</v>
      </c>
      <c r="F229" s="665"/>
      <c r="G229" s="665"/>
      <c r="H229" s="665"/>
      <c r="I229" s="665"/>
      <c r="J229" s="665">
        <v>2</v>
      </c>
      <c r="K229" s="665">
        <v>11914</v>
      </c>
      <c r="L229" s="665"/>
      <c r="M229" s="665">
        <v>5957</v>
      </c>
      <c r="N229" s="665"/>
      <c r="O229" s="665"/>
      <c r="P229" s="678"/>
      <c r="Q229" s="666"/>
    </row>
    <row r="230" spans="1:17" ht="14.4" customHeight="1" x14ac:dyDescent="0.3">
      <c r="A230" s="661" t="s">
        <v>575</v>
      </c>
      <c r="B230" s="662" t="s">
        <v>7227</v>
      </c>
      <c r="C230" s="662" t="s">
        <v>6926</v>
      </c>
      <c r="D230" s="662" t="s">
        <v>7234</v>
      </c>
      <c r="E230" s="662" t="s">
        <v>7235</v>
      </c>
      <c r="F230" s="665">
        <v>1</v>
      </c>
      <c r="G230" s="665">
        <v>10762</v>
      </c>
      <c r="H230" s="665">
        <v>1</v>
      </c>
      <c r="I230" s="665">
        <v>10762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575</v>
      </c>
      <c r="B231" s="662" t="s">
        <v>7227</v>
      </c>
      <c r="C231" s="662" t="s">
        <v>6926</v>
      </c>
      <c r="D231" s="662" t="s">
        <v>7236</v>
      </c>
      <c r="E231" s="662" t="s">
        <v>7237</v>
      </c>
      <c r="F231" s="665"/>
      <c r="G231" s="665"/>
      <c r="H231" s="665"/>
      <c r="I231" s="665"/>
      <c r="J231" s="665">
        <v>1</v>
      </c>
      <c r="K231" s="665">
        <v>3340</v>
      </c>
      <c r="L231" s="665"/>
      <c r="M231" s="665">
        <v>3340</v>
      </c>
      <c r="N231" s="665"/>
      <c r="O231" s="665"/>
      <c r="P231" s="678"/>
      <c r="Q231" s="666"/>
    </row>
    <row r="232" spans="1:17" ht="14.4" customHeight="1" x14ac:dyDescent="0.3">
      <c r="A232" s="661" t="s">
        <v>575</v>
      </c>
      <c r="B232" s="662" t="s">
        <v>7227</v>
      </c>
      <c r="C232" s="662" t="s">
        <v>6926</v>
      </c>
      <c r="D232" s="662" t="s">
        <v>7238</v>
      </c>
      <c r="E232" s="662" t="s">
        <v>7239</v>
      </c>
      <c r="F232" s="665"/>
      <c r="G232" s="665"/>
      <c r="H232" s="665"/>
      <c r="I232" s="665"/>
      <c r="J232" s="665">
        <v>1</v>
      </c>
      <c r="K232" s="665">
        <v>2067</v>
      </c>
      <c r="L232" s="665"/>
      <c r="M232" s="665">
        <v>2067</v>
      </c>
      <c r="N232" s="665"/>
      <c r="O232" s="665"/>
      <c r="P232" s="678"/>
      <c r="Q232" s="666"/>
    </row>
    <row r="233" spans="1:17" ht="14.4" customHeight="1" x14ac:dyDescent="0.3">
      <c r="A233" s="661" t="s">
        <v>575</v>
      </c>
      <c r="B233" s="662" t="s">
        <v>7227</v>
      </c>
      <c r="C233" s="662" t="s">
        <v>6926</v>
      </c>
      <c r="D233" s="662" t="s">
        <v>7240</v>
      </c>
      <c r="E233" s="662" t="s">
        <v>7241</v>
      </c>
      <c r="F233" s="665"/>
      <c r="G233" s="665"/>
      <c r="H233" s="665"/>
      <c r="I233" s="665"/>
      <c r="J233" s="665">
        <v>2</v>
      </c>
      <c r="K233" s="665">
        <v>3252</v>
      </c>
      <c r="L233" s="665"/>
      <c r="M233" s="665">
        <v>1626</v>
      </c>
      <c r="N233" s="665">
        <v>2</v>
      </c>
      <c r="O233" s="665">
        <v>3260</v>
      </c>
      <c r="P233" s="678"/>
      <c r="Q233" s="666">
        <v>1630</v>
      </c>
    </row>
    <row r="234" spans="1:17" ht="14.4" customHeight="1" x14ac:dyDescent="0.3">
      <c r="A234" s="661" t="s">
        <v>575</v>
      </c>
      <c r="B234" s="662" t="s">
        <v>7227</v>
      </c>
      <c r="C234" s="662" t="s">
        <v>6926</v>
      </c>
      <c r="D234" s="662" t="s">
        <v>7242</v>
      </c>
      <c r="E234" s="662" t="s">
        <v>7243</v>
      </c>
      <c r="F234" s="665">
        <v>1</v>
      </c>
      <c r="G234" s="665">
        <v>3181</v>
      </c>
      <c r="H234" s="665">
        <v>1</v>
      </c>
      <c r="I234" s="665">
        <v>3181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575</v>
      </c>
      <c r="B235" s="662" t="s">
        <v>7227</v>
      </c>
      <c r="C235" s="662" t="s">
        <v>6926</v>
      </c>
      <c r="D235" s="662" t="s">
        <v>7244</v>
      </c>
      <c r="E235" s="662" t="s">
        <v>7245</v>
      </c>
      <c r="F235" s="665"/>
      <c r="G235" s="665"/>
      <c r="H235" s="665"/>
      <c r="I235" s="665"/>
      <c r="J235" s="665">
        <v>1</v>
      </c>
      <c r="K235" s="665">
        <v>5148</v>
      </c>
      <c r="L235" s="665"/>
      <c r="M235" s="665">
        <v>5148</v>
      </c>
      <c r="N235" s="665"/>
      <c r="O235" s="665"/>
      <c r="P235" s="678"/>
      <c r="Q235" s="666"/>
    </row>
    <row r="236" spans="1:17" ht="14.4" customHeight="1" x14ac:dyDescent="0.3">
      <c r="A236" s="661" t="s">
        <v>575</v>
      </c>
      <c r="B236" s="662" t="s">
        <v>7227</v>
      </c>
      <c r="C236" s="662" t="s">
        <v>6926</v>
      </c>
      <c r="D236" s="662" t="s">
        <v>7246</v>
      </c>
      <c r="E236" s="662" t="s">
        <v>7247</v>
      </c>
      <c r="F236" s="665">
        <v>2</v>
      </c>
      <c r="G236" s="665">
        <v>9778</v>
      </c>
      <c r="H236" s="665">
        <v>1</v>
      </c>
      <c r="I236" s="665">
        <v>4889</v>
      </c>
      <c r="J236" s="665">
        <v>1</v>
      </c>
      <c r="K236" s="665">
        <v>4898</v>
      </c>
      <c r="L236" s="665">
        <v>0.50092043362650851</v>
      </c>
      <c r="M236" s="665">
        <v>4898</v>
      </c>
      <c r="N236" s="665"/>
      <c r="O236" s="665"/>
      <c r="P236" s="678"/>
      <c r="Q236" s="666"/>
    </row>
    <row r="237" spans="1:17" ht="14.4" customHeight="1" x14ac:dyDescent="0.3">
      <c r="A237" s="661" t="s">
        <v>575</v>
      </c>
      <c r="B237" s="662" t="s">
        <v>7227</v>
      </c>
      <c r="C237" s="662" t="s">
        <v>6926</v>
      </c>
      <c r="D237" s="662" t="s">
        <v>7248</v>
      </c>
      <c r="E237" s="662" t="s">
        <v>7249</v>
      </c>
      <c r="F237" s="665">
        <v>1</v>
      </c>
      <c r="G237" s="665">
        <v>681</v>
      </c>
      <c r="H237" s="665">
        <v>1</v>
      </c>
      <c r="I237" s="665">
        <v>681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575</v>
      </c>
      <c r="B238" s="662" t="s">
        <v>7227</v>
      </c>
      <c r="C238" s="662" t="s">
        <v>6926</v>
      </c>
      <c r="D238" s="662" t="s">
        <v>7250</v>
      </c>
      <c r="E238" s="662" t="s">
        <v>7251</v>
      </c>
      <c r="F238" s="665">
        <v>1</v>
      </c>
      <c r="G238" s="665">
        <v>3513</v>
      </c>
      <c r="H238" s="665">
        <v>1</v>
      </c>
      <c r="I238" s="665">
        <v>3513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575</v>
      </c>
      <c r="B239" s="662" t="s">
        <v>7227</v>
      </c>
      <c r="C239" s="662" t="s">
        <v>6926</v>
      </c>
      <c r="D239" s="662" t="s">
        <v>7252</v>
      </c>
      <c r="E239" s="662" t="s">
        <v>7253</v>
      </c>
      <c r="F239" s="665">
        <v>5</v>
      </c>
      <c r="G239" s="665">
        <v>0</v>
      </c>
      <c r="H239" s="665"/>
      <c r="I239" s="665">
        <v>0</v>
      </c>
      <c r="J239" s="665">
        <v>5</v>
      </c>
      <c r="K239" s="665">
        <v>0</v>
      </c>
      <c r="L239" s="665"/>
      <c r="M239" s="665">
        <v>0</v>
      </c>
      <c r="N239" s="665">
        <v>3</v>
      </c>
      <c r="O239" s="665">
        <v>0</v>
      </c>
      <c r="P239" s="678"/>
      <c r="Q239" s="666">
        <v>0</v>
      </c>
    </row>
    <row r="240" spans="1:17" ht="14.4" customHeight="1" x14ac:dyDescent="0.3">
      <c r="A240" s="661" t="s">
        <v>575</v>
      </c>
      <c r="B240" s="662" t="s">
        <v>7227</v>
      </c>
      <c r="C240" s="662" t="s">
        <v>6926</v>
      </c>
      <c r="D240" s="662" t="s">
        <v>7254</v>
      </c>
      <c r="E240" s="662" t="s">
        <v>7255</v>
      </c>
      <c r="F240" s="665">
        <v>1</v>
      </c>
      <c r="G240" s="665">
        <v>0</v>
      </c>
      <c r="H240" s="665"/>
      <c r="I240" s="665">
        <v>0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575</v>
      </c>
      <c r="B241" s="662" t="s">
        <v>7227</v>
      </c>
      <c r="C241" s="662" t="s">
        <v>6926</v>
      </c>
      <c r="D241" s="662" t="s">
        <v>7256</v>
      </c>
      <c r="E241" s="662" t="s">
        <v>7257</v>
      </c>
      <c r="F241" s="665"/>
      <c r="G241" s="665"/>
      <c r="H241" s="665"/>
      <c r="I241" s="665"/>
      <c r="J241" s="665">
        <v>1</v>
      </c>
      <c r="K241" s="665">
        <v>0</v>
      </c>
      <c r="L241" s="665"/>
      <c r="M241" s="665">
        <v>0</v>
      </c>
      <c r="N241" s="665"/>
      <c r="O241" s="665"/>
      <c r="P241" s="678"/>
      <c r="Q241" s="666"/>
    </row>
    <row r="242" spans="1:17" ht="14.4" customHeight="1" x14ac:dyDescent="0.3">
      <c r="A242" s="661" t="s">
        <v>575</v>
      </c>
      <c r="B242" s="662" t="s">
        <v>7227</v>
      </c>
      <c r="C242" s="662" t="s">
        <v>6926</v>
      </c>
      <c r="D242" s="662" t="s">
        <v>7258</v>
      </c>
      <c r="E242" s="662" t="s">
        <v>7259</v>
      </c>
      <c r="F242" s="665">
        <v>1</v>
      </c>
      <c r="G242" s="665">
        <v>0</v>
      </c>
      <c r="H242" s="665"/>
      <c r="I242" s="665">
        <v>0</v>
      </c>
      <c r="J242" s="665">
        <v>1</v>
      </c>
      <c r="K242" s="665">
        <v>0</v>
      </c>
      <c r="L242" s="665"/>
      <c r="M242" s="665">
        <v>0</v>
      </c>
      <c r="N242" s="665">
        <v>1</v>
      </c>
      <c r="O242" s="665">
        <v>0</v>
      </c>
      <c r="P242" s="678"/>
      <c r="Q242" s="666">
        <v>0</v>
      </c>
    </row>
    <row r="243" spans="1:17" ht="14.4" customHeight="1" x14ac:dyDescent="0.3">
      <c r="A243" s="661" t="s">
        <v>575</v>
      </c>
      <c r="B243" s="662" t="s">
        <v>7227</v>
      </c>
      <c r="C243" s="662" t="s">
        <v>6926</v>
      </c>
      <c r="D243" s="662" t="s">
        <v>7260</v>
      </c>
      <c r="E243" s="662" t="s">
        <v>7261</v>
      </c>
      <c r="F243" s="665"/>
      <c r="G243" s="665"/>
      <c r="H243" s="665"/>
      <c r="I243" s="665"/>
      <c r="J243" s="665">
        <v>1</v>
      </c>
      <c r="K243" s="665">
        <v>0</v>
      </c>
      <c r="L243" s="665"/>
      <c r="M243" s="665">
        <v>0</v>
      </c>
      <c r="N243" s="665"/>
      <c r="O243" s="665"/>
      <c r="P243" s="678"/>
      <c r="Q243" s="666"/>
    </row>
    <row r="244" spans="1:17" ht="14.4" customHeight="1" x14ac:dyDescent="0.3">
      <c r="A244" s="661" t="s">
        <v>575</v>
      </c>
      <c r="B244" s="662" t="s">
        <v>7227</v>
      </c>
      <c r="C244" s="662" t="s">
        <v>6926</v>
      </c>
      <c r="D244" s="662" t="s">
        <v>7262</v>
      </c>
      <c r="E244" s="662" t="s">
        <v>7263</v>
      </c>
      <c r="F244" s="665">
        <v>1</v>
      </c>
      <c r="G244" s="665">
        <v>0</v>
      </c>
      <c r="H244" s="665"/>
      <c r="I244" s="665">
        <v>0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575</v>
      </c>
      <c r="B245" s="662" t="s">
        <v>7227</v>
      </c>
      <c r="C245" s="662" t="s">
        <v>6926</v>
      </c>
      <c r="D245" s="662" t="s">
        <v>7264</v>
      </c>
      <c r="E245" s="662" t="s">
        <v>7265</v>
      </c>
      <c r="F245" s="665"/>
      <c r="G245" s="665"/>
      <c r="H245" s="665"/>
      <c r="I245" s="665"/>
      <c r="J245" s="665">
        <v>2</v>
      </c>
      <c r="K245" s="665">
        <v>0</v>
      </c>
      <c r="L245" s="665"/>
      <c r="M245" s="665">
        <v>0</v>
      </c>
      <c r="N245" s="665">
        <v>1</v>
      </c>
      <c r="O245" s="665">
        <v>0</v>
      </c>
      <c r="P245" s="678"/>
      <c r="Q245" s="666">
        <v>0</v>
      </c>
    </row>
    <row r="246" spans="1:17" ht="14.4" customHeight="1" x14ac:dyDescent="0.3">
      <c r="A246" s="661" t="s">
        <v>575</v>
      </c>
      <c r="B246" s="662" t="s">
        <v>7227</v>
      </c>
      <c r="C246" s="662" t="s">
        <v>6926</v>
      </c>
      <c r="D246" s="662" t="s">
        <v>7266</v>
      </c>
      <c r="E246" s="662" t="s">
        <v>7267</v>
      </c>
      <c r="F246" s="665">
        <v>5</v>
      </c>
      <c r="G246" s="665">
        <v>0</v>
      </c>
      <c r="H246" s="665"/>
      <c r="I246" s="665">
        <v>0</v>
      </c>
      <c r="J246" s="665">
        <v>6</v>
      </c>
      <c r="K246" s="665">
        <v>0</v>
      </c>
      <c r="L246" s="665"/>
      <c r="M246" s="665">
        <v>0</v>
      </c>
      <c r="N246" s="665">
        <v>3</v>
      </c>
      <c r="O246" s="665">
        <v>0</v>
      </c>
      <c r="P246" s="678"/>
      <c r="Q246" s="666">
        <v>0</v>
      </c>
    </row>
    <row r="247" spans="1:17" ht="14.4" customHeight="1" x14ac:dyDescent="0.3">
      <c r="A247" s="661" t="s">
        <v>575</v>
      </c>
      <c r="B247" s="662" t="s">
        <v>7227</v>
      </c>
      <c r="C247" s="662" t="s">
        <v>6926</v>
      </c>
      <c r="D247" s="662" t="s">
        <v>7268</v>
      </c>
      <c r="E247" s="662" t="s">
        <v>7269</v>
      </c>
      <c r="F247" s="665">
        <v>1</v>
      </c>
      <c r="G247" s="665">
        <v>509</v>
      </c>
      <c r="H247" s="665">
        <v>1</v>
      </c>
      <c r="I247" s="665">
        <v>509</v>
      </c>
      <c r="J247" s="665">
        <v>4</v>
      </c>
      <c r="K247" s="665">
        <v>2064</v>
      </c>
      <c r="L247" s="665">
        <v>4.0550098231827114</v>
      </c>
      <c r="M247" s="665">
        <v>516</v>
      </c>
      <c r="N247" s="665">
        <v>4</v>
      </c>
      <c r="O247" s="665">
        <v>2076</v>
      </c>
      <c r="P247" s="678">
        <v>4.0785854616895874</v>
      </c>
      <c r="Q247" s="666">
        <v>519</v>
      </c>
    </row>
    <row r="248" spans="1:17" ht="14.4" customHeight="1" x14ac:dyDescent="0.3">
      <c r="A248" s="661" t="s">
        <v>575</v>
      </c>
      <c r="B248" s="662" t="s">
        <v>7227</v>
      </c>
      <c r="C248" s="662" t="s">
        <v>6926</v>
      </c>
      <c r="D248" s="662" t="s">
        <v>7270</v>
      </c>
      <c r="E248" s="662" t="s">
        <v>7271</v>
      </c>
      <c r="F248" s="665">
        <v>2</v>
      </c>
      <c r="G248" s="665">
        <v>1600</v>
      </c>
      <c r="H248" s="665">
        <v>1</v>
      </c>
      <c r="I248" s="665">
        <v>800</v>
      </c>
      <c r="J248" s="665"/>
      <c r="K248" s="665"/>
      <c r="L248" s="665"/>
      <c r="M248" s="665"/>
      <c r="N248" s="665">
        <v>1</v>
      </c>
      <c r="O248" s="665">
        <v>815</v>
      </c>
      <c r="P248" s="678">
        <v>0.50937500000000002</v>
      </c>
      <c r="Q248" s="666">
        <v>815</v>
      </c>
    </row>
    <row r="249" spans="1:17" ht="14.4" customHeight="1" x14ac:dyDescent="0.3">
      <c r="A249" s="661" t="s">
        <v>575</v>
      </c>
      <c r="B249" s="662" t="s">
        <v>7227</v>
      </c>
      <c r="C249" s="662" t="s">
        <v>6926</v>
      </c>
      <c r="D249" s="662" t="s">
        <v>7272</v>
      </c>
      <c r="E249" s="662" t="s">
        <v>7273</v>
      </c>
      <c r="F249" s="665"/>
      <c r="G249" s="665"/>
      <c r="H249" s="665"/>
      <c r="I249" s="665"/>
      <c r="J249" s="665">
        <v>1</v>
      </c>
      <c r="K249" s="665">
        <v>6077</v>
      </c>
      <c r="L249" s="665"/>
      <c r="M249" s="665">
        <v>6077</v>
      </c>
      <c r="N249" s="665"/>
      <c r="O249" s="665"/>
      <c r="P249" s="678"/>
      <c r="Q249" s="666"/>
    </row>
    <row r="250" spans="1:17" ht="14.4" customHeight="1" x14ac:dyDescent="0.3">
      <c r="A250" s="661" t="s">
        <v>575</v>
      </c>
      <c r="B250" s="662" t="s">
        <v>7227</v>
      </c>
      <c r="C250" s="662" t="s">
        <v>6926</v>
      </c>
      <c r="D250" s="662" t="s">
        <v>7274</v>
      </c>
      <c r="E250" s="662" t="s">
        <v>7275</v>
      </c>
      <c r="F250" s="665">
        <v>4</v>
      </c>
      <c r="G250" s="665">
        <v>36136</v>
      </c>
      <c r="H250" s="665">
        <v>1</v>
      </c>
      <c r="I250" s="665">
        <v>9034</v>
      </c>
      <c r="J250" s="665">
        <v>7</v>
      </c>
      <c r="K250" s="665">
        <v>63672</v>
      </c>
      <c r="L250" s="665">
        <v>1.7620101837502766</v>
      </c>
      <c r="M250" s="665">
        <v>9096</v>
      </c>
      <c r="N250" s="665">
        <v>8</v>
      </c>
      <c r="O250" s="665">
        <v>72984</v>
      </c>
      <c r="P250" s="678">
        <v>2.0197033429267215</v>
      </c>
      <c r="Q250" s="666">
        <v>9123</v>
      </c>
    </row>
    <row r="251" spans="1:17" ht="14.4" customHeight="1" x14ac:dyDescent="0.3">
      <c r="A251" s="661" t="s">
        <v>575</v>
      </c>
      <c r="B251" s="662" t="s">
        <v>7227</v>
      </c>
      <c r="C251" s="662" t="s">
        <v>6926</v>
      </c>
      <c r="D251" s="662" t="s">
        <v>7219</v>
      </c>
      <c r="E251" s="662" t="s">
        <v>7220</v>
      </c>
      <c r="F251" s="665">
        <v>1</v>
      </c>
      <c r="G251" s="665">
        <v>1040</v>
      </c>
      <c r="H251" s="665">
        <v>1</v>
      </c>
      <c r="I251" s="665">
        <v>1040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575</v>
      </c>
      <c r="B252" s="662" t="s">
        <v>7227</v>
      </c>
      <c r="C252" s="662" t="s">
        <v>6926</v>
      </c>
      <c r="D252" s="662" t="s">
        <v>7276</v>
      </c>
      <c r="E252" s="662" t="s">
        <v>7277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3620</v>
      </c>
      <c r="P252" s="678"/>
      <c r="Q252" s="666">
        <v>3620</v>
      </c>
    </row>
    <row r="253" spans="1:17" ht="14.4" customHeight="1" x14ac:dyDescent="0.3">
      <c r="A253" s="661" t="s">
        <v>575</v>
      </c>
      <c r="B253" s="662" t="s">
        <v>7227</v>
      </c>
      <c r="C253" s="662" t="s">
        <v>6926</v>
      </c>
      <c r="D253" s="662" t="s">
        <v>618</v>
      </c>
      <c r="E253" s="662" t="s">
        <v>7278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1912</v>
      </c>
      <c r="P253" s="678"/>
      <c r="Q253" s="666">
        <v>1912</v>
      </c>
    </row>
    <row r="254" spans="1:17" ht="14.4" customHeight="1" x14ac:dyDescent="0.3">
      <c r="A254" s="661" t="s">
        <v>575</v>
      </c>
      <c r="B254" s="662" t="s">
        <v>7227</v>
      </c>
      <c r="C254" s="662" t="s">
        <v>6926</v>
      </c>
      <c r="D254" s="662" t="s">
        <v>7279</v>
      </c>
      <c r="E254" s="662" t="s">
        <v>7280</v>
      </c>
      <c r="F254" s="665">
        <v>1</v>
      </c>
      <c r="G254" s="665">
        <v>0</v>
      </c>
      <c r="H254" s="665"/>
      <c r="I254" s="665">
        <v>0</v>
      </c>
      <c r="J254" s="665">
        <v>4</v>
      </c>
      <c r="K254" s="665">
        <v>0</v>
      </c>
      <c r="L254" s="665"/>
      <c r="M254" s="665">
        <v>0</v>
      </c>
      <c r="N254" s="665">
        <v>2</v>
      </c>
      <c r="O254" s="665">
        <v>0</v>
      </c>
      <c r="P254" s="678"/>
      <c r="Q254" s="666">
        <v>0</v>
      </c>
    </row>
    <row r="255" spans="1:17" ht="14.4" customHeight="1" x14ac:dyDescent="0.3">
      <c r="A255" s="661" t="s">
        <v>575</v>
      </c>
      <c r="B255" s="662" t="s">
        <v>7227</v>
      </c>
      <c r="C255" s="662" t="s">
        <v>6926</v>
      </c>
      <c r="D255" s="662" t="s">
        <v>7281</v>
      </c>
      <c r="E255" s="662" t="s">
        <v>7282</v>
      </c>
      <c r="F255" s="665"/>
      <c r="G255" s="665"/>
      <c r="H255" s="665"/>
      <c r="I255" s="665"/>
      <c r="J255" s="665">
        <v>1</v>
      </c>
      <c r="K255" s="665">
        <v>6834</v>
      </c>
      <c r="L255" s="665"/>
      <c r="M255" s="665">
        <v>6834</v>
      </c>
      <c r="N255" s="665"/>
      <c r="O255" s="665"/>
      <c r="P255" s="678"/>
      <c r="Q255" s="666"/>
    </row>
    <row r="256" spans="1:17" ht="14.4" customHeight="1" x14ac:dyDescent="0.3">
      <c r="A256" s="661" t="s">
        <v>575</v>
      </c>
      <c r="B256" s="662" t="s">
        <v>7227</v>
      </c>
      <c r="C256" s="662" t="s">
        <v>6926</v>
      </c>
      <c r="D256" s="662" t="s">
        <v>7283</v>
      </c>
      <c r="E256" s="662" t="s">
        <v>7284</v>
      </c>
      <c r="F256" s="665">
        <v>5</v>
      </c>
      <c r="G256" s="665">
        <v>0</v>
      </c>
      <c r="H256" s="665"/>
      <c r="I256" s="665">
        <v>0</v>
      </c>
      <c r="J256" s="665">
        <v>6</v>
      </c>
      <c r="K256" s="665">
        <v>0</v>
      </c>
      <c r="L256" s="665"/>
      <c r="M256" s="665">
        <v>0</v>
      </c>
      <c r="N256" s="665">
        <v>3</v>
      </c>
      <c r="O256" s="665">
        <v>0</v>
      </c>
      <c r="P256" s="678"/>
      <c r="Q256" s="666">
        <v>0</v>
      </c>
    </row>
    <row r="257" spans="1:17" ht="14.4" customHeight="1" x14ac:dyDescent="0.3">
      <c r="A257" s="661" t="s">
        <v>575</v>
      </c>
      <c r="B257" s="662" t="s">
        <v>7227</v>
      </c>
      <c r="C257" s="662" t="s">
        <v>6926</v>
      </c>
      <c r="D257" s="662" t="s">
        <v>7285</v>
      </c>
      <c r="E257" s="662" t="s">
        <v>7286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8684</v>
      </c>
      <c r="P257" s="678"/>
      <c r="Q257" s="666">
        <v>8684</v>
      </c>
    </row>
    <row r="258" spans="1:17" ht="14.4" customHeight="1" x14ac:dyDescent="0.3">
      <c r="A258" s="661" t="s">
        <v>575</v>
      </c>
      <c r="B258" s="662" t="s">
        <v>7227</v>
      </c>
      <c r="C258" s="662" t="s">
        <v>6926</v>
      </c>
      <c r="D258" s="662" t="s">
        <v>7287</v>
      </c>
      <c r="E258" s="662" t="s">
        <v>7288</v>
      </c>
      <c r="F258" s="665">
        <v>2</v>
      </c>
      <c r="G258" s="665">
        <v>0</v>
      </c>
      <c r="H258" s="665"/>
      <c r="I258" s="665">
        <v>0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575</v>
      </c>
      <c r="B259" s="662" t="s">
        <v>7227</v>
      </c>
      <c r="C259" s="662" t="s">
        <v>6926</v>
      </c>
      <c r="D259" s="662" t="s">
        <v>7289</v>
      </c>
      <c r="E259" s="662" t="s">
        <v>7290</v>
      </c>
      <c r="F259" s="665"/>
      <c r="G259" s="665"/>
      <c r="H259" s="665"/>
      <c r="I259" s="665"/>
      <c r="J259" s="665">
        <v>2</v>
      </c>
      <c r="K259" s="665">
        <v>6438</v>
      </c>
      <c r="L259" s="665"/>
      <c r="M259" s="665">
        <v>3219</v>
      </c>
      <c r="N259" s="665"/>
      <c r="O259" s="665"/>
      <c r="P259" s="678"/>
      <c r="Q259" s="666"/>
    </row>
    <row r="260" spans="1:17" ht="14.4" customHeight="1" x14ac:dyDescent="0.3">
      <c r="A260" s="661" t="s">
        <v>575</v>
      </c>
      <c r="B260" s="662" t="s">
        <v>7227</v>
      </c>
      <c r="C260" s="662" t="s">
        <v>6926</v>
      </c>
      <c r="D260" s="662" t="s">
        <v>7291</v>
      </c>
      <c r="E260" s="662" t="s">
        <v>7292</v>
      </c>
      <c r="F260" s="665"/>
      <c r="G260" s="665"/>
      <c r="H260" s="665"/>
      <c r="I260" s="665"/>
      <c r="J260" s="665">
        <v>1</v>
      </c>
      <c r="K260" s="665">
        <v>0</v>
      </c>
      <c r="L260" s="665"/>
      <c r="M260" s="665">
        <v>0</v>
      </c>
      <c r="N260" s="665"/>
      <c r="O260" s="665"/>
      <c r="P260" s="678"/>
      <c r="Q260" s="666"/>
    </row>
    <row r="261" spans="1:17" ht="14.4" customHeight="1" x14ac:dyDescent="0.3">
      <c r="A261" s="661" t="s">
        <v>575</v>
      </c>
      <c r="B261" s="662" t="s">
        <v>7227</v>
      </c>
      <c r="C261" s="662" t="s">
        <v>6926</v>
      </c>
      <c r="D261" s="662" t="s">
        <v>7293</v>
      </c>
      <c r="E261" s="662" t="s">
        <v>7294</v>
      </c>
      <c r="F261" s="665">
        <v>4</v>
      </c>
      <c r="G261" s="665">
        <v>0</v>
      </c>
      <c r="H261" s="665"/>
      <c r="I261" s="665">
        <v>0</v>
      </c>
      <c r="J261" s="665">
        <v>2</v>
      </c>
      <c r="K261" s="665">
        <v>0</v>
      </c>
      <c r="L261" s="665"/>
      <c r="M261" s="665">
        <v>0</v>
      </c>
      <c r="N261" s="665"/>
      <c r="O261" s="665"/>
      <c r="P261" s="678"/>
      <c r="Q261" s="666"/>
    </row>
    <row r="262" spans="1:17" ht="14.4" customHeight="1" x14ac:dyDescent="0.3">
      <c r="A262" s="661" t="s">
        <v>575</v>
      </c>
      <c r="B262" s="662" t="s">
        <v>7227</v>
      </c>
      <c r="C262" s="662" t="s">
        <v>6926</v>
      </c>
      <c r="D262" s="662" t="s">
        <v>7295</v>
      </c>
      <c r="E262" s="662" t="s">
        <v>7296</v>
      </c>
      <c r="F262" s="665">
        <v>1</v>
      </c>
      <c r="G262" s="665">
        <v>0</v>
      </c>
      <c r="H262" s="665"/>
      <c r="I262" s="665">
        <v>0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575</v>
      </c>
      <c r="B263" s="662" t="s">
        <v>7227</v>
      </c>
      <c r="C263" s="662" t="s">
        <v>6926</v>
      </c>
      <c r="D263" s="662" t="s">
        <v>7297</v>
      </c>
      <c r="E263" s="662" t="s">
        <v>7298</v>
      </c>
      <c r="F263" s="665"/>
      <c r="G263" s="665"/>
      <c r="H263" s="665"/>
      <c r="I263" s="665"/>
      <c r="J263" s="665">
        <v>2</v>
      </c>
      <c r="K263" s="665">
        <v>11152</v>
      </c>
      <c r="L263" s="665"/>
      <c r="M263" s="665">
        <v>5576</v>
      </c>
      <c r="N263" s="665">
        <v>1</v>
      </c>
      <c r="O263" s="665">
        <v>5589</v>
      </c>
      <c r="P263" s="678"/>
      <c r="Q263" s="666">
        <v>5589</v>
      </c>
    </row>
    <row r="264" spans="1:17" ht="14.4" customHeight="1" x14ac:dyDescent="0.3">
      <c r="A264" s="661" t="s">
        <v>575</v>
      </c>
      <c r="B264" s="662" t="s">
        <v>7227</v>
      </c>
      <c r="C264" s="662" t="s">
        <v>6926</v>
      </c>
      <c r="D264" s="662" t="s">
        <v>7299</v>
      </c>
      <c r="E264" s="662" t="s">
        <v>7300</v>
      </c>
      <c r="F264" s="665">
        <v>3</v>
      </c>
      <c r="G264" s="665">
        <v>13851</v>
      </c>
      <c r="H264" s="665">
        <v>1</v>
      </c>
      <c r="I264" s="665">
        <v>4617</v>
      </c>
      <c r="J264" s="665">
        <v>3</v>
      </c>
      <c r="K264" s="665">
        <v>13971</v>
      </c>
      <c r="L264" s="665">
        <v>1.0086636343946285</v>
      </c>
      <c r="M264" s="665">
        <v>4657</v>
      </c>
      <c r="N264" s="665">
        <v>2</v>
      </c>
      <c r="O264" s="665">
        <v>9350</v>
      </c>
      <c r="P264" s="678">
        <v>0.67504151324814088</v>
      </c>
      <c r="Q264" s="666">
        <v>4675</v>
      </c>
    </row>
    <row r="265" spans="1:17" ht="14.4" customHeight="1" x14ac:dyDescent="0.3">
      <c r="A265" s="661" t="s">
        <v>575</v>
      </c>
      <c r="B265" s="662" t="s">
        <v>7227</v>
      </c>
      <c r="C265" s="662" t="s">
        <v>6926</v>
      </c>
      <c r="D265" s="662" t="s">
        <v>7301</v>
      </c>
      <c r="E265" s="662" t="s">
        <v>7302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5137</v>
      </c>
      <c r="P265" s="678"/>
      <c r="Q265" s="666">
        <v>5137</v>
      </c>
    </row>
    <row r="266" spans="1:17" ht="14.4" customHeight="1" x14ac:dyDescent="0.3">
      <c r="A266" s="661" t="s">
        <v>575</v>
      </c>
      <c r="B266" s="662" t="s">
        <v>7227</v>
      </c>
      <c r="C266" s="662" t="s">
        <v>6926</v>
      </c>
      <c r="D266" s="662" t="s">
        <v>7303</v>
      </c>
      <c r="E266" s="662" t="s">
        <v>7304</v>
      </c>
      <c r="F266" s="665">
        <v>1</v>
      </c>
      <c r="G266" s="665">
        <v>0</v>
      </c>
      <c r="H266" s="665"/>
      <c r="I266" s="665">
        <v>0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575</v>
      </c>
      <c r="B267" s="662" t="s">
        <v>7227</v>
      </c>
      <c r="C267" s="662" t="s">
        <v>6926</v>
      </c>
      <c r="D267" s="662" t="s">
        <v>7305</v>
      </c>
      <c r="E267" s="662" t="s">
        <v>7306</v>
      </c>
      <c r="F267" s="665"/>
      <c r="G267" s="665"/>
      <c r="H267" s="665"/>
      <c r="I267" s="665"/>
      <c r="J267" s="665">
        <v>2</v>
      </c>
      <c r="K267" s="665">
        <v>0</v>
      </c>
      <c r="L267" s="665"/>
      <c r="M267" s="665">
        <v>0</v>
      </c>
      <c r="N267" s="665"/>
      <c r="O267" s="665"/>
      <c r="P267" s="678"/>
      <c r="Q267" s="666"/>
    </row>
    <row r="268" spans="1:17" ht="14.4" customHeight="1" x14ac:dyDescent="0.3">
      <c r="A268" s="661" t="s">
        <v>575</v>
      </c>
      <c r="B268" s="662" t="s">
        <v>7227</v>
      </c>
      <c r="C268" s="662" t="s">
        <v>6926</v>
      </c>
      <c r="D268" s="662" t="s">
        <v>7307</v>
      </c>
      <c r="E268" s="662" t="s">
        <v>7308</v>
      </c>
      <c r="F268" s="665"/>
      <c r="G268" s="665"/>
      <c r="H268" s="665"/>
      <c r="I268" s="665"/>
      <c r="J268" s="665">
        <v>1</v>
      </c>
      <c r="K268" s="665">
        <v>6038</v>
      </c>
      <c r="L268" s="665"/>
      <c r="M268" s="665">
        <v>6038</v>
      </c>
      <c r="N268" s="665"/>
      <c r="O268" s="665"/>
      <c r="P268" s="678"/>
      <c r="Q268" s="666"/>
    </row>
    <row r="269" spans="1:17" ht="14.4" customHeight="1" x14ac:dyDescent="0.3">
      <c r="A269" s="661" t="s">
        <v>575</v>
      </c>
      <c r="B269" s="662" t="s">
        <v>7227</v>
      </c>
      <c r="C269" s="662" t="s">
        <v>6926</v>
      </c>
      <c r="D269" s="662" t="s">
        <v>7309</v>
      </c>
      <c r="E269" s="662" t="s">
        <v>7310</v>
      </c>
      <c r="F269" s="665">
        <v>0</v>
      </c>
      <c r="G269" s="665">
        <v>0</v>
      </c>
      <c r="H269" s="665"/>
      <c r="I269" s="665"/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575</v>
      </c>
      <c r="B270" s="662" t="s">
        <v>7227</v>
      </c>
      <c r="C270" s="662" t="s">
        <v>6926</v>
      </c>
      <c r="D270" s="662" t="s">
        <v>7311</v>
      </c>
      <c r="E270" s="662" t="s">
        <v>7312</v>
      </c>
      <c r="F270" s="665"/>
      <c r="G270" s="665"/>
      <c r="H270" s="665"/>
      <c r="I270" s="665"/>
      <c r="J270" s="665">
        <v>1</v>
      </c>
      <c r="K270" s="665">
        <v>0</v>
      </c>
      <c r="L270" s="665"/>
      <c r="M270" s="665">
        <v>0</v>
      </c>
      <c r="N270" s="665"/>
      <c r="O270" s="665"/>
      <c r="P270" s="678"/>
      <c r="Q270" s="666"/>
    </row>
    <row r="271" spans="1:17" ht="14.4" customHeight="1" x14ac:dyDescent="0.3">
      <c r="A271" s="661" t="s">
        <v>575</v>
      </c>
      <c r="B271" s="662" t="s">
        <v>7227</v>
      </c>
      <c r="C271" s="662" t="s">
        <v>6926</v>
      </c>
      <c r="D271" s="662" t="s">
        <v>7313</v>
      </c>
      <c r="E271" s="662" t="s">
        <v>7314</v>
      </c>
      <c r="F271" s="665"/>
      <c r="G271" s="665"/>
      <c r="H271" s="665"/>
      <c r="I271" s="665"/>
      <c r="J271" s="665">
        <v>1</v>
      </c>
      <c r="K271" s="665">
        <v>8406</v>
      </c>
      <c r="L271" s="665"/>
      <c r="M271" s="665">
        <v>8406</v>
      </c>
      <c r="N271" s="665"/>
      <c r="O271" s="665"/>
      <c r="P271" s="678"/>
      <c r="Q271" s="666"/>
    </row>
    <row r="272" spans="1:17" ht="14.4" customHeight="1" x14ac:dyDescent="0.3">
      <c r="A272" s="661" t="s">
        <v>575</v>
      </c>
      <c r="B272" s="662" t="s">
        <v>7227</v>
      </c>
      <c r="C272" s="662" t="s">
        <v>6926</v>
      </c>
      <c r="D272" s="662" t="s">
        <v>7315</v>
      </c>
      <c r="E272" s="662" t="s">
        <v>7316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0</v>
      </c>
      <c r="P272" s="678"/>
      <c r="Q272" s="666">
        <v>0</v>
      </c>
    </row>
    <row r="273" spans="1:17" ht="14.4" customHeight="1" x14ac:dyDescent="0.3">
      <c r="A273" s="661" t="s">
        <v>575</v>
      </c>
      <c r="B273" s="662" t="s">
        <v>7227</v>
      </c>
      <c r="C273" s="662" t="s">
        <v>6926</v>
      </c>
      <c r="D273" s="662" t="s">
        <v>7317</v>
      </c>
      <c r="E273" s="662" t="s">
        <v>7318</v>
      </c>
      <c r="F273" s="665">
        <v>1</v>
      </c>
      <c r="G273" s="665">
        <v>0</v>
      </c>
      <c r="H273" s="665"/>
      <c r="I273" s="665">
        <v>0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575</v>
      </c>
      <c r="B274" s="662" t="s">
        <v>7227</v>
      </c>
      <c r="C274" s="662" t="s">
        <v>6926</v>
      </c>
      <c r="D274" s="662" t="s">
        <v>7319</v>
      </c>
      <c r="E274" s="662" t="s">
        <v>7320</v>
      </c>
      <c r="F274" s="665">
        <v>1</v>
      </c>
      <c r="G274" s="665">
        <v>0</v>
      </c>
      <c r="H274" s="665"/>
      <c r="I274" s="665">
        <v>0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575</v>
      </c>
      <c r="B275" s="662" t="s">
        <v>7227</v>
      </c>
      <c r="C275" s="662" t="s">
        <v>6926</v>
      </c>
      <c r="D275" s="662" t="s">
        <v>7321</v>
      </c>
      <c r="E275" s="662" t="s">
        <v>7322</v>
      </c>
      <c r="F275" s="665">
        <v>1</v>
      </c>
      <c r="G275" s="665">
        <v>0</v>
      </c>
      <c r="H275" s="665"/>
      <c r="I275" s="665">
        <v>0</v>
      </c>
      <c r="J275" s="665">
        <v>1</v>
      </c>
      <c r="K275" s="665">
        <v>0</v>
      </c>
      <c r="L275" s="665"/>
      <c r="M275" s="665">
        <v>0</v>
      </c>
      <c r="N275" s="665"/>
      <c r="O275" s="665"/>
      <c r="P275" s="678"/>
      <c r="Q275" s="666"/>
    </row>
    <row r="276" spans="1:17" ht="14.4" customHeight="1" x14ac:dyDescent="0.3">
      <c r="A276" s="661" t="s">
        <v>575</v>
      </c>
      <c r="B276" s="662" t="s">
        <v>7227</v>
      </c>
      <c r="C276" s="662" t="s">
        <v>6926</v>
      </c>
      <c r="D276" s="662" t="s">
        <v>7323</v>
      </c>
      <c r="E276" s="662" t="s">
        <v>7265</v>
      </c>
      <c r="F276" s="665"/>
      <c r="G276" s="665"/>
      <c r="H276" s="665"/>
      <c r="I276" s="665"/>
      <c r="J276" s="665">
        <v>1</v>
      </c>
      <c r="K276" s="665">
        <v>0</v>
      </c>
      <c r="L276" s="665"/>
      <c r="M276" s="665">
        <v>0</v>
      </c>
      <c r="N276" s="665"/>
      <c r="O276" s="665"/>
      <c r="P276" s="678"/>
      <c r="Q276" s="666"/>
    </row>
    <row r="277" spans="1:17" ht="14.4" customHeight="1" x14ac:dyDescent="0.3">
      <c r="A277" s="661" t="s">
        <v>575</v>
      </c>
      <c r="B277" s="662" t="s">
        <v>7227</v>
      </c>
      <c r="C277" s="662" t="s">
        <v>6926</v>
      </c>
      <c r="D277" s="662" t="s">
        <v>7324</v>
      </c>
      <c r="E277" s="662" t="s">
        <v>7325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0</v>
      </c>
      <c r="P277" s="678"/>
      <c r="Q277" s="666">
        <v>0</v>
      </c>
    </row>
    <row r="278" spans="1:17" ht="14.4" customHeight="1" x14ac:dyDescent="0.3">
      <c r="A278" s="661" t="s">
        <v>575</v>
      </c>
      <c r="B278" s="662" t="s">
        <v>7227</v>
      </c>
      <c r="C278" s="662" t="s">
        <v>6926</v>
      </c>
      <c r="D278" s="662" t="s">
        <v>7326</v>
      </c>
      <c r="E278" s="662" t="s">
        <v>7327</v>
      </c>
      <c r="F278" s="665"/>
      <c r="G278" s="665"/>
      <c r="H278" s="665"/>
      <c r="I278" s="665"/>
      <c r="J278" s="665">
        <v>1</v>
      </c>
      <c r="K278" s="665">
        <v>0</v>
      </c>
      <c r="L278" s="665"/>
      <c r="M278" s="665">
        <v>0</v>
      </c>
      <c r="N278" s="665"/>
      <c r="O278" s="665"/>
      <c r="P278" s="678"/>
      <c r="Q278" s="666"/>
    </row>
    <row r="279" spans="1:17" ht="14.4" customHeight="1" x14ac:dyDescent="0.3">
      <c r="A279" s="661" t="s">
        <v>575</v>
      </c>
      <c r="B279" s="662" t="s">
        <v>7227</v>
      </c>
      <c r="C279" s="662" t="s">
        <v>6926</v>
      </c>
      <c r="D279" s="662" t="s">
        <v>7328</v>
      </c>
      <c r="E279" s="662" t="s">
        <v>7329</v>
      </c>
      <c r="F279" s="665">
        <v>1</v>
      </c>
      <c r="G279" s="665">
        <v>0</v>
      </c>
      <c r="H279" s="665"/>
      <c r="I279" s="665">
        <v>0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575</v>
      </c>
      <c r="B280" s="662" t="s">
        <v>7137</v>
      </c>
      <c r="C280" s="662" t="s">
        <v>6932</v>
      </c>
      <c r="D280" s="662" t="s">
        <v>7330</v>
      </c>
      <c r="E280" s="662" t="s">
        <v>7331</v>
      </c>
      <c r="F280" s="665"/>
      <c r="G280" s="665"/>
      <c r="H280" s="665"/>
      <c r="I280" s="665"/>
      <c r="J280" s="665"/>
      <c r="K280" s="665"/>
      <c r="L280" s="665"/>
      <c r="M280" s="665"/>
      <c r="N280" s="665">
        <v>7.1</v>
      </c>
      <c r="O280" s="665">
        <v>80186.33</v>
      </c>
      <c r="P280" s="678"/>
      <c r="Q280" s="666">
        <v>11293.849295774649</v>
      </c>
    </row>
    <row r="281" spans="1:17" ht="14.4" customHeight="1" x14ac:dyDescent="0.3">
      <c r="A281" s="661" t="s">
        <v>575</v>
      </c>
      <c r="B281" s="662" t="s">
        <v>7137</v>
      </c>
      <c r="C281" s="662" t="s">
        <v>6932</v>
      </c>
      <c r="D281" s="662" t="s">
        <v>7332</v>
      </c>
      <c r="E281" s="662" t="s">
        <v>7333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4988.09</v>
      </c>
      <c r="P281" s="678"/>
      <c r="Q281" s="666">
        <v>4988.09</v>
      </c>
    </row>
    <row r="282" spans="1:17" ht="14.4" customHeight="1" x14ac:dyDescent="0.3">
      <c r="A282" s="661" t="s">
        <v>575</v>
      </c>
      <c r="B282" s="662" t="s">
        <v>7137</v>
      </c>
      <c r="C282" s="662" t="s">
        <v>6932</v>
      </c>
      <c r="D282" s="662" t="s">
        <v>7334</v>
      </c>
      <c r="E282" s="662" t="s">
        <v>2683</v>
      </c>
      <c r="F282" s="665">
        <v>718</v>
      </c>
      <c r="G282" s="665">
        <v>87097.62999999999</v>
      </c>
      <c r="H282" s="665">
        <v>1</v>
      </c>
      <c r="I282" s="665">
        <v>121.30589136490249</v>
      </c>
      <c r="J282" s="665">
        <v>926</v>
      </c>
      <c r="K282" s="665">
        <v>96255.360000000001</v>
      </c>
      <c r="L282" s="665">
        <v>1.1051432742773828</v>
      </c>
      <c r="M282" s="665">
        <v>103.94747300215982</v>
      </c>
      <c r="N282" s="665">
        <v>636</v>
      </c>
      <c r="O282" s="665">
        <v>70365.03</v>
      </c>
      <c r="P282" s="678">
        <v>0.80788685065253796</v>
      </c>
      <c r="Q282" s="666">
        <v>110.6368396226415</v>
      </c>
    </row>
    <row r="283" spans="1:17" ht="14.4" customHeight="1" x14ac:dyDescent="0.3">
      <c r="A283" s="661" t="s">
        <v>575</v>
      </c>
      <c r="B283" s="662" t="s">
        <v>7137</v>
      </c>
      <c r="C283" s="662" t="s">
        <v>6932</v>
      </c>
      <c r="D283" s="662" t="s">
        <v>7335</v>
      </c>
      <c r="E283" s="662" t="s">
        <v>1730</v>
      </c>
      <c r="F283" s="665">
        <v>1.6</v>
      </c>
      <c r="G283" s="665">
        <v>441.12</v>
      </c>
      <c r="H283" s="665">
        <v>1</v>
      </c>
      <c r="I283" s="665">
        <v>275.7</v>
      </c>
      <c r="J283" s="665"/>
      <c r="K283" s="665"/>
      <c r="L283" s="665"/>
      <c r="M283" s="665"/>
      <c r="N283" s="665">
        <v>2.9</v>
      </c>
      <c r="O283" s="665">
        <v>915.5</v>
      </c>
      <c r="P283" s="678">
        <v>2.0753989844033369</v>
      </c>
      <c r="Q283" s="666">
        <v>315.68965517241378</v>
      </c>
    </row>
    <row r="284" spans="1:17" ht="14.4" customHeight="1" x14ac:dyDescent="0.3">
      <c r="A284" s="661" t="s">
        <v>575</v>
      </c>
      <c r="B284" s="662" t="s">
        <v>7137</v>
      </c>
      <c r="C284" s="662" t="s">
        <v>6932</v>
      </c>
      <c r="D284" s="662" t="s">
        <v>7336</v>
      </c>
      <c r="E284" s="662" t="s">
        <v>7337</v>
      </c>
      <c r="F284" s="665">
        <v>49</v>
      </c>
      <c r="G284" s="665">
        <v>4119.92</v>
      </c>
      <c r="H284" s="665">
        <v>1</v>
      </c>
      <c r="I284" s="665">
        <v>84.08</v>
      </c>
      <c r="J284" s="665">
        <v>5</v>
      </c>
      <c r="K284" s="665">
        <v>420.4</v>
      </c>
      <c r="L284" s="665">
        <v>0.1020408163265306</v>
      </c>
      <c r="M284" s="665">
        <v>84.08</v>
      </c>
      <c r="N284" s="665">
        <v>46</v>
      </c>
      <c r="O284" s="665">
        <v>3699.7799999999997</v>
      </c>
      <c r="P284" s="678">
        <v>0.89802229169498426</v>
      </c>
      <c r="Q284" s="666">
        <v>80.429999999999993</v>
      </c>
    </row>
    <row r="285" spans="1:17" ht="14.4" customHeight="1" x14ac:dyDescent="0.3">
      <c r="A285" s="661" t="s">
        <v>575</v>
      </c>
      <c r="B285" s="662" t="s">
        <v>7137</v>
      </c>
      <c r="C285" s="662" t="s">
        <v>6932</v>
      </c>
      <c r="D285" s="662" t="s">
        <v>7338</v>
      </c>
      <c r="E285" s="662"/>
      <c r="F285" s="665">
        <v>40</v>
      </c>
      <c r="G285" s="665">
        <v>43172.800000000003</v>
      </c>
      <c r="H285" s="665">
        <v>1</v>
      </c>
      <c r="I285" s="665">
        <v>1079.3200000000002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575</v>
      </c>
      <c r="B286" s="662" t="s">
        <v>7137</v>
      </c>
      <c r="C286" s="662" t="s">
        <v>6932</v>
      </c>
      <c r="D286" s="662" t="s">
        <v>7339</v>
      </c>
      <c r="E286" s="662" t="s">
        <v>7340</v>
      </c>
      <c r="F286" s="665">
        <v>23</v>
      </c>
      <c r="G286" s="665">
        <v>4241.66</v>
      </c>
      <c r="H286" s="665">
        <v>1</v>
      </c>
      <c r="I286" s="665">
        <v>184.42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575</v>
      </c>
      <c r="B287" s="662" t="s">
        <v>7137</v>
      </c>
      <c r="C287" s="662" t="s">
        <v>6932</v>
      </c>
      <c r="D287" s="662" t="s">
        <v>7341</v>
      </c>
      <c r="E287" s="662" t="s">
        <v>1692</v>
      </c>
      <c r="F287" s="665">
        <v>1170</v>
      </c>
      <c r="G287" s="665">
        <v>72512.209999999992</v>
      </c>
      <c r="H287" s="665">
        <v>1</v>
      </c>
      <c r="I287" s="665">
        <v>61.976247863247856</v>
      </c>
      <c r="J287" s="665">
        <v>1302</v>
      </c>
      <c r="K287" s="665">
        <v>76923</v>
      </c>
      <c r="L287" s="665">
        <v>1.0608282384442567</v>
      </c>
      <c r="M287" s="665">
        <v>59.08064516129032</v>
      </c>
      <c r="N287" s="665">
        <v>1098</v>
      </c>
      <c r="O287" s="665">
        <v>64123.199999999997</v>
      </c>
      <c r="P287" s="678">
        <v>0.88430900120131495</v>
      </c>
      <c r="Q287" s="666">
        <v>58.4</v>
      </c>
    </row>
    <row r="288" spans="1:17" ht="14.4" customHeight="1" x14ac:dyDescent="0.3">
      <c r="A288" s="661" t="s">
        <v>575</v>
      </c>
      <c r="B288" s="662" t="s">
        <v>7137</v>
      </c>
      <c r="C288" s="662" t="s">
        <v>6932</v>
      </c>
      <c r="D288" s="662" t="s">
        <v>6942</v>
      </c>
      <c r="E288" s="662" t="s">
        <v>1799</v>
      </c>
      <c r="F288" s="665">
        <v>13</v>
      </c>
      <c r="G288" s="665">
        <v>16017.82</v>
      </c>
      <c r="H288" s="665">
        <v>1</v>
      </c>
      <c r="I288" s="665">
        <v>1232.1399999999999</v>
      </c>
      <c r="J288" s="665">
        <v>1</v>
      </c>
      <c r="K288" s="665">
        <v>1157.1099999999999</v>
      </c>
      <c r="L288" s="665">
        <v>7.2238918904070581E-2</v>
      </c>
      <c r="M288" s="665">
        <v>1157.1099999999999</v>
      </c>
      <c r="N288" s="665">
        <v>0</v>
      </c>
      <c r="O288" s="665">
        <v>0</v>
      </c>
      <c r="P288" s="678">
        <v>0</v>
      </c>
      <c r="Q288" s="666"/>
    </row>
    <row r="289" spans="1:17" ht="14.4" customHeight="1" x14ac:dyDescent="0.3">
      <c r="A289" s="661" t="s">
        <v>575</v>
      </c>
      <c r="B289" s="662" t="s">
        <v>7137</v>
      </c>
      <c r="C289" s="662" t="s">
        <v>6932</v>
      </c>
      <c r="D289" s="662" t="s">
        <v>7342</v>
      </c>
      <c r="E289" s="662" t="s">
        <v>1726</v>
      </c>
      <c r="F289" s="665">
        <v>1.4</v>
      </c>
      <c r="G289" s="665">
        <v>19038.32</v>
      </c>
      <c r="H289" s="665">
        <v>1</v>
      </c>
      <c r="I289" s="665">
        <v>13598.800000000001</v>
      </c>
      <c r="J289" s="665">
        <v>0.9</v>
      </c>
      <c r="K289" s="665">
        <v>12238.92</v>
      </c>
      <c r="L289" s="665">
        <v>0.6428571428571429</v>
      </c>
      <c r="M289" s="665">
        <v>13598.8</v>
      </c>
      <c r="N289" s="665">
        <v>7.8999999999999995</v>
      </c>
      <c r="O289" s="665">
        <v>94905.86</v>
      </c>
      <c r="P289" s="678">
        <v>4.984991322763773</v>
      </c>
      <c r="Q289" s="666">
        <v>12013.400000000001</v>
      </c>
    </row>
    <row r="290" spans="1:17" ht="14.4" customHeight="1" x14ac:dyDescent="0.3">
      <c r="A290" s="661" t="s">
        <v>575</v>
      </c>
      <c r="B290" s="662" t="s">
        <v>7137</v>
      </c>
      <c r="C290" s="662" t="s">
        <v>6932</v>
      </c>
      <c r="D290" s="662" t="s">
        <v>7343</v>
      </c>
      <c r="E290" s="662" t="s">
        <v>7344</v>
      </c>
      <c r="F290" s="665"/>
      <c r="G290" s="665"/>
      <c r="H290" s="665"/>
      <c r="I290" s="665"/>
      <c r="J290" s="665"/>
      <c r="K290" s="665"/>
      <c r="L290" s="665"/>
      <c r="M290" s="665"/>
      <c r="N290" s="665">
        <v>0.1</v>
      </c>
      <c r="O290" s="665">
        <v>494.39</v>
      </c>
      <c r="P290" s="678"/>
      <c r="Q290" s="666">
        <v>4943.8999999999996</v>
      </c>
    </row>
    <row r="291" spans="1:17" ht="14.4" customHeight="1" x14ac:dyDescent="0.3">
      <c r="A291" s="661" t="s">
        <v>575</v>
      </c>
      <c r="B291" s="662" t="s">
        <v>7137</v>
      </c>
      <c r="C291" s="662" t="s">
        <v>6932</v>
      </c>
      <c r="D291" s="662" t="s">
        <v>7345</v>
      </c>
      <c r="E291" s="662"/>
      <c r="F291" s="665">
        <v>0.1</v>
      </c>
      <c r="G291" s="665">
        <v>44.15</v>
      </c>
      <c r="H291" s="665">
        <v>1</v>
      </c>
      <c r="I291" s="665">
        <v>441.49999999999994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575</v>
      </c>
      <c r="B292" s="662" t="s">
        <v>7137</v>
      </c>
      <c r="C292" s="662" t="s">
        <v>6932</v>
      </c>
      <c r="D292" s="662" t="s">
        <v>7346</v>
      </c>
      <c r="E292" s="662" t="s">
        <v>7347</v>
      </c>
      <c r="F292" s="665">
        <v>96</v>
      </c>
      <c r="G292" s="665">
        <v>5568.9599999999991</v>
      </c>
      <c r="H292" s="665">
        <v>1</v>
      </c>
      <c r="I292" s="665">
        <v>58.009999999999991</v>
      </c>
      <c r="J292" s="665">
        <v>14</v>
      </c>
      <c r="K292" s="665">
        <v>565.04</v>
      </c>
      <c r="L292" s="665">
        <v>0.10146239154168822</v>
      </c>
      <c r="M292" s="665">
        <v>40.36</v>
      </c>
      <c r="N292" s="665">
        <v>138</v>
      </c>
      <c r="O292" s="665">
        <v>5328.18</v>
      </c>
      <c r="P292" s="678">
        <v>0.95676392001379096</v>
      </c>
      <c r="Q292" s="666">
        <v>38.61</v>
      </c>
    </row>
    <row r="293" spans="1:17" ht="14.4" customHeight="1" x14ac:dyDescent="0.3">
      <c r="A293" s="661" t="s">
        <v>575</v>
      </c>
      <c r="B293" s="662" t="s">
        <v>7137</v>
      </c>
      <c r="C293" s="662" t="s">
        <v>6932</v>
      </c>
      <c r="D293" s="662" t="s">
        <v>7348</v>
      </c>
      <c r="E293" s="662"/>
      <c r="F293" s="665">
        <v>1</v>
      </c>
      <c r="G293" s="665">
        <v>2454.84</v>
      </c>
      <c r="H293" s="665">
        <v>1</v>
      </c>
      <c r="I293" s="665">
        <v>2454.84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575</v>
      </c>
      <c r="B294" s="662" t="s">
        <v>7137</v>
      </c>
      <c r="C294" s="662" t="s">
        <v>6932</v>
      </c>
      <c r="D294" s="662" t="s">
        <v>7349</v>
      </c>
      <c r="E294" s="662" t="s">
        <v>1769</v>
      </c>
      <c r="F294" s="665">
        <v>116.10000000000001</v>
      </c>
      <c r="G294" s="665">
        <v>46905.22</v>
      </c>
      <c r="H294" s="665">
        <v>1</v>
      </c>
      <c r="I294" s="665">
        <v>404.00706287683028</v>
      </c>
      <c r="J294" s="665">
        <v>123.6</v>
      </c>
      <c r="K294" s="665">
        <v>49393.299999999996</v>
      </c>
      <c r="L294" s="665">
        <v>1.053044842343773</v>
      </c>
      <c r="M294" s="665">
        <v>399.62216828478961</v>
      </c>
      <c r="N294" s="665">
        <v>109.30000000000001</v>
      </c>
      <c r="O294" s="665">
        <v>42255.409999999996</v>
      </c>
      <c r="P294" s="678">
        <v>0.90086796309664463</v>
      </c>
      <c r="Q294" s="666">
        <v>386.60027447392491</v>
      </c>
    </row>
    <row r="295" spans="1:17" ht="14.4" customHeight="1" x14ac:dyDescent="0.3">
      <c r="A295" s="661" t="s">
        <v>575</v>
      </c>
      <c r="B295" s="662" t="s">
        <v>7137</v>
      </c>
      <c r="C295" s="662" t="s">
        <v>6932</v>
      </c>
      <c r="D295" s="662" t="s">
        <v>2514</v>
      </c>
      <c r="E295" s="662" t="s">
        <v>7350</v>
      </c>
      <c r="F295" s="665"/>
      <c r="G295" s="665"/>
      <c r="H295" s="665"/>
      <c r="I295" s="665"/>
      <c r="J295" s="665">
        <v>6</v>
      </c>
      <c r="K295" s="665">
        <v>51656.88</v>
      </c>
      <c r="L295" s="665"/>
      <c r="M295" s="665">
        <v>8609.48</v>
      </c>
      <c r="N295" s="665">
        <v>4</v>
      </c>
      <c r="O295" s="665">
        <v>32940.6</v>
      </c>
      <c r="P295" s="678"/>
      <c r="Q295" s="666">
        <v>8235.15</v>
      </c>
    </row>
    <row r="296" spans="1:17" ht="14.4" customHeight="1" x14ac:dyDescent="0.3">
      <c r="A296" s="661" t="s">
        <v>575</v>
      </c>
      <c r="B296" s="662" t="s">
        <v>7137</v>
      </c>
      <c r="C296" s="662" t="s">
        <v>6932</v>
      </c>
      <c r="D296" s="662" t="s">
        <v>7351</v>
      </c>
      <c r="E296" s="662" t="s">
        <v>7350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17279.77</v>
      </c>
      <c r="P296" s="678"/>
      <c r="Q296" s="666">
        <v>17279.77</v>
      </c>
    </row>
    <row r="297" spans="1:17" ht="14.4" customHeight="1" x14ac:dyDescent="0.3">
      <c r="A297" s="661" t="s">
        <v>575</v>
      </c>
      <c r="B297" s="662" t="s">
        <v>7137</v>
      </c>
      <c r="C297" s="662" t="s">
        <v>6932</v>
      </c>
      <c r="D297" s="662" t="s">
        <v>7352</v>
      </c>
      <c r="E297" s="662" t="s">
        <v>7353</v>
      </c>
      <c r="F297" s="665">
        <v>2.1</v>
      </c>
      <c r="G297" s="665">
        <v>859.95</v>
      </c>
      <c r="H297" s="665">
        <v>1</v>
      </c>
      <c r="I297" s="665">
        <v>409.5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575</v>
      </c>
      <c r="B298" s="662" t="s">
        <v>7137</v>
      </c>
      <c r="C298" s="662" t="s">
        <v>6932</v>
      </c>
      <c r="D298" s="662" t="s">
        <v>7354</v>
      </c>
      <c r="E298" s="662" t="s">
        <v>2706</v>
      </c>
      <c r="F298" s="665">
        <v>4</v>
      </c>
      <c r="G298" s="665">
        <v>190</v>
      </c>
      <c r="H298" s="665">
        <v>1</v>
      </c>
      <c r="I298" s="665">
        <v>47.5</v>
      </c>
      <c r="J298" s="665">
        <v>34</v>
      </c>
      <c r="K298" s="665">
        <v>950</v>
      </c>
      <c r="L298" s="665">
        <v>5</v>
      </c>
      <c r="M298" s="665">
        <v>27.941176470588236</v>
      </c>
      <c r="N298" s="665">
        <v>26</v>
      </c>
      <c r="O298" s="665">
        <v>1114.8800000000001</v>
      </c>
      <c r="P298" s="678">
        <v>5.8677894736842111</v>
      </c>
      <c r="Q298" s="666">
        <v>42.88</v>
      </c>
    </row>
    <row r="299" spans="1:17" ht="14.4" customHeight="1" x14ac:dyDescent="0.3">
      <c r="A299" s="661" t="s">
        <v>575</v>
      </c>
      <c r="B299" s="662" t="s">
        <v>7137</v>
      </c>
      <c r="C299" s="662" t="s">
        <v>6932</v>
      </c>
      <c r="D299" s="662" t="s">
        <v>7355</v>
      </c>
      <c r="E299" s="662" t="s">
        <v>1785</v>
      </c>
      <c r="F299" s="665"/>
      <c r="G299" s="665"/>
      <c r="H299" s="665"/>
      <c r="I299" s="665"/>
      <c r="J299" s="665">
        <v>6</v>
      </c>
      <c r="K299" s="665">
        <v>484.38</v>
      </c>
      <c r="L299" s="665"/>
      <c r="M299" s="665">
        <v>80.73</v>
      </c>
      <c r="N299" s="665">
        <v>2</v>
      </c>
      <c r="O299" s="665">
        <v>154.44</v>
      </c>
      <c r="P299" s="678"/>
      <c r="Q299" s="666">
        <v>77.22</v>
      </c>
    </row>
    <row r="300" spans="1:17" ht="14.4" customHeight="1" x14ac:dyDescent="0.3">
      <c r="A300" s="661" t="s">
        <v>575</v>
      </c>
      <c r="B300" s="662" t="s">
        <v>7137</v>
      </c>
      <c r="C300" s="662" t="s">
        <v>6932</v>
      </c>
      <c r="D300" s="662" t="s">
        <v>7356</v>
      </c>
      <c r="E300" s="662" t="s">
        <v>1773</v>
      </c>
      <c r="F300" s="665"/>
      <c r="G300" s="665"/>
      <c r="H300" s="665"/>
      <c r="I300" s="665"/>
      <c r="J300" s="665"/>
      <c r="K300" s="665"/>
      <c r="L300" s="665"/>
      <c r="M300" s="665"/>
      <c r="N300" s="665">
        <v>0.4</v>
      </c>
      <c r="O300" s="665">
        <v>108.06</v>
      </c>
      <c r="P300" s="678"/>
      <c r="Q300" s="666">
        <v>270.14999999999998</v>
      </c>
    </row>
    <row r="301" spans="1:17" ht="14.4" customHeight="1" x14ac:dyDescent="0.3">
      <c r="A301" s="661" t="s">
        <v>575</v>
      </c>
      <c r="B301" s="662" t="s">
        <v>7137</v>
      </c>
      <c r="C301" s="662" t="s">
        <v>6932</v>
      </c>
      <c r="D301" s="662" t="s">
        <v>7357</v>
      </c>
      <c r="E301" s="662" t="s">
        <v>2661</v>
      </c>
      <c r="F301" s="665">
        <v>94.700000000000017</v>
      </c>
      <c r="G301" s="665">
        <v>35944.479999999996</v>
      </c>
      <c r="H301" s="665">
        <v>1</v>
      </c>
      <c r="I301" s="665">
        <v>379.56156282998933</v>
      </c>
      <c r="J301" s="665">
        <v>133.30000000000001</v>
      </c>
      <c r="K301" s="665">
        <v>50013.07</v>
      </c>
      <c r="L301" s="665">
        <v>1.3913977890346447</v>
      </c>
      <c r="M301" s="665">
        <v>375.19182295573893</v>
      </c>
      <c r="N301" s="665">
        <v>81.800000000000011</v>
      </c>
      <c r="O301" s="665">
        <v>29420.960000000003</v>
      </c>
      <c r="P301" s="678">
        <v>0.81851121507391411</v>
      </c>
      <c r="Q301" s="666">
        <v>359.66943765281172</v>
      </c>
    </row>
    <row r="302" spans="1:17" ht="14.4" customHeight="1" x14ac:dyDescent="0.3">
      <c r="A302" s="661" t="s">
        <v>575</v>
      </c>
      <c r="B302" s="662" t="s">
        <v>7137</v>
      </c>
      <c r="C302" s="662" t="s">
        <v>6932</v>
      </c>
      <c r="D302" s="662" t="s">
        <v>7358</v>
      </c>
      <c r="E302" s="662" t="s">
        <v>7359</v>
      </c>
      <c r="F302" s="665"/>
      <c r="G302" s="665"/>
      <c r="H302" s="665"/>
      <c r="I302" s="665"/>
      <c r="J302" s="665">
        <v>1</v>
      </c>
      <c r="K302" s="665">
        <v>62.71</v>
      </c>
      <c r="L302" s="665"/>
      <c r="M302" s="665">
        <v>62.71</v>
      </c>
      <c r="N302" s="665"/>
      <c r="O302" s="665"/>
      <c r="P302" s="678"/>
      <c r="Q302" s="666"/>
    </row>
    <row r="303" spans="1:17" ht="14.4" customHeight="1" x14ac:dyDescent="0.3">
      <c r="A303" s="661" t="s">
        <v>575</v>
      </c>
      <c r="B303" s="662" t="s">
        <v>7137</v>
      </c>
      <c r="C303" s="662" t="s">
        <v>6932</v>
      </c>
      <c r="D303" s="662" t="s">
        <v>7360</v>
      </c>
      <c r="E303" s="662" t="s">
        <v>7361</v>
      </c>
      <c r="F303" s="665">
        <v>24</v>
      </c>
      <c r="G303" s="665">
        <v>3299.04</v>
      </c>
      <c r="H303" s="665">
        <v>1</v>
      </c>
      <c r="I303" s="665">
        <v>137.46</v>
      </c>
      <c r="J303" s="665"/>
      <c r="K303" s="665"/>
      <c r="L303" s="665"/>
      <c r="M303" s="665"/>
      <c r="N303" s="665">
        <v>48</v>
      </c>
      <c r="O303" s="665">
        <v>6311.04</v>
      </c>
      <c r="P303" s="678">
        <v>1.9129928706532811</v>
      </c>
      <c r="Q303" s="666">
        <v>131.47999999999999</v>
      </c>
    </row>
    <row r="304" spans="1:17" ht="14.4" customHeight="1" x14ac:dyDescent="0.3">
      <c r="A304" s="661" t="s">
        <v>575</v>
      </c>
      <c r="B304" s="662" t="s">
        <v>7137</v>
      </c>
      <c r="C304" s="662" t="s">
        <v>6932</v>
      </c>
      <c r="D304" s="662" t="s">
        <v>7362</v>
      </c>
      <c r="E304" s="662" t="s">
        <v>7363</v>
      </c>
      <c r="F304" s="665">
        <v>66</v>
      </c>
      <c r="G304" s="665">
        <v>2702.7</v>
      </c>
      <c r="H304" s="665">
        <v>1</v>
      </c>
      <c r="I304" s="665">
        <v>40.949999999999996</v>
      </c>
      <c r="J304" s="665">
        <v>40</v>
      </c>
      <c r="K304" s="665">
        <v>1618.4699999999998</v>
      </c>
      <c r="L304" s="665">
        <v>0.5988344988344988</v>
      </c>
      <c r="M304" s="665">
        <v>40.461749999999995</v>
      </c>
      <c r="N304" s="665">
        <v>81</v>
      </c>
      <c r="O304" s="665">
        <v>3434.04</v>
      </c>
      <c r="P304" s="678">
        <v>1.2705960705960706</v>
      </c>
      <c r="Q304" s="666">
        <v>42.395555555555553</v>
      </c>
    </row>
    <row r="305" spans="1:17" ht="14.4" customHeight="1" x14ac:dyDescent="0.3">
      <c r="A305" s="661" t="s">
        <v>575</v>
      </c>
      <c r="B305" s="662" t="s">
        <v>7137</v>
      </c>
      <c r="C305" s="662" t="s">
        <v>6932</v>
      </c>
      <c r="D305" s="662" t="s">
        <v>7364</v>
      </c>
      <c r="E305" s="662" t="s">
        <v>2489</v>
      </c>
      <c r="F305" s="665"/>
      <c r="G305" s="665"/>
      <c r="H305" s="665"/>
      <c r="I305" s="665"/>
      <c r="J305" s="665"/>
      <c r="K305" s="665"/>
      <c r="L305" s="665"/>
      <c r="M305" s="665"/>
      <c r="N305" s="665">
        <v>23</v>
      </c>
      <c r="O305" s="665">
        <v>1512.25</v>
      </c>
      <c r="P305" s="678"/>
      <c r="Q305" s="666">
        <v>65.75</v>
      </c>
    </row>
    <row r="306" spans="1:17" ht="14.4" customHeight="1" x14ac:dyDescent="0.3">
      <c r="A306" s="661" t="s">
        <v>575</v>
      </c>
      <c r="B306" s="662" t="s">
        <v>7137</v>
      </c>
      <c r="C306" s="662" t="s">
        <v>6932</v>
      </c>
      <c r="D306" s="662" t="s">
        <v>7365</v>
      </c>
      <c r="E306" s="662"/>
      <c r="F306" s="665">
        <v>2.6</v>
      </c>
      <c r="G306" s="665">
        <v>987.35</v>
      </c>
      <c r="H306" s="665">
        <v>1</v>
      </c>
      <c r="I306" s="665">
        <v>379.75</v>
      </c>
      <c r="J306" s="665">
        <v>1</v>
      </c>
      <c r="K306" s="665">
        <v>379.75</v>
      </c>
      <c r="L306" s="665">
        <v>0.38461538461538458</v>
      </c>
      <c r="M306" s="665">
        <v>379.75</v>
      </c>
      <c r="N306" s="665"/>
      <c r="O306" s="665"/>
      <c r="P306" s="678"/>
      <c r="Q306" s="666"/>
    </row>
    <row r="307" spans="1:17" ht="14.4" customHeight="1" x14ac:dyDescent="0.3">
      <c r="A307" s="661" t="s">
        <v>575</v>
      </c>
      <c r="B307" s="662" t="s">
        <v>7137</v>
      </c>
      <c r="C307" s="662" t="s">
        <v>6932</v>
      </c>
      <c r="D307" s="662" t="s">
        <v>7366</v>
      </c>
      <c r="E307" s="662" t="s">
        <v>2491</v>
      </c>
      <c r="F307" s="665">
        <v>13</v>
      </c>
      <c r="G307" s="665">
        <v>2979.0800000000004</v>
      </c>
      <c r="H307" s="665">
        <v>1</v>
      </c>
      <c r="I307" s="665">
        <v>229.16000000000003</v>
      </c>
      <c r="J307" s="665">
        <v>154</v>
      </c>
      <c r="K307" s="665">
        <v>31165.760000000002</v>
      </c>
      <c r="L307" s="665">
        <v>10.461538461538462</v>
      </c>
      <c r="M307" s="665">
        <v>202.37506493506496</v>
      </c>
      <c r="N307" s="665">
        <v>45</v>
      </c>
      <c r="O307" s="665">
        <v>9864</v>
      </c>
      <c r="P307" s="678">
        <v>3.3110893295916854</v>
      </c>
      <c r="Q307" s="666">
        <v>219.2</v>
      </c>
    </row>
    <row r="308" spans="1:17" ht="14.4" customHeight="1" x14ac:dyDescent="0.3">
      <c r="A308" s="661" t="s">
        <v>575</v>
      </c>
      <c r="B308" s="662" t="s">
        <v>7137</v>
      </c>
      <c r="C308" s="662" t="s">
        <v>6932</v>
      </c>
      <c r="D308" s="662" t="s">
        <v>7367</v>
      </c>
      <c r="E308" s="662" t="s">
        <v>7368</v>
      </c>
      <c r="F308" s="665">
        <v>1.8</v>
      </c>
      <c r="G308" s="665">
        <v>390.6</v>
      </c>
      <c r="H308" s="665">
        <v>1</v>
      </c>
      <c r="I308" s="665">
        <v>217</v>
      </c>
      <c r="J308" s="665">
        <v>0.5</v>
      </c>
      <c r="K308" s="665">
        <v>108.5</v>
      </c>
      <c r="L308" s="665">
        <v>0.27777777777777773</v>
      </c>
      <c r="M308" s="665">
        <v>217</v>
      </c>
      <c r="N308" s="665"/>
      <c r="O308" s="665"/>
      <c r="P308" s="678"/>
      <c r="Q308" s="666"/>
    </row>
    <row r="309" spans="1:17" ht="14.4" customHeight="1" x14ac:dyDescent="0.3">
      <c r="A309" s="661" t="s">
        <v>575</v>
      </c>
      <c r="B309" s="662" t="s">
        <v>7137</v>
      </c>
      <c r="C309" s="662" t="s">
        <v>6932</v>
      </c>
      <c r="D309" s="662" t="s">
        <v>7369</v>
      </c>
      <c r="E309" s="662" t="s">
        <v>1813</v>
      </c>
      <c r="F309" s="665"/>
      <c r="G309" s="665"/>
      <c r="H309" s="665"/>
      <c r="I309" s="665"/>
      <c r="J309" s="665"/>
      <c r="K309" s="665"/>
      <c r="L309" s="665"/>
      <c r="M309" s="665"/>
      <c r="N309" s="665">
        <v>21</v>
      </c>
      <c r="O309" s="665">
        <v>1380.75</v>
      </c>
      <c r="P309" s="678"/>
      <c r="Q309" s="666">
        <v>65.75</v>
      </c>
    </row>
    <row r="310" spans="1:17" ht="14.4" customHeight="1" x14ac:dyDescent="0.3">
      <c r="A310" s="661" t="s">
        <v>575</v>
      </c>
      <c r="B310" s="662" t="s">
        <v>7137</v>
      </c>
      <c r="C310" s="662" t="s">
        <v>6932</v>
      </c>
      <c r="D310" s="662" t="s">
        <v>7370</v>
      </c>
      <c r="E310" s="662" t="s">
        <v>1756</v>
      </c>
      <c r="F310" s="665">
        <v>5.3</v>
      </c>
      <c r="G310" s="665">
        <v>513.65000000000009</v>
      </c>
      <c r="H310" s="665">
        <v>1</v>
      </c>
      <c r="I310" s="665">
        <v>96.915094339622655</v>
      </c>
      <c r="J310" s="665">
        <v>8.6</v>
      </c>
      <c r="K310" s="665">
        <v>833.46</v>
      </c>
      <c r="L310" s="665">
        <v>1.6226224082546479</v>
      </c>
      <c r="M310" s="665">
        <v>96.913953488372101</v>
      </c>
      <c r="N310" s="665">
        <v>3.9</v>
      </c>
      <c r="O310" s="665">
        <v>361.54</v>
      </c>
      <c r="P310" s="678">
        <v>0.7038644991725882</v>
      </c>
      <c r="Q310" s="666">
        <v>92.702564102564111</v>
      </c>
    </row>
    <row r="311" spans="1:17" ht="14.4" customHeight="1" x14ac:dyDescent="0.3">
      <c r="A311" s="661" t="s">
        <v>575</v>
      </c>
      <c r="B311" s="662" t="s">
        <v>7137</v>
      </c>
      <c r="C311" s="662" t="s">
        <v>6932</v>
      </c>
      <c r="D311" s="662" t="s">
        <v>7371</v>
      </c>
      <c r="E311" s="662" t="s">
        <v>2702</v>
      </c>
      <c r="F311" s="665"/>
      <c r="G311" s="665"/>
      <c r="H311" s="665"/>
      <c r="I311" s="665"/>
      <c r="J311" s="665">
        <v>126</v>
      </c>
      <c r="K311" s="665">
        <v>7040</v>
      </c>
      <c r="L311" s="665"/>
      <c r="M311" s="665">
        <v>55.873015873015873</v>
      </c>
      <c r="N311" s="665">
        <v>43</v>
      </c>
      <c r="O311" s="665">
        <v>2942.65</v>
      </c>
      <c r="P311" s="678"/>
      <c r="Q311" s="666">
        <v>68.433720930232553</v>
      </c>
    </row>
    <row r="312" spans="1:17" ht="14.4" customHeight="1" x14ac:dyDescent="0.3">
      <c r="A312" s="661" t="s">
        <v>575</v>
      </c>
      <c r="B312" s="662" t="s">
        <v>7137</v>
      </c>
      <c r="C312" s="662" t="s">
        <v>6932</v>
      </c>
      <c r="D312" s="662" t="s">
        <v>7372</v>
      </c>
      <c r="E312" s="662" t="s">
        <v>7373</v>
      </c>
      <c r="F312" s="665"/>
      <c r="G312" s="665"/>
      <c r="H312" s="665"/>
      <c r="I312" s="665"/>
      <c r="J312" s="665">
        <v>2</v>
      </c>
      <c r="K312" s="665">
        <v>1659</v>
      </c>
      <c r="L312" s="665"/>
      <c r="M312" s="665">
        <v>829.5</v>
      </c>
      <c r="N312" s="665"/>
      <c r="O312" s="665"/>
      <c r="P312" s="678"/>
      <c r="Q312" s="666"/>
    </row>
    <row r="313" spans="1:17" ht="14.4" customHeight="1" x14ac:dyDescent="0.3">
      <c r="A313" s="661" t="s">
        <v>575</v>
      </c>
      <c r="B313" s="662" t="s">
        <v>7137</v>
      </c>
      <c r="C313" s="662" t="s">
        <v>6932</v>
      </c>
      <c r="D313" s="662" t="s">
        <v>7374</v>
      </c>
      <c r="E313" s="662" t="s">
        <v>2673</v>
      </c>
      <c r="F313" s="665">
        <v>1.1000000000000001</v>
      </c>
      <c r="G313" s="665">
        <v>887.48</v>
      </c>
      <c r="H313" s="665">
        <v>1</v>
      </c>
      <c r="I313" s="665">
        <v>806.8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575</v>
      </c>
      <c r="B314" s="662" t="s">
        <v>7137</v>
      </c>
      <c r="C314" s="662" t="s">
        <v>6932</v>
      </c>
      <c r="D314" s="662" t="s">
        <v>1852</v>
      </c>
      <c r="E314" s="662" t="s">
        <v>1853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1287.3599999999999</v>
      </c>
      <c r="P314" s="678"/>
      <c r="Q314" s="666">
        <v>1287.3599999999999</v>
      </c>
    </row>
    <row r="315" spans="1:17" ht="14.4" customHeight="1" x14ac:dyDescent="0.3">
      <c r="A315" s="661" t="s">
        <v>575</v>
      </c>
      <c r="B315" s="662" t="s">
        <v>7137</v>
      </c>
      <c r="C315" s="662" t="s">
        <v>6932</v>
      </c>
      <c r="D315" s="662" t="s">
        <v>7375</v>
      </c>
      <c r="E315" s="662" t="s">
        <v>7376</v>
      </c>
      <c r="F315" s="665"/>
      <c r="G315" s="665"/>
      <c r="H315" s="665"/>
      <c r="I315" s="665"/>
      <c r="J315" s="665">
        <v>0.1</v>
      </c>
      <c r="K315" s="665">
        <v>165.15</v>
      </c>
      <c r="L315" s="665"/>
      <c r="M315" s="665">
        <v>1651.5</v>
      </c>
      <c r="N315" s="665"/>
      <c r="O315" s="665"/>
      <c r="P315" s="678"/>
      <c r="Q315" s="666"/>
    </row>
    <row r="316" spans="1:17" ht="14.4" customHeight="1" x14ac:dyDescent="0.3">
      <c r="A316" s="661" t="s">
        <v>575</v>
      </c>
      <c r="B316" s="662" t="s">
        <v>7137</v>
      </c>
      <c r="C316" s="662" t="s">
        <v>6932</v>
      </c>
      <c r="D316" s="662" t="s">
        <v>7377</v>
      </c>
      <c r="E316" s="662" t="s">
        <v>1807</v>
      </c>
      <c r="F316" s="665"/>
      <c r="G316" s="665"/>
      <c r="H316" s="665"/>
      <c r="I316" s="665"/>
      <c r="J316" s="665"/>
      <c r="K316" s="665"/>
      <c r="L316" s="665"/>
      <c r="M316" s="665"/>
      <c r="N316" s="665">
        <v>5.8</v>
      </c>
      <c r="O316" s="665">
        <v>11975.65</v>
      </c>
      <c r="P316" s="678"/>
      <c r="Q316" s="666">
        <v>2064.7672413793102</v>
      </c>
    </row>
    <row r="317" spans="1:17" ht="14.4" customHeight="1" x14ac:dyDescent="0.3">
      <c r="A317" s="661" t="s">
        <v>575</v>
      </c>
      <c r="B317" s="662" t="s">
        <v>7137</v>
      </c>
      <c r="C317" s="662" t="s">
        <v>6932</v>
      </c>
      <c r="D317" s="662" t="s">
        <v>7378</v>
      </c>
      <c r="E317" s="662" t="s">
        <v>7379</v>
      </c>
      <c r="F317" s="665">
        <v>1</v>
      </c>
      <c r="G317" s="665">
        <v>2454.84</v>
      </c>
      <c r="H317" s="665">
        <v>1</v>
      </c>
      <c r="I317" s="665">
        <v>2454.84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575</v>
      </c>
      <c r="B318" s="662" t="s">
        <v>7137</v>
      </c>
      <c r="C318" s="662" t="s">
        <v>6932</v>
      </c>
      <c r="D318" s="662" t="s">
        <v>7380</v>
      </c>
      <c r="E318" s="662" t="s">
        <v>1819</v>
      </c>
      <c r="F318" s="665">
        <v>0.9</v>
      </c>
      <c r="G318" s="665">
        <v>368.55</v>
      </c>
      <c r="H318" s="665">
        <v>1</v>
      </c>
      <c r="I318" s="665">
        <v>409.5</v>
      </c>
      <c r="J318" s="665"/>
      <c r="K318" s="665"/>
      <c r="L318" s="665"/>
      <c r="M318" s="665"/>
      <c r="N318" s="665">
        <v>8.2999999999999989</v>
      </c>
      <c r="O318" s="665">
        <v>3251.9399999999996</v>
      </c>
      <c r="P318" s="678">
        <v>8.8236060236060219</v>
      </c>
      <c r="Q318" s="666">
        <v>391.8</v>
      </c>
    </row>
    <row r="319" spans="1:17" ht="14.4" customHeight="1" x14ac:dyDescent="0.3">
      <c r="A319" s="661" t="s">
        <v>575</v>
      </c>
      <c r="B319" s="662" t="s">
        <v>7137</v>
      </c>
      <c r="C319" s="662" t="s">
        <v>6932</v>
      </c>
      <c r="D319" s="662" t="s">
        <v>7381</v>
      </c>
      <c r="E319" s="662" t="s">
        <v>2758</v>
      </c>
      <c r="F319" s="665">
        <v>3.5</v>
      </c>
      <c r="G319" s="665">
        <v>13740.66</v>
      </c>
      <c r="H319" s="665">
        <v>1</v>
      </c>
      <c r="I319" s="665">
        <v>3925.9028571428571</v>
      </c>
      <c r="J319" s="665">
        <v>12.2</v>
      </c>
      <c r="K319" s="665">
        <v>47895.979999999996</v>
      </c>
      <c r="L319" s="665">
        <v>3.4857117489261795</v>
      </c>
      <c r="M319" s="665">
        <v>3925.9</v>
      </c>
      <c r="N319" s="665">
        <v>5.3</v>
      </c>
      <c r="O319" s="665">
        <v>19263.650000000001</v>
      </c>
      <c r="P319" s="678">
        <v>1.4019450302969436</v>
      </c>
      <c r="Q319" s="666">
        <v>3634.6509433962269</v>
      </c>
    </row>
    <row r="320" spans="1:17" ht="14.4" customHeight="1" x14ac:dyDescent="0.3">
      <c r="A320" s="661" t="s">
        <v>575</v>
      </c>
      <c r="B320" s="662" t="s">
        <v>7137</v>
      </c>
      <c r="C320" s="662" t="s">
        <v>6932</v>
      </c>
      <c r="D320" s="662" t="s">
        <v>7382</v>
      </c>
      <c r="E320" s="662" t="s">
        <v>7383</v>
      </c>
      <c r="F320" s="665"/>
      <c r="G320" s="665"/>
      <c r="H320" s="665"/>
      <c r="I320" s="665"/>
      <c r="J320" s="665"/>
      <c r="K320" s="665"/>
      <c r="L320" s="665"/>
      <c r="M320" s="665"/>
      <c r="N320" s="665">
        <v>13</v>
      </c>
      <c r="O320" s="665">
        <v>1424.8</v>
      </c>
      <c r="P320" s="678"/>
      <c r="Q320" s="666">
        <v>109.6</v>
      </c>
    </row>
    <row r="321" spans="1:17" ht="14.4" customHeight="1" x14ac:dyDescent="0.3">
      <c r="A321" s="661" t="s">
        <v>575</v>
      </c>
      <c r="B321" s="662" t="s">
        <v>7137</v>
      </c>
      <c r="C321" s="662" t="s">
        <v>6932</v>
      </c>
      <c r="D321" s="662" t="s">
        <v>7384</v>
      </c>
      <c r="E321" s="662" t="s">
        <v>7385</v>
      </c>
      <c r="F321" s="665"/>
      <c r="G321" s="665"/>
      <c r="H321" s="665"/>
      <c r="I321" s="665"/>
      <c r="J321" s="665">
        <v>2.4</v>
      </c>
      <c r="K321" s="665">
        <v>2590.35</v>
      </c>
      <c r="L321" s="665"/>
      <c r="M321" s="665">
        <v>1079.3125</v>
      </c>
      <c r="N321" s="665"/>
      <c r="O321" s="665"/>
      <c r="P321" s="678"/>
      <c r="Q321" s="666"/>
    </row>
    <row r="322" spans="1:17" ht="14.4" customHeight="1" x14ac:dyDescent="0.3">
      <c r="A322" s="661" t="s">
        <v>575</v>
      </c>
      <c r="B322" s="662" t="s">
        <v>7137</v>
      </c>
      <c r="C322" s="662" t="s">
        <v>6932</v>
      </c>
      <c r="D322" s="662" t="s">
        <v>7386</v>
      </c>
      <c r="E322" s="662" t="s">
        <v>7387</v>
      </c>
      <c r="F322" s="665">
        <v>0.8</v>
      </c>
      <c r="G322" s="665">
        <v>460</v>
      </c>
      <c r="H322" s="665">
        <v>1</v>
      </c>
      <c r="I322" s="665">
        <v>575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575</v>
      </c>
      <c r="B323" s="662" t="s">
        <v>7137</v>
      </c>
      <c r="C323" s="662" t="s">
        <v>6932</v>
      </c>
      <c r="D323" s="662" t="s">
        <v>7388</v>
      </c>
      <c r="E323" s="662" t="s">
        <v>1752</v>
      </c>
      <c r="F323" s="665">
        <v>12.7</v>
      </c>
      <c r="G323" s="665">
        <v>14604.609999999999</v>
      </c>
      <c r="H323" s="665">
        <v>1</v>
      </c>
      <c r="I323" s="665">
        <v>1149.9692913385827</v>
      </c>
      <c r="J323" s="665">
        <v>9.5</v>
      </c>
      <c r="K323" s="665">
        <v>7668.9699999999993</v>
      </c>
      <c r="L323" s="665">
        <v>0.52510611375449256</v>
      </c>
      <c r="M323" s="665">
        <v>807.25999999999988</v>
      </c>
      <c r="N323" s="665">
        <v>3.7</v>
      </c>
      <c r="O323" s="665">
        <v>2856.94</v>
      </c>
      <c r="P323" s="678">
        <v>0.19561905453141168</v>
      </c>
      <c r="Q323" s="666">
        <v>772.14594594594587</v>
      </c>
    </row>
    <row r="324" spans="1:17" ht="14.4" customHeight="1" x14ac:dyDescent="0.3">
      <c r="A324" s="661" t="s">
        <v>575</v>
      </c>
      <c r="B324" s="662" t="s">
        <v>7137</v>
      </c>
      <c r="C324" s="662" t="s">
        <v>6932</v>
      </c>
      <c r="D324" s="662" t="s">
        <v>7389</v>
      </c>
      <c r="E324" s="662" t="s">
        <v>7390</v>
      </c>
      <c r="F324" s="665">
        <v>15.48</v>
      </c>
      <c r="G324" s="665">
        <v>56162.06</v>
      </c>
      <c r="H324" s="665">
        <v>1</v>
      </c>
      <c r="I324" s="665">
        <v>3628.0400516795862</v>
      </c>
      <c r="J324" s="665">
        <v>30.36</v>
      </c>
      <c r="K324" s="665">
        <v>74447.520000000004</v>
      </c>
      <c r="L324" s="665">
        <v>1.3255838550081676</v>
      </c>
      <c r="M324" s="665">
        <v>2452.1581027667985</v>
      </c>
      <c r="N324" s="665">
        <v>35.64</v>
      </c>
      <c r="O324" s="665">
        <v>102395.17000000001</v>
      </c>
      <c r="P324" s="678">
        <v>1.8232089421221376</v>
      </c>
      <c r="Q324" s="666">
        <v>2873.0406846240185</v>
      </c>
    </row>
    <row r="325" spans="1:17" ht="14.4" customHeight="1" x14ac:dyDescent="0.3">
      <c r="A325" s="661" t="s">
        <v>575</v>
      </c>
      <c r="B325" s="662" t="s">
        <v>7137</v>
      </c>
      <c r="C325" s="662" t="s">
        <v>6932</v>
      </c>
      <c r="D325" s="662" t="s">
        <v>7391</v>
      </c>
      <c r="E325" s="662" t="s">
        <v>7392</v>
      </c>
      <c r="F325" s="665"/>
      <c r="G325" s="665"/>
      <c r="H325" s="665"/>
      <c r="I325" s="665"/>
      <c r="J325" s="665">
        <v>4.8</v>
      </c>
      <c r="K325" s="665">
        <v>2328</v>
      </c>
      <c r="L325" s="665"/>
      <c r="M325" s="665">
        <v>485</v>
      </c>
      <c r="N325" s="665"/>
      <c r="O325" s="665"/>
      <c r="P325" s="678"/>
      <c r="Q325" s="666"/>
    </row>
    <row r="326" spans="1:17" ht="14.4" customHeight="1" x14ac:dyDescent="0.3">
      <c r="A326" s="661" t="s">
        <v>575</v>
      </c>
      <c r="B326" s="662" t="s">
        <v>7137</v>
      </c>
      <c r="C326" s="662" t="s">
        <v>6932</v>
      </c>
      <c r="D326" s="662" t="s">
        <v>7393</v>
      </c>
      <c r="E326" s="662" t="s">
        <v>7394</v>
      </c>
      <c r="F326" s="665"/>
      <c r="G326" s="665"/>
      <c r="H326" s="665"/>
      <c r="I326" s="665"/>
      <c r="J326" s="665">
        <v>1</v>
      </c>
      <c r="K326" s="665">
        <v>16231.54</v>
      </c>
      <c r="L326" s="665"/>
      <c r="M326" s="665">
        <v>16231.54</v>
      </c>
      <c r="N326" s="665"/>
      <c r="O326" s="665"/>
      <c r="P326" s="678"/>
      <c r="Q326" s="666"/>
    </row>
    <row r="327" spans="1:17" ht="14.4" customHeight="1" x14ac:dyDescent="0.3">
      <c r="A327" s="661" t="s">
        <v>575</v>
      </c>
      <c r="B327" s="662" t="s">
        <v>7137</v>
      </c>
      <c r="C327" s="662" t="s">
        <v>6932</v>
      </c>
      <c r="D327" s="662" t="s">
        <v>7395</v>
      </c>
      <c r="E327" s="662" t="s">
        <v>7394</v>
      </c>
      <c r="F327" s="665"/>
      <c r="G327" s="665"/>
      <c r="H327" s="665"/>
      <c r="I327" s="665"/>
      <c r="J327" s="665">
        <v>4</v>
      </c>
      <c r="K327" s="665">
        <v>32528.92</v>
      </c>
      <c r="L327" s="665"/>
      <c r="M327" s="665">
        <v>8132.23</v>
      </c>
      <c r="N327" s="665"/>
      <c r="O327" s="665"/>
      <c r="P327" s="678"/>
      <c r="Q327" s="666"/>
    </row>
    <row r="328" spans="1:17" ht="14.4" customHeight="1" x14ac:dyDescent="0.3">
      <c r="A328" s="661" t="s">
        <v>575</v>
      </c>
      <c r="B328" s="662" t="s">
        <v>7137</v>
      </c>
      <c r="C328" s="662" t="s">
        <v>6932</v>
      </c>
      <c r="D328" s="662" t="s">
        <v>7396</v>
      </c>
      <c r="E328" s="662" t="s">
        <v>7397</v>
      </c>
      <c r="F328" s="665"/>
      <c r="G328" s="665"/>
      <c r="H328" s="665"/>
      <c r="I328" s="665"/>
      <c r="J328" s="665">
        <v>79</v>
      </c>
      <c r="K328" s="665">
        <v>3957.11</v>
      </c>
      <c r="L328" s="665"/>
      <c r="M328" s="665">
        <v>50.09</v>
      </c>
      <c r="N328" s="665"/>
      <c r="O328" s="665"/>
      <c r="P328" s="678"/>
      <c r="Q328" s="666"/>
    </row>
    <row r="329" spans="1:17" ht="14.4" customHeight="1" x14ac:dyDescent="0.3">
      <c r="A329" s="661" t="s">
        <v>575</v>
      </c>
      <c r="B329" s="662" t="s">
        <v>7137</v>
      </c>
      <c r="C329" s="662" t="s">
        <v>6932</v>
      </c>
      <c r="D329" s="662" t="s">
        <v>7398</v>
      </c>
      <c r="E329" s="662" t="s">
        <v>7399</v>
      </c>
      <c r="F329" s="665"/>
      <c r="G329" s="665"/>
      <c r="H329" s="665"/>
      <c r="I329" s="665"/>
      <c r="J329" s="665">
        <v>0.89999999999999991</v>
      </c>
      <c r="K329" s="665">
        <v>439.82</v>
      </c>
      <c r="L329" s="665"/>
      <c r="M329" s="665">
        <v>488.68888888888893</v>
      </c>
      <c r="N329" s="665"/>
      <c r="O329" s="665"/>
      <c r="P329" s="678"/>
      <c r="Q329" s="666"/>
    </row>
    <row r="330" spans="1:17" ht="14.4" customHeight="1" x14ac:dyDescent="0.3">
      <c r="A330" s="661" t="s">
        <v>575</v>
      </c>
      <c r="B330" s="662" t="s">
        <v>7137</v>
      </c>
      <c r="C330" s="662" t="s">
        <v>6932</v>
      </c>
      <c r="D330" s="662" t="s">
        <v>7400</v>
      </c>
      <c r="E330" s="662" t="s">
        <v>7401</v>
      </c>
      <c r="F330" s="665"/>
      <c r="G330" s="665"/>
      <c r="H330" s="665"/>
      <c r="I330" s="665"/>
      <c r="J330" s="665"/>
      <c r="K330" s="665"/>
      <c r="L330" s="665"/>
      <c r="M330" s="665"/>
      <c r="N330" s="665">
        <v>21</v>
      </c>
      <c r="O330" s="665">
        <v>954.03</v>
      </c>
      <c r="P330" s="678"/>
      <c r="Q330" s="666">
        <v>45.43</v>
      </c>
    </row>
    <row r="331" spans="1:17" ht="14.4" customHeight="1" x14ac:dyDescent="0.3">
      <c r="A331" s="661" t="s">
        <v>575</v>
      </c>
      <c r="B331" s="662" t="s">
        <v>7137</v>
      </c>
      <c r="C331" s="662" t="s">
        <v>6932</v>
      </c>
      <c r="D331" s="662" t="s">
        <v>7402</v>
      </c>
      <c r="E331" s="662" t="s">
        <v>1749</v>
      </c>
      <c r="F331" s="665"/>
      <c r="G331" s="665"/>
      <c r="H331" s="665"/>
      <c r="I331" s="665"/>
      <c r="J331" s="665"/>
      <c r="K331" s="665"/>
      <c r="L331" s="665"/>
      <c r="M331" s="665"/>
      <c r="N331" s="665">
        <v>4.0999999999999996</v>
      </c>
      <c r="O331" s="665">
        <v>13381.31</v>
      </c>
      <c r="P331" s="678"/>
      <c r="Q331" s="666">
        <v>3263.7341463414637</v>
      </c>
    </row>
    <row r="332" spans="1:17" ht="14.4" customHeight="1" x14ac:dyDescent="0.3">
      <c r="A332" s="661" t="s">
        <v>575</v>
      </c>
      <c r="B332" s="662" t="s">
        <v>7137</v>
      </c>
      <c r="C332" s="662" t="s">
        <v>6932</v>
      </c>
      <c r="D332" s="662" t="s">
        <v>1855</v>
      </c>
      <c r="E332" s="662" t="s">
        <v>1856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1287.3599999999999</v>
      </c>
      <c r="P332" s="678"/>
      <c r="Q332" s="666">
        <v>1287.3599999999999</v>
      </c>
    </row>
    <row r="333" spans="1:17" ht="14.4" customHeight="1" x14ac:dyDescent="0.3">
      <c r="A333" s="661" t="s">
        <v>575</v>
      </c>
      <c r="B333" s="662" t="s">
        <v>7137</v>
      </c>
      <c r="C333" s="662" t="s">
        <v>6932</v>
      </c>
      <c r="D333" s="662" t="s">
        <v>1860</v>
      </c>
      <c r="E333" s="662" t="s">
        <v>1861</v>
      </c>
      <c r="F333" s="665"/>
      <c r="G333" s="665"/>
      <c r="H333" s="665"/>
      <c r="I333" s="665"/>
      <c r="J333" s="665"/>
      <c r="K333" s="665"/>
      <c r="L333" s="665"/>
      <c r="M333" s="665"/>
      <c r="N333" s="665">
        <v>4</v>
      </c>
      <c r="O333" s="665">
        <v>34519.32</v>
      </c>
      <c r="P333" s="678"/>
      <c r="Q333" s="666">
        <v>8629.83</v>
      </c>
    </row>
    <row r="334" spans="1:17" ht="14.4" customHeight="1" x14ac:dyDescent="0.3">
      <c r="A334" s="661" t="s">
        <v>575</v>
      </c>
      <c r="B334" s="662" t="s">
        <v>7137</v>
      </c>
      <c r="C334" s="662" t="s">
        <v>6932</v>
      </c>
      <c r="D334" s="662" t="s">
        <v>1863</v>
      </c>
      <c r="E334" s="662" t="s">
        <v>1864</v>
      </c>
      <c r="F334" s="665"/>
      <c r="G334" s="665"/>
      <c r="H334" s="665"/>
      <c r="I334" s="665"/>
      <c r="J334" s="665"/>
      <c r="K334" s="665"/>
      <c r="L334" s="665"/>
      <c r="M334" s="665"/>
      <c r="N334" s="665">
        <v>6</v>
      </c>
      <c r="O334" s="665">
        <v>25889.46</v>
      </c>
      <c r="P334" s="678"/>
      <c r="Q334" s="666">
        <v>4314.91</v>
      </c>
    </row>
    <row r="335" spans="1:17" ht="14.4" customHeight="1" x14ac:dyDescent="0.3">
      <c r="A335" s="661" t="s">
        <v>575</v>
      </c>
      <c r="B335" s="662" t="s">
        <v>7137</v>
      </c>
      <c r="C335" s="662" t="s">
        <v>7403</v>
      </c>
      <c r="D335" s="662" t="s">
        <v>7404</v>
      </c>
      <c r="E335" s="662" t="s">
        <v>7405</v>
      </c>
      <c r="F335" s="665"/>
      <c r="G335" s="665"/>
      <c r="H335" s="665"/>
      <c r="I335" s="665"/>
      <c r="J335" s="665"/>
      <c r="K335" s="665"/>
      <c r="L335" s="665"/>
      <c r="M335" s="665"/>
      <c r="N335" s="665">
        <v>2</v>
      </c>
      <c r="O335" s="665">
        <v>2431.6999999999998</v>
      </c>
      <c r="P335" s="678"/>
      <c r="Q335" s="666">
        <v>1215.8499999999999</v>
      </c>
    </row>
    <row r="336" spans="1:17" ht="14.4" customHeight="1" x14ac:dyDescent="0.3">
      <c r="A336" s="661" t="s">
        <v>575</v>
      </c>
      <c r="B336" s="662" t="s">
        <v>7137</v>
      </c>
      <c r="C336" s="662" t="s">
        <v>7403</v>
      </c>
      <c r="D336" s="662" t="s">
        <v>7406</v>
      </c>
      <c r="E336" s="662" t="s">
        <v>7407</v>
      </c>
      <c r="F336" s="665">
        <v>50</v>
      </c>
      <c r="G336" s="665">
        <v>92798.36</v>
      </c>
      <c r="H336" s="665">
        <v>1</v>
      </c>
      <c r="I336" s="665">
        <v>1855.9672</v>
      </c>
      <c r="J336" s="665">
        <v>107</v>
      </c>
      <c r="K336" s="665">
        <v>199617.06</v>
      </c>
      <c r="L336" s="665">
        <v>2.1510839200175518</v>
      </c>
      <c r="M336" s="665">
        <v>1865.58</v>
      </c>
      <c r="N336" s="665">
        <v>125</v>
      </c>
      <c r="O336" s="665">
        <v>233197.5</v>
      </c>
      <c r="P336" s="678">
        <v>2.5129485046934019</v>
      </c>
      <c r="Q336" s="666">
        <v>1865.58</v>
      </c>
    </row>
    <row r="337" spans="1:17" ht="14.4" customHeight="1" x14ac:dyDescent="0.3">
      <c r="A337" s="661" t="s">
        <v>575</v>
      </c>
      <c r="B337" s="662" t="s">
        <v>7137</v>
      </c>
      <c r="C337" s="662" t="s">
        <v>7403</v>
      </c>
      <c r="D337" s="662" t="s">
        <v>7408</v>
      </c>
      <c r="E337" s="662" t="s">
        <v>7409</v>
      </c>
      <c r="F337" s="665"/>
      <c r="G337" s="665"/>
      <c r="H337" s="665"/>
      <c r="I337" s="665"/>
      <c r="J337" s="665">
        <v>8</v>
      </c>
      <c r="K337" s="665">
        <v>21829.68</v>
      </c>
      <c r="L337" s="665"/>
      <c r="M337" s="665">
        <v>2728.71</v>
      </c>
      <c r="N337" s="665">
        <v>9</v>
      </c>
      <c r="O337" s="665">
        <v>23487.11</v>
      </c>
      <c r="P337" s="678"/>
      <c r="Q337" s="666">
        <v>2609.6788888888891</v>
      </c>
    </row>
    <row r="338" spans="1:17" ht="14.4" customHeight="1" x14ac:dyDescent="0.3">
      <c r="A338" s="661" t="s">
        <v>575</v>
      </c>
      <c r="B338" s="662" t="s">
        <v>7137</v>
      </c>
      <c r="C338" s="662" t="s">
        <v>7403</v>
      </c>
      <c r="D338" s="662" t="s">
        <v>7410</v>
      </c>
      <c r="E338" s="662" t="s">
        <v>7411</v>
      </c>
      <c r="F338" s="665"/>
      <c r="G338" s="665"/>
      <c r="H338" s="665"/>
      <c r="I338" s="665"/>
      <c r="J338" s="665"/>
      <c r="K338" s="665"/>
      <c r="L338" s="665"/>
      <c r="M338" s="665"/>
      <c r="N338" s="665">
        <v>5</v>
      </c>
      <c r="O338" s="665">
        <v>9327.9</v>
      </c>
      <c r="P338" s="678"/>
      <c r="Q338" s="666">
        <v>1865.58</v>
      </c>
    </row>
    <row r="339" spans="1:17" ht="14.4" customHeight="1" x14ac:dyDescent="0.3">
      <c r="A339" s="661" t="s">
        <v>575</v>
      </c>
      <c r="B339" s="662" t="s">
        <v>7137</v>
      </c>
      <c r="C339" s="662" t="s">
        <v>7403</v>
      </c>
      <c r="D339" s="662" t="s">
        <v>7412</v>
      </c>
      <c r="E339" s="662" t="s">
        <v>7413</v>
      </c>
      <c r="F339" s="665"/>
      <c r="G339" s="665"/>
      <c r="H339" s="665"/>
      <c r="I339" s="665"/>
      <c r="J339" s="665">
        <v>5</v>
      </c>
      <c r="K339" s="665">
        <v>40371.800000000003</v>
      </c>
      <c r="L339" s="665"/>
      <c r="M339" s="665">
        <v>8074.3600000000006</v>
      </c>
      <c r="N339" s="665">
        <v>1</v>
      </c>
      <c r="O339" s="665">
        <v>8074.36</v>
      </c>
      <c r="P339" s="678"/>
      <c r="Q339" s="666">
        <v>8074.36</v>
      </c>
    </row>
    <row r="340" spans="1:17" ht="14.4" customHeight="1" x14ac:dyDescent="0.3">
      <c r="A340" s="661" t="s">
        <v>575</v>
      </c>
      <c r="B340" s="662" t="s">
        <v>7137</v>
      </c>
      <c r="C340" s="662" t="s">
        <v>7403</v>
      </c>
      <c r="D340" s="662" t="s">
        <v>7414</v>
      </c>
      <c r="E340" s="662" t="s">
        <v>7415</v>
      </c>
      <c r="F340" s="665"/>
      <c r="G340" s="665"/>
      <c r="H340" s="665"/>
      <c r="I340" s="665"/>
      <c r="J340" s="665">
        <v>2</v>
      </c>
      <c r="K340" s="665">
        <v>19372.2</v>
      </c>
      <c r="L340" s="665"/>
      <c r="M340" s="665">
        <v>9686.1</v>
      </c>
      <c r="N340" s="665">
        <v>8</v>
      </c>
      <c r="O340" s="665">
        <v>77488.800000000003</v>
      </c>
      <c r="P340" s="678"/>
      <c r="Q340" s="666">
        <v>9686.1</v>
      </c>
    </row>
    <row r="341" spans="1:17" ht="14.4" customHeight="1" x14ac:dyDescent="0.3">
      <c r="A341" s="661" t="s">
        <v>575</v>
      </c>
      <c r="B341" s="662" t="s">
        <v>7137</v>
      </c>
      <c r="C341" s="662" t="s">
        <v>7403</v>
      </c>
      <c r="D341" s="662" t="s">
        <v>7416</v>
      </c>
      <c r="E341" s="662" t="s">
        <v>7417</v>
      </c>
      <c r="F341" s="665">
        <v>20</v>
      </c>
      <c r="G341" s="665">
        <v>18291.439999999999</v>
      </c>
      <c r="H341" s="665">
        <v>1</v>
      </c>
      <c r="I341" s="665">
        <v>914.57199999999989</v>
      </c>
      <c r="J341" s="665">
        <v>39</v>
      </c>
      <c r="K341" s="665">
        <v>36097.229999999996</v>
      </c>
      <c r="L341" s="665">
        <v>1.9734493293037616</v>
      </c>
      <c r="M341" s="665">
        <v>925.56999999999994</v>
      </c>
      <c r="N341" s="665">
        <v>71</v>
      </c>
      <c r="O341" s="665">
        <v>65715.47</v>
      </c>
      <c r="P341" s="678">
        <v>3.5926898046299254</v>
      </c>
      <c r="Q341" s="666">
        <v>925.57</v>
      </c>
    </row>
    <row r="342" spans="1:17" ht="14.4" customHeight="1" x14ac:dyDescent="0.3">
      <c r="A342" s="661" t="s">
        <v>575</v>
      </c>
      <c r="B342" s="662" t="s">
        <v>7137</v>
      </c>
      <c r="C342" s="662" t="s">
        <v>7403</v>
      </c>
      <c r="D342" s="662" t="s">
        <v>7418</v>
      </c>
      <c r="E342" s="662" t="s">
        <v>7419</v>
      </c>
      <c r="F342" s="665"/>
      <c r="G342" s="665"/>
      <c r="H342" s="665"/>
      <c r="I342" s="665"/>
      <c r="J342" s="665">
        <v>1</v>
      </c>
      <c r="K342" s="665">
        <v>238.68</v>
      </c>
      <c r="L342" s="665"/>
      <c r="M342" s="665">
        <v>238.68</v>
      </c>
      <c r="N342" s="665"/>
      <c r="O342" s="665"/>
      <c r="P342" s="678"/>
      <c r="Q342" s="666"/>
    </row>
    <row r="343" spans="1:17" ht="14.4" customHeight="1" x14ac:dyDescent="0.3">
      <c r="A343" s="661" t="s">
        <v>575</v>
      </c>
      <c r="B343" s="662" t="s">
        <v>7137</v>
      </c>
      <c r="C343" s="662" t="s">
        <v>6967</v>
      </c>
      <c r="D343" s="662" t="s">
        <v>7170</v>
      </c>
      <c r="E343" s="662" t="s">
        <v>7171</v>
      </c>
      <c r="F343" s="665">
        <v>717</v>
      </c>
      <c r="G343" s="665">
        <v>236595.66</v>
      </c>
      <c r="H343" s="665">
        <v>1</v>
      </c>
      <c r="I343" s="665">
        <v>329.98</v>
      </c>
      <c r="J343" s="665">
        <v>922</v>
      </c>
      <c r="K343" s="665">
        <v>295002.12</v>
      </c>
      <c r="L343" s="665">
        <v>1.2468619246861925</v>
      </c>
      <c r="M343" s="665">
        <v>319.95891540130151</v>
      </c>
      <c r="N343" s="665">
        <v>973</v>
      </c>
      <c r="O343" s="665">
        <v>321070.54000000004</v>
      </c>
      <c r="P343" s="678">
        <v>1.3570432357043236</v>
      </c>
      <c r="Q343" s="666">
        <v>329.98</v>
      </c>
    </row>
    <row r="344" spans="1:17" ht="14.4" customHeight="1" x14ac:dyDescent="0.3">
      <c r="A344" s="661" t="s">
        <v>575</v>
      </c>
      <c r="B344" s="662" t="s">
        <v>7137</v>
      </c>
      <c r="C344" s="662" t="s">
        <v>6967</v>
      </c>
      <c r="D344" s="662" t="s">
        <v>7420</v>
      </c>
      <c r="E344" s="662" t="s">
        <v>7171</v>
      </c>
      <c r="F344" s="665">
        <v>57</v>
      </c>
      <c r="G344" s="665">
        <v>24704.37</v>
      </c>
      <c r="H344" s="665">
        <v>1</v>
      </c>
      <c r="I344" s="665">
        <v>433.40999999999997</v>
      </c>
      <c r="J344" s="665">
        <v>43</v>
      </c>
      <c r="K344" s="665">
        <v>18636.63</v>
      </c>
      <c r="L344" s="665">
        <v>0.75438596491228083</v>
      </c>
      <c r="M344" s="665">
        <v>433.41</v>
      </c>
      <c r="N344" s="665">
        <v>59</v>
      </c>
      <c r="O344" s="665">
        <v>25571.19</v>
      </c>
      <c r="P344" s="678">
        <v>1.0350877192982455</v>
      </c>
      <c r="Q344" s="666">
        <v>433.40999999999997</v>
      </c>
    </row>
    <row r="345" spans="1:17" ht="14.4" customHeight="1" x14ac:dyDescent="0.3">
      <c r="A345" s="661" t="s">
        <v>575</v>
      </c>
      <c r="B345" s="662" t="s">
        <v>7137</v>
      </c>
      <c r="C345" s="662" t="s">
        <v>6967</v>
      </c>
      <c r="D345" s="662" t="s">
        <v>7172</v>
      </c>
      <c r="E345" s="662" t="s">
        <v>7173</v>
      </c>
      <c r="F345" s="665">
        <v>36</v>
      </c>
      <c r="G345" s="665">
        <v>51672.960000000006</v>
      </c>
      <c r="H345" s="665">
        <v>1</v>
      </c>
      <c r="I345" s="665">
        <v>1435.3600000000001</v>
      </c>
      <c r="J345" s="665">
        <v>61</v>
      </c>
      <c r="K345" s="665">
        <v>81815.520000000004</v>
      </c>
      <c r="L345" s="665">
        <v>1.5833333333333333</v>
      </c>
      <c r="M345" s="665">
        <v>1341.2380327868852</v>
      </c>
      <c r="N345" s="665">
        <v>72</v>
      </c>
      <c r="O345" s="665">
        <v>103345.92000000001</v>
      </c>
      <c r="P345" s="678">
        <v>2</v>
      </c>
      <c r="Q345" s="666">
        <v>1435.3600000000001</v>
      </c>
    </row>
    <row r="346" spans="1:17" ht="14.4" customHeight="1" x14ac:dyDescent="0.3">
      <c r="A346" s="661" t="s">
        <v>575</v>
      </c>
      <c r="B346" s="662" t="s">
        <v>7137</v>
      </c>
      <c r="C346" s="662" t="s">
        <v>6967</v>
      </c>
      <c r="D346" s="662" t="s">
        <v>7421</v>
      </c>
      <c r="E346" s="662" t="s">
        <v>7173</v>
      </c>
      <c r="F346" s="665">
        <v>3</v>
      </c>
      <c r="G346" s="665">
        <v>5093.3099999999995</v>
      </c>
      <c r="H346" s="665">
        <v>1</v>
      </c>
      <c r="I346" s="665">
        <v>1697.7699999999998</v>
      </c>
      <c r="J346" s="665">
        <v>6</v>
      </c>
      <c r="K346" s="665">
        <v>10186.620000000001</v>
      </c>
      <c r="L346" s="665">
        <v>2.0000000000000004</v>
      </c>
      <c r="M346" s="665">
        <v>1697.7700000000002</v>
      </c>
      <c r="N346" s="665">
        <v>8</v>
      </c>
      <c r="O346" s="665">
        <v>13582.16</v>
      </c>
      <c r="P346" s="678">
        <v>2.666666666666667</v>
      </c>
      <c r="Q346" s="666">
        <v>1697.77</v>
      </c>
    </row>
    <row r="347" spans="1:17" ht="14.4" customHeight="1" x14ac:dyDescent="0.3">
      <c r="A347" s="661" t="s">
        <v>575</v>
      </c>
      <c r="B347" s="662" t="s">
        <v>7137</v>
      </c>
      <c r="C347" s="662" t="s">
        <v>6967</v>
      </c>
      <c r="D347" s="662" t="s">
        <v>7422</v>
      </c>
      <c r="E347" s="662" t="s">
        <v>7423</v>
      </c>
      <c r="F347" s="665">
        <v>34</v>
      </c>
      <c r="G347" s="665">
        <v>24580.980000000003</v>
      </c>
      <c r="H347" s="665">
        <v>1</v>
      </c>
      <c r="I347" s="665">
        <v>722.97000000000014</v>
      </c>
      <c r="J347" s="665">
        <v>60</v>
      </c>
      <c r="K347" s="665">
        <v>43378.2</v>
      </c>
      <c r="L347" s="665">
        <v>1.7647058823529409</v>
      </c>
      <c r="M347" s="665">
        <v>722.96999999999991</v>
      </c>
      <c r="N347" s="665">
        <v>46</v>
      </c>
      <c r="O347" s="665">
        <v>33256.619999999995</v>
      </c>
      <c r="P347" s="678">
        <v>1.3529411764705879</v>
      </c>
      <c r="Q347" s="666">
        <v>722.96999999999991</v>
      </c>
    </row>
    <row r="348" spans="1:17" ht="14.4" customHeight="1" x14ac:dyDescent="0.3">
      <c r="A348" s="661" t="s">
        <v>575</v>
      </c>
      <c r="B348" s="662" t="s">
        <v>7137</v>
      </c>
      <c r="C348" s="662" t="s">
        <v>6967</v>
      </c>
      <c r="D348" s="662" t="s">
        <v>7424</v>
      </c>
      <c r="E348" s="662" t="s">
        <v>7423</v>
      </c>
      <c r="F348" s="665">
        <v>135</v>
      </c>
      <c r="G348" s="665">
        <v>63784.800000000003</v>
      </c>
      <c r="H348" s="665">
        <v>1</v>
      </c>
      <c r="I348" s="665">
        <v>472.48</v>
      </c>
      <c r="J348" s="665">
        <v>170</v>
      </c>
      <c r="K348" s="665">
        <v>80321.600000000006</v>
      </c>
      <c r="L348" s="665">
        <v>1.2592592592592593</v>
      </c>
      <c r="M348" s="665">
        <v>472.48</v>
      </c>
      <c r="N348" s="665">
        <v>178</v>
      </c>
      <c r="O348" s="665">
        <v>84101.440000000002</v>
      </c>
      <c r="P348" s="678">
        <v>1.3185185185185184</v>
      </c>
      <c r="Q348" s="666">
        <v>472.48</v>
      </c>
    </row>
    <row r="349" spans="1:17" ht="14.4" customHeight="1" x14ac:dyDescent="0.3">
      <c r="A349" s="661" t="s">
        <v>575</v>
      </c>
      <c r="B349" s="662" t="s">
        <v>7137</v>
      </c>
      <c r="C349" s="662" t="s">
        <v>6967</v>
      </c>
      <c r="D349" s="662" t="s">
        <v>7425</v>
      </c>
      <c r="E349" s="662" t="s">
        <v>7423</v>
      </c>
      <c r="F349" s="665">
        <v>17</v>
      </c>
      <c r="G349" s="665">
        <v>7929.99</v>
      </c>
      <c r="H349" s="665">
        <v>1</v>
      </c>
      <c r="I349" s="665">
        <v>466.46999999999997</v>
      </c>
      <c r="J349" s="665">
        <v>46</v>
      </c>
      <c r="K349" s="665">
        <v>21457.62</v>
      </c>
      <c r="L349" s="665">
        <v>2.7058823529411766</v>
      </c>
      <c r="M349" s="665">
        <v>466.46999999999997</v>
      </c>
      <c r="N349" s="665">
        <v>22</v>
      </c>
      <c r="O349" s="665">
        <v>10262.34</v>
      </c>
      <c r="P349" s="678">
        <v>1.2941176470588236</v>
      </c>
      <c r="Q349" s="666">
        <v>466.47</v>
      </c>
    </row>
    <row r="350" spans="1:17" ht="14.4" customHeight="1" x14ac:dyDescent="0.3">
      <c r="A350" s="661" t="s">
        <v>575</v>
      </c>
      <c r="B350" s="662" t="s">
        <v>7137</v>
      </c>
      <c r="C350" s="662" t="s">
        <v>6967</v>
      </c>
      <c r="D350" s="662" t="s">
        <v>7426</v>
      </c>
      <c r="E350" s="662" t="s">
        <v>7427</v>
      </c>
      <c r="F350" s="665"/>
      <c r="G350" s="665"/>
      <c r="H350" s="665"/>
      <c r="I350" s="665"/>
      <c r="J350" s="665">
        <v>1</v>
      </c>
      <c r="K350" s="665">
        <v>4039.02</v>
      </c>
      <c r="L350" s="665"/>
      <c r="M350" s="665">
        <v>4039.02</v>
      </c>
      <c r="N350" s="665"/>
      <c r="O350" s="665"/>
      <c r="P350" s="678"/>
      <c r="Q350" s="666"/>
    </row>
    <row r="351" spans="1:17" ht="14.4" customHeight="1" x14ac:dyDescent="0.3">
      <c r="A351" s="661" t="s">
        <v>575</v>
      </c>
      <c r="B351" s="662" t="s">
        <v>7137</v>
      </c>
      <c r="C351" s="662" t="s">
        <v>6967</v>
      </c>
      <c r="D351" s="662" t="s">
        <v>7428</v>
      </c>
      <c r="E351" s="662" t="s">
        <v>7429</v>
      </c>
      <c r="F351" s="665">
        <v>5</v>
      </c>
      <c r="G351" s="665">
        <v>21560</v>
      </c>
      <c r="H351" s="665">
        <v>1</v>
      </c>
      <c r="I351" s="665">
        <v>4312</v>
      </c>
      <c r="J351" s="665">
        <v>8</v>
      </c>
      <c r="K351" s="665">
        <v>34496</v>
      </c>
      <c r="L351" s="665">
        <v>1.6</v>
      </c>
      <c r="M351" s="665">
        <v>4312</v>
      </c>
      <c r="N351" s="665">
        <v>11</v>
      </c>
      <c r="O351" s="665">
        <v>47432</v>
      </c>
      <c r="P351" s="678">
        <v>2.2000000000000002</v>
      </c>
      <c r="Q351" s="666">
        <v>4312</v>
      </c>
    </row>
    <row r="352" spans="1:17" ht="14.4" customHeight="1" x14ac:dyDescent="0.3">
      <c r="A352" s="661" t="s">
        <v>575</v>
      </c>
      <c r="B352" s="662" t="s">
        <v>7137</v>
      </c>
      <c r="C352" s="662" t="s">
        <v>6967</v>
      </c>
      <c r="D352" s="662" t="s">
        <v>7430</v>
      </c>
      <c r="E352" s="662" t="s">
        <v>7431</v>
      </c>
      <c r="F352" s="665"/>
      <c r="G352" s="665"/>
      <c r="H352" s="665"/>
      <c r="I352" s="665"/>
      <c r="J352" s="665">
        <v>3</v>
      </c>
      <c r="K352" s="665">
        <v>13309.41</v>
      </c>
      <c r="L352" s="665"/>
      <c r="M352" s="665">
        <v>4436.47</v>
      </c>
      <c r="N352" s="665">
        <v>3</v>
      </c>
      <c r="O352" s="665">
        <v>13309.41</v>
      </c>
      <c r="P352" s="678"/>
      <c r="Q352" s="666">
        <v>4436.47</v>
      </c>
    </row>
    <row r="353" spans="1:17" ht="14.4" customHeight="1" x14ac:dyDescent="0.3">
      <c r="A353" s="661" t="s">
        <v>575</v>
      </c>
      <c r="B353" s="662" t="s">
        <v>7137</v>
      </c>
      <c r="C353" s="662" t="s">
        <v>6967</v>
      </c>
      <c r="D353" s="662" t="s">
        <v>7432</v>
      </c>
      <c r="E353" s="662" t="s">
        <v>7427</v>
      </c>
      <c r="F353" s="665">
        <v>9</v>
      </c>
      <c r="G353" s="665">
        <v>37120.680000000008</v>
      </c>
      <c r="H353" s="665">
        <v>1</v>
      </c>
      <c r="I353" s="665">
        <v>4124.5200000000004</v>
      </c>
      <c r="J353" s="665">
        <v>9</v>
      </c>
      <c r="K353" s="665">
        <v>37120.680000000008</v>
      </c>
      <c r="L353" s="665">
        <v>1</v>
      </c>
      <c r="M353" s="665">
        <v>4124.5200000000004</v>
      </c>
      <c r="N353" s="665">
        <v>6</v>
      </c>
      <c r="O353" s="665">
        <v>24747.119999999999</v>
      </c>
      <c r="P353" s="678">
        <v>0.66666666666666652</v>
      </c>
      <c r="Q353" s="666">
        <v>4124.5199999999995</v>
      </c>
    </row>
    <row r="354" spans="1:17" ht="14.4" customHeight="1" x14ac:dyDescent="0.3">
      <c r="A354" s="661" t="s">
        <v>575</v>
      </c>
      <c r="B354" s="662" t="s">
        <v>7137</v>
      </c>
      <c r="C354" s="662" t="s">
        <v>6967</v>
      </c>
      <c r="D354" s="662" t="s">
        <v>7433</v>
      </c>
      <c r="E354" s="662" t="s">
        <v>7434</v>
      </c>
      <c r="F354" s="665">
        <v>16</v>
      </c>
      <c r="G354" s="665">
        <v>9526.24</v>
      </c>
      <c r="H354" s="665">
        <v>1</v>
      </c>
      <c r="I354" s="665">
        <v>595.39</v>
      </c>
      <c r="J354" s="665">
        <v>8</v>
      </c>
      <c r="K354" s="665">
        <v>4763.12</v>
      </c>
      <c r="L354" s="665">
        <v>0.5</v>
      </c>
      <c r="M354" s="665">
        <v>595.39</v>
      </c>
      <c r="N354" s="665">
        <v>4</v>
      </c>
      <c r="O354" s="665">
        <v>2381.56</v>
      </c>
      <c r="P354" s="678">
        <v>0.25</v>
      </c>
      <c r="Q354" s="666">
        <v>595.39</v>
      </c>
    </row>
    <row r="355" spans="1:17" ht="14.4" customHeight="1" x14ac:dyDescent="0.3">
      <c r="A355" s="661" t="s">
        <v>575</v>
      </c>
      <c r="B355" s="662" t="s">
        <v>7137</v>
      </c>
      <c r="C355" s="662" t="s">
        <v>6967</v>
      </c>
      <c r="D355" s="662" t="s">
        <v>7435</v>
      </c>
      <c r="E355" s="662" t="s">
        <v>7436</v>
      </c>
      <c r="F355" s="665">
        <v>16</v>
      </c>
      <c r="G355" s="665">
        <v>9718.56</v>
      </c>
      <c r="H355" s="665">
        <v>1</v>
      </c>
      <c r="I355" s="665">
        <v>607.41</v>
      </c>
      <c r="J355" s="665">
        <v>19</v>
      </c>
      <c r="K355" s="665">
        <v>11540.789999999999</v>
      </c>
      <c r="L355" s="665">
        <v>1.1875</v>
      </c>
      <c r="M355" s="665">
        <v>607.41</v>
      </c>
      <c r="N355" s="665">
        <v>5</v>
      </c>
      <c r="O355" s="665">
        <v>3037.05</v>
      </c>
      <c r="P355" s="678">
        <v>0.31250000000000006</v>
      </c>
      <c r="Q355" s="666">
        <v>607.41000000000008</v>
      </c>
    </row>
    <row r="356" spans="1:17" ht="14.4" customHeight="1" x14ac:dyDescent="0.3">
      <c r="A356" s="661" t="s">
        <v>575</v>
      </c>
      <c r="B356" s="662" t="s">
        <v>7137</v>
      </c>
      <c r="C356" s="662" t="s">
        <v>6967</v>
      </c>
      <c r="D356" s="662" t="s">
        <v>7437</v>
      </c>
      <c r="E356" s="662" t="s">
        <v>7438</v>
      </c>
      <c r="F356" s="665"/>
      <c r="G356" s="665"/>
      <c r="H356" s="665"/>
      <c r="I356" s="665"/>
      <c r="J356" s="665">
        <v>1</v>
      </c>
      <c r="K356" s="665">
        <v>11519.18</v>
      </c>
      <c r="L356" s="665"/>
      <c r="M356" s="665">
        <v>11519.18</v>
      </c>
      <c r="N356" s="665"/>
      <c r="O356" s="665"/>
      <c r="P356" s="678"/>
      <c r="Q356" s="666"/>
    </row>
    <row r="357" spans="1:17" ht="14.4" customHeight="1" x14ac:dyDescent="0.3">
      <c r="A357" s="661" t="s">
        <v>575</v>
      </c>
      <c r="B357" s="662" t="s">
        <v>7137</v>
      </c>
      <c r="C357" s="662" t="s">
        <v>6967</v>
      </c>
      <c r="D357" s="662" t="s">
        <v>7439</v>
      </c>
      <c r="E357" s="662" t="s">
        <v>7440</v>
      </c>
      <c r="F357" s="665">
        <v>4.41</v>
      </c>
      <c r="G357" s="665">
        <v>5582.18</v>
      </c>
      <c r="H357" s="665">
        <v>1</v>
      </c>
      <c r="I357" s="665">
        <v>1265.8004535147393</v>
      </c>
      <c r="J357" s="665">
        <v>5.3</v>
      </c>
      <c r="K357" s="665">
        <v>6708.76</v>
      </c>
      <c r="L357" s="665">
        <v>1.2018172111970591</v>
      </c>
      <c r="M357" s="665">
        <v>1265.8037735849057</v>
      </c>
      <c r="N357" s="665">
        <v>6.7</v>
      </c>
      <c r="O357" s="665">
        <v>8480.869999999999</v>
      </c>
      <c r="P357" s="678">
        <v>1.5192756235019291</v>
      </c>
      <c r="Q357" s="666">
        <v>1265.8014925373132</v>
      </c>
    </row>
    <row r="358" spans="1:17" ht="14.4" customHeight="1" x14ac:dyDescent="0.3">
      <c r="A358" s="661" t="s">
        <v>575</v>
      </c>
      <c r="B358" s="662" t="s">
        <v>7137</v>
      </c>
      <c r="C358" s="662" t="s">
        <v>6967</v>
      </c>
      <c r="D358" s="662" t="s">
        <v>7441</v>
      </c>
      <c r="E358" s="662" t="s">
        <v>7442</v>
      </c>
      <c r="F358" s="665">
        <v>1</v>
      </c>
      <c r="G358" s="665">
        <v>114</v>
      </c>
      <c r="H358" s="665">
        <v>1</v>
      </c>
      <c r="I358" s="665">
        <v>114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575</v>
      </c>
      <c r="B359" s="662" t="s">
        <v>7137</v>
      </c>
      <c r="C359" s="662" t="s">
        <v>6967</v>
      </c>
      <c r="D359" s="662" t="s">
        <v>7443</v>
      </c>
      <c r="E359" s="662" t="s">
        <v>7442</v>
      </c>
      <c r="F359" s="665">
        <v>186</v>
      </c>
      <c r="G359" s="665">
        <v>16191.3</v>
      </c>
      <c r="H359" s="665">
        <v>1</v>
      </c>
      <c r="I359" s="665">
        <v>87.05</v>
      </c>
      <c r="J359" s="665">
        <v>193</v>
      </c>
      <c r="K359" s="665">
        <v>16800.650000000001</v>
      </c>
      <c r="L359" s="665">
        <v>1.0376344086021507</v>
      </c>
      <c r="M359" s="665">
        <v>87.050000000000011</v>
      </c>
      <c r="N359" s="665">
        <v>86</v>
      </c>
      <c r="O359" s="665">
        <v>7486.2999999999993</v>
      </c>
      <c r="P359" s="678">
        <v>0.46236559139784944</v>
      </c>
      <c r="Q359" s="666">
        <v>87.05</v>
      </c>
    </row>
    <row r="360" spans="1:17" ht="14.4" customHeight="1" x14ac:dyDescent="0.3">
      <c r="A360" s="661" t="s">
        <v>575</v>
      </c>
      <c r="B360" s="662" t="s">
        <v>7137</v>
      </c>
      <c r="C360" s="662" t="s">
        <v>6967</v>
      </c>
      <c r="D360" s="662" t="s">
        <v>7444</v>
      </c>
      <c r="E360" s="662" t="s">
        <v>7442</v>
      </c>
      <c r="F360" s="665">
        <v>64</v>
      </c>
      <c r="G360" s="665">
        <v>8257.92</v>
      </c>
      <c r="H360" s="665">
        <v>1</v>
      </c>
      <c r="I360" s="665">
        <v>129.03</v>
      </c>
      <c r="J360" s="665">
        <v>30</v>
      </c>
      <c r="K360" s="665">
        <v>3870.9</v>
      </c>
      <c r="L360" s="665">
        <v>0.46875</v>
      </c>
      <c r="M360" s="665">
        <v>129.03</v>
      </c>
      <c r="N360" s="665">
        <v>15</v>
      </c>
      <c r="O360" s="665">
        <v>1935.45</v>
      </c>
      <c r="P360" s="678">
        <v>0.234375</v>
      </c>
      <c r="Q360" s="666">
        <v>129.03</v>
      </c>
    </row>
    <row r="361" spans="1:17" ht="14.4" customHeight="1" x14ac:dyDescent="0.3">
      <c r="A361" s="661" t="s">
        <v>575</v>
      </c>
      <c r="B361" s="662" t="s">
        <v>7137</v>
      </c>
      <c r="C361" s="662" t="s">
        <v>6967</v>
      </c>
      <c r="D361" s="662" t="s">
        <v>7445</v>
      </c>
      <c r="E361" s="662" t="s">
        <v>7442</v>
      </c>
      <c r="F361" s="665">
        <v>2</v>
      </c>
      <c r="G361" s="665">
        <v>337.86</v>
      </c>
      <c r="H361" s="665">
        <v>1</v>
      </c>
      <c r="I361" s="665">
        <v>168.93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575</v>
      </c>
      <c r="B362" s="662" t="s">
        <v>7137</v>
      </c>
      <c r="C362" s="662" t="s">
        <v>6967</v>
      </c>
      <c r="D362" s="662" t="s">
        <v>7446</v>
      </c>
      <c r="E362" s="662" t="s">
        <v>7447</v>
      </c>
      <c r="F362" s="665">
        <v>4</v>
      </c>
      <c r="G362" s="665">
        <v>3503.72</v>
      </c>
      <c r="H362" s="665">
        <v>1</v>
      </c>
      <c r="I362" s="665">
        <v>875.93</v>
      </c>
      <c r="J362" s="665">
        <v>21</v>
      </c>
      <c r="K362" s="665">
        <v>18394.530000000002</v>
      </c>
      <c r="L362" s="665">
        <v>5.2500000000000009</v>
      </c>
      <c r="M362" s="665">
        <v>875.93000000000006</v>
      </c>
      <c r="N362" s="665">
        <v>6</v>
      </c>
      <c r="O362" s="665">
        <v>5255.58</v>
      </c>
      <c r="P362" s="678">
        <v>1.5</v>
      </c>
      <c r="Q362" s="666">
        <v>875.93</v>
      </c>
    </row>
    <row r="363" spans="1:17" ht="14.4" customHeight="1" x14ac:dyDescent="0.3">
      <c r="A363" s="661" t="s">
        <v>575</v>
      </c>
      <c r="B363" s="662" t="s">
        <v>7137</v>
      </c>
      <c r="C363" s="662" t="s">
        <v>6967</v>
      </c>
      <c r="D363" s="662" t="s">
        <v>7448</v>
      </c>
      <c r="E363" s="662" t="s">
        <v>7449</v>
      </c>
      <c r="F363" s="665">
        <v>8</v>
      </c>
      <c r="G363" s="665">
        <v>4091.6</v>
      </c>
      <c r="H363" s="665">
        <v>1</v>
      </c>
      <c r="I363" s="665">
        <v>511.45</v>
      </c>
      <c r="J363" s="665">
        <v>2</v>
      </c>
      <c r="K363" s="665">
        <v>1022.9</v>
      </c>
      <c r="L363" s="665">
        <v>0.25</v>
      </c>
      <c r="M363" s="665">
        <v>511.45</v>
      </c>
      <c r="N363" s="665">
        <v>4</v>
      </c>
      <c r="O363" s="665">
        <v>2045.8</v>
      </c>
      <c r="P363" s="678">
        <v>0.5</v>
      </c>
      <c r="Q363" s="666">
        <v>511.45</v>
      </c>
    </row>
    <row r="364" spans="1:17" ht="14.4" customHeight="1" x14ac:dyDescent="0.3">
      <c r="A364" s="661" t="s">
        <v>575</v>
      </c>
      <c r="B364" s="662" t="s">
        <v>7137</v>
      </c>
      <c r="C364" s="662" t="s">
        <v>6967</v>
      </c>
      <c r="D364" s="662" t="s">
        <v>7450</v>
      </c>
      <c r="E364" s="662" t="s">
        <v>7451</v>
      </c>
      <c r="F364" s="665">
        <v>3.5999999999999996</v>
      </c>
      <c r="G364" s="665">
        <v>3465.95</v>
      </c>
      <c r="H364" s="665">
        <v>1</v>
      </c>
      <c r="I364" s="665">
        <v>962.76388888888891</v>
      </c>
      <c r="J364" s="665">
        <v>6.3999999999999995</v>
      </c>
      <c r="K364" s="665">
        <v>6161.6</v>
      </c>
      <c r="L364" s="665">
        <v>1.777752131450252</v>
      </c>
      <c r="M364" s="665">
        <v>962.75000000000011</v>
      </c>
      <c r="N364" s="665">
        <v>2.8</v>
      </c>
      <c r="O364" s="665">
        <v>2695.73</v>
      </c>
      <c r="P364" s="678">
        <v>0.77777521314502518</v>
      </c>
      <c r="Q364" s="666">
        <v>962.76071428571436</v>
      </c>
    </row>
    <row r="365" spans="1:17" ht="14.4" customHeight="1" x14ac:dyDescent="0.3">
      <c r="A365" s="661" t="s">
        <v>575</v>
      </c>
      <c r="B365" s="662" t="s">
        <v>7137</v>
      </c>
      <c r="C365" s="662" t="s">
        <v>6967</v>
      </c>
      <c r="D365" s="662" t="s">
        <v>7452</v>
      </c>
      <c r="E365" s="662" t="s">
        <v>7451</v>
      </c>
      <c r="F365" s="665">
        <v>2</v>
      </c>
      <c r="G365" s="665">
        <v>229.20000000000002</v>
      </c>
      <c r="H365" s="665">
        <v>1</v>
      </c>
      <c r="I365" s="665">
        <v>114.60000000000001</v>
      </c>
      <c r="J365" s="665">
        <v>1.6</v>
      </c>
      <c r="K365" s="665">
        <v>183.36</v>
      </c>
      <c r="L365" s="665">
        <v>0.8</v>
      </c>
      <c r="M365" s="665">
        <v>114.60000000000001</v>
      </c>
      <c r="N365" s="665">
        <v>0.7</v>
      </c>
      <c r="O365" s="665">
        <v>80.22</v>
      </c>
      <c r="P365" s="678">
        <v>0.35</v>
      </c>
      <c r="Q365" s="666">
        <v>114.60000000000001</v>
      </c>
    </row>
    <row r="366" spans="1:17" ht="14.4" customHeight="1" x14ac:dyDescent="0.3">
      <c r="A366" s="661" t="s">
        <v>575</v>
      </c>
      <c r="B366" s="662" t="s">
        <v>7137</v>
      </c>
      <c r="C366" s="662" t="s">
        <v>6967</v>
      </c>
      <c r="D366" s="662" t="s">
        <v>7453</v>
      </c>
      <c r="E366" s="662" t="s">
        <v>7451</v>
      </c>
      <c r="F366" s="665">
        <v>2.9000000000000004</v>
      </c>
      <c r="G366" s="665">
        <v>399.95</v>
      </c>
      <c r="H366" s="665">
        <v>1</v>
      </c>
      <c r="I366" s="665">
        <v>137.91379310344826</v>
      </c>
      <c r="J366" s="665">
        <v>2.2000000000000002</v>
      </c>
      <c r="K366" s="665">
        <v>303.42</v>
      </c>
      <c r="L366" s="665">
        <v>0.75864483060382559</v>
      </c>
      <c r="M366" s="665">
        <v>137.91818181818181</v>
      </c>
      <c r="N366" s="665">
        <v>0.8</v>
      </c>
      <c r="O366" s="665">
        <v>110.33</v>
      </c>
      <c r="P366" s="678">
        <v>0.27585948243530439</v>
      </c>
      <c r="Q366" s="666">
        <v>137.91249999999999</v>
      </c>
    </row>
    <row r="367" spans="1:17" ht="14.4" customHeight="1" x14ac:dyDescent="0.3">
      <c r="A367" s="661" t="s">
        <v>575</v>
      </c>
      <c r="B367" s="662" t="s">
        <v>7137</v>
      </c>
      <c r="C367" s="662" t="s">
        <v>6967</v>
      </c>
      <c r="D367" s="662" t="s">
        <v>7454</v>
      </c>
      <c r="E367" s="662" t="s">
        <v>7451</v>
      </c>
      <c r="F367" s="665">
        <v>17.100000000000001</v>
      </c>
      <c r="G367" s="665">
        <v>10765.839999999998</v>
      </c>
      <c r="H367" s="665">
        <v>1</v>
      </c>
      <c r="I367" s="665">
        <v>629.58128654970744</v>
      </c>
      <c r="J367" s="665">
        <v>20.2</v>
      </c>
      <c r="K367" s="665">
        <v>12717.46</v>
      </c>
      <c r="L367" s="665">
        <v>1.1812789341101113</v>
      </c>
      <c r="M367" s="665">
        <v>629.57722772277225</v>
      </c>
      <c r="N367" s="665">
        <v>19.399999999999999</v>
      </c>
      <c r="O367" s="665">
        <v>12213.86</v>
      </c>
      <c r="P367" s="678">
        <v>1.1345013487103657</v>
      </c>
      <c r="Q367" s="666">
        <v>629.58041237113412</v>
      </c>
    </row>
    <row r="368" spans="1:17" ht="14.4" customHeight="1" x14ac:dyDescent="0.3">
      <c r="A368" s="661" t="s">
        <v>575</v>
      </c>
      <c r="B368" s="662" t="s">
        <v>7137</v>
      </c>
      <c r="C368" s="662" t="s">
        <v>6967</v>
      </c>
      <c r="D368" s="662" t="s">
        <v>7455</v>
      </c>
      <c r="E368" s="662" t="s">
        <v>7456</v>
      </c>
      <c r="F368" s="665">
        <v>2</v>
      </c>
      <c r="G368" s="665">
        <v>2339.6999999999998</v>
      </c>
      <c r="H368" s="665">
        <v>1</v>
      </c>
      <c r="I368" s="665">
        <v>1169.8499999999999</v>
      </c>
      <c r="J368" s="665">
        <v>1</v>
      </c>
      <c r="K368" s="665">
        <v>1169.8499999999999</v>
      </c>
      <c r="L368" s="665">
        <v>0.5</v>
      </c>
      <c r="M368" s="665">
        <v>1169.8499999999999</v>
      </c>
      <c r="N368" s="665"/>
      <c r="O368" s="665"/>
      <c r="P368" s="678"/>
      <c r="Q368" s="666"/>
    </row>
    <row r="369" spans="1:17" ht="14.4" customHeight="1" x14ac:dyDescent="0.3">
      <c r="A369" s="661" t="s">
        <v>575</v>
      </c>
      <c r="B369" s="662" t="s">
        <v>7137</v>
      </c>
      <c r="C369" s="662" t="s">
        <v>6967</v>
      </c>
      <c r="D369" s="662" t="s">
        <v>7457</v>
      </c>
      <c r="E369" s="662" t="s">
        <v>7458</v>
      </c>
      <c r="F369" s="665">
        <v>4</v>
      </c>
      <c r="G369" s="665">
        <v>14722.16</v>
      </c>
      <c r="H369" s="665">
        <v>1</v>
      </c>
      <c r="I369" s="665">
        <v>3680.54</v>
      </c>
      <c r="J369" s="665">
        <v>3</v>
      </c>
      <c r="K369" s="665">
        <v>11041.619999999999</v>
      </c>
      <c r="L369" s="665">
        <v>0.74999999999999989</v>
      </c>
      <c r="M369" s="665">
        <v>3680.5399999999995</v>
      </c>
      <c r="N369" s="665">
        <v>1</v>
      </c>
      <c r="O369" s="665">
        <v>3680.54</v>
      </c>
      <c r="P369" s="678">
        <v>0.25</v>
      </c>
      <c r="Q369" s="666">
        <v>3680.54</v>
      </c>
    </row>
    <row r="370" spans="1:17" ht="14.4" customHeight="1" x14ac:dyDescent="0.3">
      <c r="A370" s="661" t="s">
        <v>575</v>
      </c>
      <c r="B370" s="662" t="s">
        <v>7137</v>
      </c>
      <c r="C370" s="662" t="s">
        <v>6967</v>
      </c>
      <c r="D370" s="662" t="s">
        <v>7459</v>
      </c>
      <c r="E370" s="662" t="s">
        <v>7458</v>
      </c>
      <c r="F370" s="665">
        <v>10</v>
      </c>
      <c r="G370" s="665">
        <v>21118</v>
      </c>
      <c r="H370" s="665">
        <v>1</v>
      </c>
      <c r="I370" s="665">
        <v>2111.8000000000002</v>
      </c>
      <c r="J370" s="665">
        <v>5</v>
      </c>
      <c r="K370" s="665">
        <v>10559</v>
      </c>
      <c r="L370" s="665">
        <v>0.5</v>
      </c>
      <c r="M370" s="665">
        <v>2111.8000000000002</v>
      </c>
      <c r="N370" s="665">
        <v>6</v>
      </c>
      <c r="O370" s="665">
        <v>12670.800000000001</v>
      </c>
      <c r="P370" s="678">
        <v>0.60000000000000009</v>
      </c>
      <c r="Q370" s="666">
        <v>2111.8000000000002</v>
      </c>
    </row>
    <row r="371" spans="1:17" ht="14.4" customHeight="1" x14ac:dyDescent="0.3">
      <c r="A371" s="661" t="s">
        <v>575</v>
      </c>
      <c r="B371" s="662" t="s">
        <v>7137</v>
      </c>
      <c r="C371" s="662" t="s">
        <v>6967</v>
      </c>
      <c r="D371" s="662" t="s">
        <v>7174</v>
      </c>
      <c r="E371" s="662" t="s">
        <v>7175</v>
      </c>
      <c r="F371" s="665">
        <v>67</v>
      </c>
      <c r="G371" s="665">
        <v>69297.429999999993</v>
      </c>
      <c r="H371" s="665">
        <v>1</v>
      </c>
      <c r="I371" s="665">
        <v>1034.29</v>
      </c>
      <c r="J371" s="665">
        <v>74</v>
      </c>
      <c r="K371" s="665">
        <v>76537.460000000006</v>
      </c>
      <c r="L371" s="665">
        <v>1.1044776119402988</v>
      </c>
      <c r="M371" s="665">
        <v>1034.2900000000002</v>
      </c>
      <c r="N371" s="665">
        <v>34</v>
      </c>
      <c r="O371" s="665">
        <v>35165.86</v>
      </c>
      <c r="P371" s="678">
        <v>0.5074626865671642</v>
      </c>
      <c r="Q371" s="666">
        <v>1034.29</v>
      </c>
    </row>
    <row r="372" spans="1:17" ht="14.4" customHeight="1" x14ac:dyDescent="0.3">
      <c r="A372" s="661" t="s">
        <v>575</v>
      </c>
      <c r="B372" s="662" t="s">
        <v>7137</v>
      </c>
      <c r="C372" s="662" t="s">
        <v>6967</v>
      </c>
      <c r="D372" s="662" t="s">
        <v>7176</v>
      </c>
      <c r="E372" s="662" t="s">
        <v>7175</v>
      </c>
      <c r="F372" s="665">
        <v>81</v>
      </c>
      <c r="G372" s="665">
        <v>89065.98000000001</v>
      </c>
      <c r="H372" s="665">
        <v>1</v>
      </c>
      <c r="I372" s="665">
        <v>1099.5800000000002</v>
      </c>
      <c r="J372" s="665">
        <v>118</v>
      </c>
      <c r="K372" s="665">
        <v>129750.44</v>
      </c>
      <c r="L372" s="665">
        <v>1.4567901234567899</v>
      </c>
      <c r="M372" s="665">
        <v>1099.58</v>
      </c>
      <c r="N372" s="665">
        <v>71</v>
      </c>
      <c r="O372" s="665">
        <v>78070.179999999993</v>
      </c>
      <c r="P372" s="678">
        <v>0.87654320987654299</v>
      </c>
      <c r="Q372" s="666">
        <v>1099.58</v>
      </c>
    </row>
    <row r="373" spans="1:17" ht="14.4" customHeight="1" x14ac:dyDescent="0.3">
      <c r="A373" s="661" t="s">
        <v>575</v>
      </c>
      <c r="B373" s="662" t="s">
        <v>7137</v>
      </c>
      <c r="C373" s="662" t="s">
        <v>6967</v>
      </c>
      <c r="D373" s="662" t="s">
        <v>7460</v>
      </c>
      <c r="E373" s="662" t="s">
        <v>7175</v>
      </c>
      <c r="F373" s="665">
        <v>144</v>
      </c>
      <c r="G373" s="665">
        <v>169980.48</v>
      </c>
      <c r="H373" s="665">
        <v>1</v>
      </c>
      <c r="I373" s="665">
        <v>1180.42</v>
      </c>
      <c r="J373" s="665">
        <v>176</v>
      </c>
      <c r="K373" s="665">
        <v>191228.03999999998</v>
      </c>
      <c r="L373" s="665">
        <v>1.1249999999999998</v>
      </c>
      <c r="M373" s="665">
        <v>1086.5229545454545</v>
      </c>
      <c r="N373" s="665">
        <v>92</v>
      </c>
      <c r="O373" s="665">
        <v>108598.63999999998</v>
      </c>
      <c r="P373" s="678">
        <v>0.63888888888888873</v>
      </c>
      <c r="Q373" s="666">
        <v>1180.4199999999998</v>
      </c>
    </row>
    <row r="374" spans="1:17" ht="14.4" customHeight="1" x14ac:dyDescent="0.3">
      <c r="A374" s="661" t="s">
        <v>575</v>
      </c>
      <c r="B374" s="662" t="s">
        <v>7137</v>
      </c>
      <c r="C374" s="662" t="s">
        <v>6967</v>
      </c>
      <c r="D374" s="662" t="s">
        <v>7461</v>
      </c>
      <c r="E374" s="662" t="s">
        <v>7175</v>
      </c>
      <c r="F374" s="665">
        <v>48</v>
      </c>
      <c r="G374" s="665">
        <v>59893.440000000002</v>
      </c>
      <c r="H374" s="665">
        <v>1</v>
      </c>
      <c r="I374" s="665">
        <v>1247.78</v>
      </c>
      <c r="J374" s="665">
        <v>93</v>
      </c>
      <c r="K374" s="665">
        <v>116043.54</v>
      </c>
      <c r="L374" s="665">
        <v>1.9374999999999998</v>
      </c>
      <c r="M374" s="665">
        <v>1247.78</v>
      </c>
      <c r="N374" s="665">
        <v>74</v>
      </c>
      <c r="O374" s="665">
        <v>92335.72</v>
      </c>
      <c r="P374" s="678">
        <v>1.5416666666666665</v>
      </c>
      <c r="Q374" s="666">
        <v>1247.78</v>
      </c>
    </row>
    <row r="375" spans="1:17" ht="14.4" customHeight="1" x14ac:dyDescent="0.3">
      <c r="A375" s="661" t="s">
        <v>575</v>
      </c>
      <c r="B375" s="662" t="s">
        <v>7137</v>
      </c>
      <c r="C375" s="662" t="s">
        <v>6967</v>
      </c>
      <c r="D375" s="662" t="s">
        <v>7462</v>
      </c>
      <c r="E375" s="662" t="s">
        <v>7175</v>
      </c>
      <c r="F375" s="665">
        <v>11</v>
      </c>
      <c r="G375" s="665">
        <v>15139.189999999999</v>
      </c>
      <c r="H375" s="665">
        <v>1</v>
      </c>
      <c r="I375" s="665">
        <v>1376.29</v>
      </c>
      <c r="J375" s="665">
        <v>2</v>
      </c>
      <c r="K375" s="665">
        <v>2752.58</v>
      </c>
      <c r="L375" s="665">
        <v>0.18181818181818182</v>
      </c>
      <c r="M375" s="665">
        <v>1376.29</v>
      </c>
      <c r="N375" s="665">
        <v>10</v>
      </c>
      <c r="O375" s="665">
        <v>13762.900000000001</v>
      </c>
      <c r="P375" s="678">
        <v>0.90909090909090928</v>
      </c>
      <c r="Q375" s="666">
        <v>1376.2900000000002</v>
      </c>
    </row>
    <row r="376" spans="1:17" ht="14.4" customHeight="1" x14ac:dyDescent="0.3">
      <c r="A376" s="661" t="s">
        <v>575</v>
      </c>
      <c r="B376" s="662" t="s">
        <v>7137</v>
      </c>
      <c r="C376" s="662" t="s">
        <v>6967</v>
      </c>
      <c r="D376" s="662" t="s">
        <v>7463</v>
      </c>
      <c r="E376" s="662" t="s">
        <v>7464</v>
      </c>
      <c r="F376" s="665">
        <v>3</v>
      </c>
      <c r="G376" s="665">
        <v>31877.52</v>
      </c>
      <c r="H376" s="665">
        <v>1</v>
      </c>
      <c r="I376" s="665">
        <v>10625.84</v>
      </c>
      <c r="J376" s="665">
        <v>5</v>
      </c>
      <c r="K376" s="665">
        <v>53129.2</v>
      </c>
      <c r="L376" s="665">
        <v>1.6666666666666665</v>
      </c>
      <c r="M376" s="665">
        <v>10625.84</v>
      </c>
      <c r="N376" s="665">
        <v>3</v>
      </c>
      <c r="O376" s="665">
        <v>31877.52</v>
      </c>
      <c r="P376" s="678">
        <v>1</v>
      </c>
      <c r="Q376" s="666">
        <v>10625.84</v>
      </c>
    </row>
    <row r="377" spans="1:17" ht="14.4" customHeight="1" x14ac:dyDescent="0.3">
      <c r="A377" s="661" t="s">
        <v>575</v>
      </c>
      <c r="B377" s="662" t="s">
        <v>7137</v>
      </c>
      <c r="C377" s="662" t="s">
        <v>6967</v>
      </c>
      <c r="D377" s="662" t="s">
        <v>7465</v>
      </c>
      <c r="E377" s="662" t="s">
        <v>7466</v>
      </c>
      <c r="F377" s="665"/>
      <c r="G377" s="665"/>
      <c r="H377" s="665"/>
      <c r="I377" s="665"/>
      <c r="J377" s="665">
        <v>25</v>
      </c>
      <c r="K377" s="665">
        <v>64112.5</v>
      </c>
      <c r="L377" s="665"/>
      <c r="M377" s="665">
        <v>2564.5</v>
      </c>
      <c r="N377" s="665">
        <v>16</v>
      </c>
      <c r="O377" s="665">
        <v>41032</v>
      </c>
      <c r="P377" s="678"/>
      <c r="Q377" s="666">
        <v>2564.5</v>
      </c>
    </row>
    <row r="378" spans="1:17" ht="14.4" customHeight="1" x14ac:dyDescent="0.3">
      <c r="A378" s="661" t="s">
        <v>575</v>
      </c>
      <c r="B378" s="662" t="s">
        <v>7137</v>
      </c>
      <c r="C378" s="662" t="s">
        <v>6967</v>
      </c>
      <c r="D378" s="662" t="s">
        <v>7467</v>
      </c>
      <c r="E378" s="662" t="s">
        <v>7468</v>
      </c>
      <c r="F378" s="665">
        <v>2</v>
      </c>
      <c r="G378" s="665">
        <v>3887.8</v>
      </c>
      <c r="H378" s="665">
        <v>1</v>
      </c>
      <c r="I378" s="665">
        <v>1943.9</v>
      </c>
      <c r="J378" s="665">
        <v>10.4</v>
      </c>
      <c r="K378" s="665">
        <v>20216.560000000001</v>
      </c>
      <c r="L378" s="665">
        <v>5.2</v>
      </c>
      <c r="M378" s="665">
        <v>1943.9</v>
      </c>
      <c r="N378" s="665">
        <v>8</v>
      </c>
      <c r="O378" s="665">
        <v>15551.2</v>
      </c>
      <c r="P378" s="678">
        <v>4</v>
      </c>
      <c r="Q378" s="666">
        <v>1943.9</v>
      </c>
    </row>
    <row r="379" spans="1:17" ht="14.4" customHeight="1" x14ac:dyDescent="0.3">
      <c r="A379" s="661" t="s">
        <v>575</v>
      </c>
      <c r="B379" s="662" t="s">
        <v>7137</v>
      </c>
      <c r="C379" s="662" t="s">
        <v>6967</v>
      </c>
      <c r="D379" s="662" t="s">
        <v>7469</v>
      </c>
      <c r="E379" s="662" t="s">
        <v>7470</v>
      </c>
      <c r="F379" s="665">
        <v>2</v>
      </c>
      <c r="G379" s="665">
        <v>3887.8</v>
      </c>
      <c r="H379" s="665">
        <v>1</v>
      </c>
      <c r="I379" s="665">
        <v>1943.9</v>
      </c>
      <c r="J379" s="665">
        <v>10.4</v>
      </c>
      <c r="K379" s="665">
        <v>20216.560000000001</v>
      </c>
      <c r="L379" s="665">
        <v>5.2</v>
      </c>
      <c r="M379" s="665">
        <v>1943.9</v>
      </c>
      <c r="N379" s="665">
        <v>8</v>
      </c>
      <c r="O379" s="665">
        <v>15551.2</v>
      </c>
      <c r="P379" s="678">
        <v>4</v>
      </c>
      <c r="Q379" s="666">
        <v>1943.9</v>
      </c>
    </row>
    <row r="380" spans="1:17" ht="14.4" customHeight="1" x14ac:dyDescent="0.3">
      <c r="A380" s="661" t="s">
        <v>575</v>
      </c>
      <c r="B380" s="662" t="s">
        <v>7137</v>
      </c>
      <c r="C380" s="662" t="s">
        <v>6967</v>
      </c>
      <c r="D380" s="662" t="s">
        <v>7471</v>
      </c>
      <c r="E380" s="662" t="s">
        <v>7472</v>
      </c>
      <c r="F380" s="665"/>
      <c r="G380" s="665"/>
      <c r="H380" s="665"/>
      <c r="I380" s="665"/>
      <c r="J380" s="665">
        <v>10</v>
      </c>
      <c r="K380" s="665">
        <v>38880</v>
      </c>
      <c r="L380" s="665"/>
      <c r="M380" s="665">
        <v>3888</v>
      </c>
      <c r="N380" s="665">
        <v>6</v>
      </c>
      <c r="O380" s="665">
        <v>23328</v>
      </c>
      <c r="P380" s="678"/>
      <c r="Q380" s="666">
        <v>3888</v>
      </c>
    </row>
    <row r="381" spans="1:17" ht="14.4" customHeight="1" x14ac:dyDescent="0.3">
      <c r="A381" s="661" t="s">
        <v>575</v>
      </c>
      <c r="B381" s="662" t="s">
        <v>7137</v>
      </c>
      <c r="C381" s="662" t="s">
        <v>6967</v>
      </c>
      <c r="D381" s="662" t="s">
        <v>7473</v>
      </c>
      <c r="E381" s="662" t="s">
        <v>7474</v>
      </c>
      <c r="F381" s="665">
        <v>3</v>
      </c>
      <c r="G381" s="665">
        <v>6351.87</v>
      </c>
      <c r="H381" s="665">
        <v>1</v>
      </c>
      <c r="I381" s="665">
        <v>2117.29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575</v>
      </c>
      <c r="B382" s="662" t="s">
        <v>7137</v>
      </c>
      <c r="C382" s="662" t="s">
        <v>6967</v>
      </c>
      <c r="D382" s="662" t="s">
        <v>7475</v>
      </c>
      <c r="E382" s="662" t="s">
        <v>7476</v>
      </c>
      <c r="F382" s="665">
        <v>45</v>
      </c>
      <c r="G382" s="665">
        <v>22478.85</v>
      </c>
      <c r="H382" s="665">
        <v>1</v>
      </c>
      <c r="I382" s="665">
        <v>499.53</v>
      </c>
      <c r="J382" s="665">
        <v>46</v>
      </c>
      <c r="K382" s="665">
        <v>22978.379999999997</v>
      </c>
      <c r="L382" s="665">
        <v>1.0222222222222221</v>
      </c>
      <c r="M382" s="665">
        <v>499.52999999999992</v>
      </c>
      <c r="N382" s="665">
        <v>44</v>
      </c>
      <c r="O382" s="665">
        <v>21979.32</v>
      </c>
      <c r="P382" s="678">
        <v>0.97777777777777786</v>
      </c>
      <c r="Q382" s="666">
        <v>499.53</v>
      </c>
    </row>
    <row r="383" spans="1:17" ht="14.4" customHeight="1" x14ac:dyDescent="0.3">
      <c r="A383" s="661" t="s">
        <v>575</v>
      </c>
      <c r="B383" s="662" t="s">
        <v>7137</v>
      </c>
      <c r="C383" s="662" t="s">
        <v>6967</v>
      </c>
      <c r="D383" s="662" t="s">
        <v>7477</v>
      </c>
      <c r="E383" s="662" t="s">
        <v>7476</v>
      </c>
      <c r="F383" s="665">
        <v>2</v>
      </c>
      <c r="G383" s="665">
        <v>853.96</v>
      </c>
      <c r="H383" s="665">
        <v>1</v>
      </c>
      <c r="I383" s="665">
        <v>426.98</v>
      </c>
      <c r="J383" s="665">
        <v>6</v>
      </c>
      <c r="K383" s="665">
        <v>2561.88</v>
      </c>
      <c r="L383" s="665">
        <v>3</v>
      </c>
      <c r="M383" s="665">
        <v>426.98</v>
      </c>
      <c r="N383" s="665">
        <v>1</v>
      </c>
      <c r="O383" s="665">
        <v>426.98</v>
      </c>
      <c r="P383" s="678">
        <v>0.5</v>
      </c>
      <c r="Q383" s="666">
        <v>426.98</v>
      </c>
    </row>
    <row r="384" spans="1:17" ht="14.4" customHeight="1" x14ac:dyDescent="0.3">
      <c r="A384" s="661" t="s">
        <v>575</v>
      </c>
      <c r="B384" s="662" t="s">
        <v>7137</v>
      </c>
      <c r="C384" s="662" t="s">
        <v>6967</v>
      </c>
      <c r="D384" s="662" t="s">
        <v>7478</v>
      </c>
      <c r="E384" s="662" t="s">
        <v>7479</v>
      </c>
      <c r="F384" s="665"/>
      <c r="G384" s="665"/>
      <c r="H384" s="665"/>
      <c r="I384" s="665"/>
      <c r="J384" s="665">
        <v>1</v>
      </c>
      <c r="K384" s="665">
        <v>5250.22</v>
      </c>
      <c r="L384" s="665"/>
      <c r="M384" s="665">
        <v>5250.22</v>
      </c>
      <c r="N384" s="665"/>
      <c r="O384" s="665"/>
      <c r="P384" s="678"/>
      <c r="Q384" s="666"/>
    </row>
    <row r="385" spans="1:17" ht="14.4" customHeight="1" x14ac:dyDescent="0.3">
      <c r="A385" s="661" t="s">
        <v>575</v>
      </c>
      <c r="B385" s="662" t="s">
        <v>7137</v>
      </c>
      <c r="C385" s="662" t="s">
        <v>6967</v>
      </c>
      <c r="D385" s="662" t="s">
        <v>7480</v>
      </c>
      <c r="E385" s="662" t="s">
        <v>7481</v>
      </c>
      <c r="F385" s="665">
        <v>12</v>
      </c>
      <c r="G385" s="665">
        <v>115894.44000000002</v>
      </c>
      <c r="H385" s="665">
        <v>1</v>
      </c>
      <c r="I385" s="665">
        <v>9657.8700000000008</v>
      </c>
      <c r="J385" s="665">
        <v>12</v>
      </c>
      <c r="K385" s="665">
        <v>115894.44</v>
      </c>
      <c r="L385" s="665">
        <v>0.99999999999999989</v>
      </c>
      <c r="M385" s="665">
        <v>9657.8700000000008</v>
      </c>
      <c r="N385" s="665">
        <v>13</v>
      </c>
      <c r="O385" s="665">
        <v>125552.31000000001</v>
      </c>
      <c r="P385" s="678">
        <v>1.0833333333333333</v>
      </c>
      <c r="Q385" s="666">
        <v>9657.8700000000008</v>
      </c>
    </row>
    <row r="386" spans="1:17" ht="14.4" customHeight="1" x14ac:dyDescent="0.3">
      <c r="A386" s="661" t="s">
        <v>575</v>
      </c>
      <c r="B386" s="662" t="s">
        <v>7137</v>
      </c>
      <c r="C386" s="662" t="s">
        <v>6967</v>
      </c>
      <c r="D386" s="662" t="s">
        <v>7482</v>
      </c>
      <c r="E386" s="662" t="s">
        <v>7442</v>
      </c>
      <c r="F386" s="665">
        <v>360</v>
      </c>
      <c r="G386" s="665">
        <v>24847.200000000001</v>
      </c>
      <c r="H386" s="665">
        <v>1</v>
      </c>
      <c r="I386" s="665">
        <v>69.02</v>
      </c>
      <c r="J386" s="665">
        <v>476</v>
      </c>
      <c r="K386" s="665">
        <v>32577.440000000002</v>
      </c>
      <c r="L386" s="665">
        <v>1.3111111111111111</v>
      </c>
      <c r="M386" s="665">
        <v>68.440000000000012</v>
      </c>
      <c r="N386" s="665">
        <v>455</v>
      </c>
      <c r="O386" s="665">
        <v>31404.1</v>
      </c>
      <c r="P386" s="678">
        <v>1.2638888888888888</v>
      </c>
      <c r="Q386" s="666">
        <v>69.02</v>
      </c>
    </row>
    <row r="387" spans="1:17" ht="14.4" customHeight="1" x14ac:dyDescent="0.3">
      <c r="A387" s="661" t="s">
        <v>575</v>
      </c>
      <c r="B387" s="662" t="s">
        <v>7137</v>
      </c>
      <c r="C387" s="662" t="s">
        <v>6967</v>
      </c>
      <c r="D387" s="662" t="s">
        <v>7483</v>
      </c>
      <c r="E387" s="662" t="s">
        <v>7442</v>
      </c>
      <c r="F387" s="665">
        <v>52</v>
      </c>
      <c r="G387" s="665">
        <v>4418.96</v>
      </c>
      <c r="H387" s="665">
        <v>1</v>
      </c>
      <c r="I387" s="665">
        <v>84.98</v>
      </c>
      <c r="J387" s="665">
        <v>64</v>
      </c>
      <c r="K387" s="665">
        <v>5438.72</v>
      </c>
      <c r="L387" s="665">
        <v>1.2307692307692308</v>
      </c>
      <c r="M387" s="665">
        <v>84.98</v>
      </c>
      <c r="N387" s="665">
        <v>64</v>
      </c>
      <c r="O387" s="665">
        <v>5438.7199999999993</v>
      </c>
      <c r="P387" s="678">
        <v>1.2307692307692306</v>
      </c>
      <c r="Q387" s="666">
        <v>84.97999999999999</v>
      </c>
    </row>
    <row r="388" spans="1:17" ht="14.4" customHeight="1" x14ac:dyDescent="0.3">
      <c r="A388" s="661" t="s">
        <v>575</v>
      </c>
      <c r="B388" s="662" t="s">
        <v>7137</v>
      </c>
      <c r="C388" s="662" t="s">
        <v>6967</v>
      </c>
      <c r="D388" s="662" t="s">
        <v>7484</v>
      </c>
      <c r="E388" s="662" t="s">
        <v>7485</v>
      </c>
      <c r="F388" s="665"/>
      <c r="G388" s="665"/>
      <c r="H388" s="665"/>
      <c r="I388" s="665"/>
      <c r="J388" s="665">
        <v>1</v>
      </c>
      <c r="K388" s="665">
        <v>4348.4799999999996</v>
      </c>
      <c r="L388" s="665"/>
      <c r="M388" s="665">
        <v>4348.4799999999996</v>
      </c>
      <c r="N388" s="665"/>
      <c r="O388" s="665"/>
      <c r="P388" s="678"/>
      <c r="Q388" s="666"/>
    </row>
    <row r="389" spans="1:17" ht="14.4" customHeight="1" x14ac:dyDescent="0.3">
      <c r="A389" s="661" t="s">
        <v>575</v>
      </c>
      <c r="B389" s="662" t="s">
        <v>7137</v>
      </c>
      <c r="C389" s="662" t="s">
        <v>6967</v>
      </c>
      <c r="D389" s="662" t="s">
        <v>7486</v>
      </c>
      <c r="E389" s="662" t="s">
        <v>7487</v>
      </c>
      <c r="F389" s="665"/>
      <c r="G389" s="665"/>
      <c r="H389" s="665"/>
      <c r="I389" s="665"/>
      <c r="J389" s="665">
        <v>1</v>
      </c>
      <c r="K389" s="665">
        <v>5440.91</v>
      </c>
      <c r="L389" s="665"/>
      <c r="M389" s="665">
        <v>5440.91</v>
      </c>
      <c r="N389" s="665"/>
      <c r="O389" s="665"/>
      <c r="P389" s="678"/>
      <c r="Q389" s="666"/>
    </row>
    <row r="390" spans="1:17" ht="14.4" customHeight="1" x14ac:dyDescent="0.3">
      <c r="A390" s="661" t="s">
        <v>575</v>
      </c>
      <c r="B390" s="662" t="s">
        <v>7137</v>
      </c>
      <c r="C390" s="662" t="s">
        <v>6967</v>
      </c>
      <c r="D390" s="662" t="s">
        <v>7488</v>
      </c>
      <c r="E390" s="662" t="s">
        <v>7489</v>
      </c>
      <c r="F390" s="665"/>
      <c r="G390" s="665"/>
      <c r="H390" s="665"/>
      <c r="I390" s="665"/>
      <c r="J390" s="665">
        <v>1</v>
      </c>
      <c r="K390" s="665">
        <v>6832.75</v>
      </c>
      <c r="L390" s="665"/>
      <c r="M390" s="665">
        <v>6832.75</v>
      </c>
      <c r="N390" s="665"/>
      <c r="O390" s="665"/>
      <c r="P390" s="678"/>
      <c r="Q390" s="666"/>
    </row>
    <row r="391" spans="1:17" ht="14.4" customHeight="1" x14ac:dyDescent="0.3">
      <c r="A391" s="661" t="s">
        <v>575</v>
      </c>
      <c r="B391" s="662" t="s">
        <v>7137</v>
      </c>
      <c r="C391" s="662" t="s">
        <v>6967</v>
      </c>
      <c r="D391" s="662" t="s">
        <v>7490</v>
      </c>
      <c r="E391" s="662" t="s">
        <v>7491</v>
      </c>
      <c r="F391" s="665">
        <v>1</v>
      </c>
      <c r="G391" s="665">
        <v>1370.07</v>
      </c>
      <c r="H391" s="665">
        <v>1</v>
      </c>
      <c r="I391" s="665">
        <v>1370.07</v>
      </c>
      <c r="J391" s="665">
        <v>3</v>
      </c>
      <c r="K391" s="665">
        <v>4110.21</v>
      </c>
      <c r="L391" s="665">
        <v>3</v>
      </c>
      <c r="M391" s="665">
        <v>1370.07</v>
      </c>
      <c r="N391" s="665"/>
      <c r="O391" s="665"/>
      <c r="P391" s="678"/>
      <c r="Q391" s="666"/>
    </row>
    <row r="392" spans="1:17" ht="14.4" customHeight="1" x14ac:dyDescent="0.3">
      <c r="A392" s="661" t="s">
        <v>575</v>
      </c>
      <c r="B392" s="662" t="s">
        <v>7137</v>
      </c>
      <c r="C392" s="662" t="s">
        <v>6967</v>
      </c>
      <c r="D392" s="662" t="s">
        <v>7492</v>
      </c>
      <c r="E392" s="662" t="s">
        <v>7491</v>
      </c>
      <c r="F392" s="665">
        <v>58</v>
      </c>
      <c r="G392" s="665">
        <v>41355.159999999996</v>
      </c>
      <c r="H392" s="665">
        <v>1</v>
      </c>
      <c r="I392" s="665">
        <v>713.02</v>
      </c>
      <c r="J392" s="665">
        <v>62</v>
      </c>
      <c r="K392" s="665">
        <v>44207.24</v>
      </c>
      <c r="L392" s="665">
        <v>1.0689655172413794</v>
      </c>
      <c r="M392" s="665">
        <v>713.02</v>
      </c>
      <c r="N392" s="665">
        <v>68</v>
      </c>
      <c r="O392" s="665">
        <v>48485.36</v>
      </c>
      <c r="P392" s="678">
        <v>1.1724137931034484</v>
      </c>
      <c r="Q392" s="666">
        <v>713.02</v>
      </c>
    </row>
    <row r="393" spans="1:17" ht="14.4" customHeight="1" x14ac:dyDescent="0.3">
      <c r="A393" s="661" t="s">
        <v>575</v>
      </c>
      <c r="B393" s="662" t="s">
        <v>7137</v>
      </c>
      <c r="C393" s="662" t="s">
        <v>6967</v>
      </c>
      <c r="D393" s="662" t="s">
        <v>7493</v>
      </c>
      <c r="E393" s="662" t="s">
        <v>7494</v>
      </c>
      <c r="F393" s="665">
        <v>112</v>
      </c>
      <c r="G393" s="665">
        <v>25767.839999999997</v>
      </c>
      <c r="H393" s="665">
        <v>1</v>
      </c>
      <c r="I393" s="665">
        <v>230.06999999999996</v>
      </c>
      <c r="J393" s="665">
        <v>118</v>
      </c>
      <c r="K393" s="665">
        <v>27148.260000000002</v>
      </c>
      <c r="L393" s="665">
        <v>1.0535714285714288</v>
      </c>
      <c r="M393" s="665">
        <v>230.07000000000002</v>
      </c>
      <c r="N393" s="665">
        <v>115</v>
      </c>
      <c r="O393" s="665">
        <v>26458.05</v>
      </c>
      <c r="P393" s="678">
        <v>1.0267857142857144</v>
      </c>
      <c r="Q393" s="666">
        <v>230.07</v>
      </c>
    </row>
    <row r="394" spans="1:17" ht="14.4" customHeight="1" x14ac:dyDescent="0.3">
      <c r="A394" s="661" t="s">
        <v>575</v>
      </c>
      <c r="B394" s="662" t="s">
        <v>7137</v>
      </c>
      <c r="C394" s="662" t="s">
        <v>6967</v>
      </c>
      <c r="D394" s="662" t="s">
        <v>7495</v>
      </c>
      <c r="E394" s="662" t="s">
        <v>7496</v>
      </c>
      <c r="F394" s="665">
        <v>23</v>
      </c>
      <c r="G394" s="665">
        <v>2836.59</v>
      </c>
      <c r="H394" s="665">
        <v>1</v>
      </c>
      <c r="I394" s="665">
        <v>123.33000000000001</v>
      </c>
      <c r="J394" s="665">
        <v>6</v>
      </c>
      <c r="K394" s="665">
        <v>739.98</v>
      </c>
      <c r="L394" s="665">
        <v>0.2608695652173913</v>
      </c>
      <c r="M394" s="665">
        <v>123.33</v>
      </c>
      <c r="N394" s="665">
        <v>6</v>
      </c>
      <c r="O394" s="665">
        <v>739.98</v>
      </c>
      <c r="P394" s="678">
        <v>0.2608695652173913</v>
      </c>
      <c r="Q394" s="666">
        <v>123.33</v>
      </c>
    </row>
    <row r="395" spans="1:17" ht="14.4" customHeight="1" x14ac:dyDescent="0.3">
      <c r="A395" s="661" t="s">
        <v>575</v>
      </c>
      <c r="B395" s="662" t="s">
        <v>7137</v>
      </c>
      <c r="C395" s="662" t="s">
        <v>6967</v>
      </c>
      <c r="D395" s="662" t="s">
        <v>7497</v>
      </c>
      <c r="E395" s="662" t="s">
        <v>7496</v>
      </c>
      <c r="F395" s="665">
        <v>6</v>
      </c>
      <c r="G395" s="665">
        <v>547.20000000000005</v>
      </c>
      <c r="H395" s="665">
        <v>1</v>
      </c>
      <c r="I395" s="665">
        <v>91.2</v>
      </c>
      <c r="J395" s="665">
        <v>1</v>
      </c>
      <c r="K395" s="665">
        <v>91.2</v>
      </c>
      <c r="L395" s="665">
        <v>0.16666666666666666</v>
      </c>
      <c r="M395" s="665">
        <v>91.2</v>
      </c>
      <c r="N395" s="665"/>
      <c r="O395" s="665"/>
      <c r="P395" s="678"/>
      <c r="Q395" s="666"/>
    </row>
    <row r="396" spans="1:17" ht="14.4" customHeight="1" x14ac:dyDescent="0.3">
      <c r="A396" s="661" t="s">
        <v>575</v>
      </c>
      <c r="B396" s="662" t="s">
        <v>7137</v>
      </c>
      <c r="C396" s="662" t="s">
        <v>6967</v>
      </c>
      <c r="D396" s="662" t="s">
        <v>7177</v>
      </c>
      <c r="E396" s="662" t="s">
        <v>7178</v>
      </c>
      <c r="F396" s="665">
        <v>18</v>
      </c>
      <c r="G396" s="665">
        <v>3917.5199999999995</v>
      </c>
      <c r="H396" s="665">
        <v>1</v>
      </c>
      <c r="I396" s="665">
        <v>217.64</v>
      </c>
      <c r="J396" s="665">
        <v>17</v>
      </c>
      <c r="K396" s="665">
        <v>3699.8799999999997</v>
      </c>
      <c r="L396" s="665">
        <v>0.94444444444444442</v>
      </c>
      <c r="M396" s="665">
        <v>217.64</v>
      </c>
      <c r="N396" s="665">
        <v>17</v>
      </c>
      <c r="O396" s="665">
        <v>3699.8799999999997</v>
      </c>
      <c r="P396" s="678">
        <v>0.94444444444444442</v>
      </c>
      <c r="Q396" s="666">
        <v>217.64</v>
      </c>
    </row>
    <row r="397" spans="1:17" ht="14.4" customHeight="1" x14ac:dyDescent="0.3">
      <c r="A397" s="661" t="s">
        <v>575</v>
      </c>
      <c r="B397" s="662" t="s">
        <v>7137</v>
      </c>
      <c r="C397" s="662" t="s">
        <v>6967</v>
      </c>
      <c r="D397" s="662" t="s">
        <v>7498</v>
      </c>
      <c r="E397" s="662" t="s">
        <v>7178</v>
      </c>
      <c r="F397" s="665">
        <v>14</v>
      </c>
      <c r="G397" s="665">
        <v>3714.3399999999997</v>
      </c>
      <c r="H397" s="665">
        <v>1</v>
      </c>
      <c r="I397" s="665">
        <v>265.31</v>
      </c>
      <c r="J397" s="665">
        <v>3</v>
      </c>
      <c r="K397" s="665">
        <v>795.93000000000006</v>
      </c>
      <c r="L397" s="665">
        <v>0.21428571428571433</v>
      </c>
      <c r="M397" s="665">
        <v>265.31</v>
      </c>
      <c r="N397" s="665">
        <v>3</v>
      </c>
      <c r="O397" s="665">
        <v>795.93000000000006</v>
      </c>
      <c r="P397" s="678">
        <v>0.21428571428571433</v>
      </c>
      <c r="Q397" s="666">
        <v>265.31</v>
      </c>
    </row>
    <row r="398" spans="1:17" ht="14.4" customHeight="1" x14ac:dyDescent="0.3">
      <c r="A398" s="661" t="s">
        <v>575</v>
      </c>
      <c r="B398" s="662" t="s">
        <v>7137</v>
      </c>
      <c r="C398" s="662" t="s">
        <v>6967</v>
      </c>
      <c r="D398" s="662" t="s">
        <v>7499</v>
      </c>
      <c r="E398" s="662" t="s">
        <v>7500</v>
      </c>
      <c r="F398" s="665">
        <v>3</v>
      </c>
      <c r="G398" s="665">
        <v>565.86</v>
      </c>
      <c r="H398" s="665">
        <v>1</v>
      </c>
      <c r="I398" s="665">
        <v>188.62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575</v>
      </c>
      <c r="B399" s="662" t="s">
        <v>7137</v>
      </c>
      <c r="C399" s="662" t="s">
        <v>6967</v>
      </c>
      <c r="D399" s="662" t="s">
        <v>7501</v>
      </c>
      <c r="E399" s="662" t="s">
        <v>7500</v>
      </c>
      <c r="F399" s="665">
        <v>1</v>
      </c>
      <c r="G399" s="665">
        <v>487.09</v>
      </c>
      <c r="H399" s="665">
        <v>1</v>
      </c>
      <c r="I399" s="665">
        <v>487.09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575</v>
      </c>
      <c r="B400" s="662" t="s">
        <v>7137</v>
      </c>
      <c r="C400" s="662" t="s">
        <v>6967</v>
      </c>
      <c r="D400" s="662" t="s">
        <v>7502</v>
      </c>
      <c r="E400" s="662" t="s">
        <v>7503</v>
      </c>
      <c r="F400" s="665">
        <v>37</v>
      </c>
      <c r="G400" s="665">
        <v>19172.660000000003</v>
      </c>
      <c r="H400" s="665">
        <v>1</v>
      </c>
      <c r="I400" s="665">
        <v>518.18000000000006</v>
      </c>
      <c r="J400" s="665">
        <v>31</v>
      </c>
      <c r="K400" s="665">
        <v>16063.58</v>
      </c>
      <c r="L400" s="665">
        <v>0.83783783783783772</v>
      </c>
      <c r="M400" s="665">
        <v>518.17999999999995</v>
      </c>
      <c r="N400" s="665">
        <v>31</v>
      </c>
      <c r="O400" s="665">
        <v>16063.58</v>
      </c>
      <c r="P400" s="678">
        <v>0.83783783783783772</v>
      </c>
      <c r="Q400" s="666">
        <v>518.17999999999995</v>
      </c>
    </row>
    <row r="401" spans="1:17" ht="14.4" customHeight="1" x14ac:dyDescent="0.3">
      <c r="A401" s="661" t="s">
        <v>575</v>
      </c>
      <c r="B401" s="662" t="s">
        <v>7137</v>
      </c>
      <c r="C401" s="662" t="s">
        <v>6967</v>
      </c>
      <c r="D401" s="662" t="s">
        <v>7504</v>
      </c>
      <c r="E401" s="662" t="s">
        <v>7505</v>
      </c>
      <c r="F401" s="665">
        <v>39</v>
      </c>
      <c r="G401" s="665">
        <v>40337.310000000005</v>
      </c>
      <c r="H401" s="665">
        <v>1</v>
      </c>
      <c r="I401" s="665">
        <v>1034.2900000000002</v>
      </c>
      <c r="J401" s="665">
        <v>23</v>
      </c>
      <c r="K401" s="665">
        <v>23788.67</v>
      </c>
      <c r="L401" s="665">
        <v>0.58974358974358965</v>
      </c>
      <c r="M401" s="665">
        <v>1034.29</v>
      </c>
      <c r="N401" s="665">
        <v>13</v>
      </c>
      <c r="O401" s="665">
        <v>13445.77</v>
      </c>
      <c r="P401" s="678">
        <v>0.33333333333333331</v>
      </c>
      <c r="Q401" s="666">
        <v>1034.29</v>
      </c>
    </row>
    <row r="402" spans="1:17" ht="14.4" customHeight="1" x14ac:dyDescent="0.3">
      <c r="A402" s="661" t="s">
        <v>575</v>
      </c>
      <c r="B402" s="662" t="s">
        <v>7137</v>
      </c>
      <c r="C402" s="662" t="s">
        <v>6967</v>
      </c>
      <c r="D402" s="662" t="s">
        <v>7506</v>
      </c>
      <c r="E402" s="662" t="s">
        <v>7440</v>
      </c>
      <c r="F402" s="665">
        <v>7</v>
      </c>
      <c r="G402" s="665">
        <v>638.40000000000009</v>
      </c>
      <c r="H402" s="665">
        <v>1</v>
      </c>
      <c r="I402" s="665">
        <v>91.200000000000017</v>
      </c>
      <c r="J402" s="665">
        <v>1</v>
      </c>
      <c r="K402" s="665">
        <v>91.2</v>
      </c>
      <c r="L402" s="665">
        <v>0.14285714285714285</v>
      </c>
      <c r="M402" s="665">
        <v>91.2</v>
      </c>
      <c r="N402" s="665">
        <v>2</v>
      </c>
      <c r="O402" s="665">
        <v>182.4</v>
      </c>
      <c r="P402" s="678">
        <v>0.2857142857142857</v>
      </c>
      <c r="Q402" s="666">
        <v>91.2</v>
      </c>
    </row>
    <row r="403" spans="1:17" ht="14.4" customHeight="1" x14ac:dyDescent="0.3">
      <c r="A403" s="661" t="s">
        <v>575</v>
      </c>
      <c r="B403" s="662" t="s">
        <v>7137</v>
      </c>
      <c r="C403" s="662" t="s">
        <v>6967</v>
      </c>
      <c r="D403" s="662" t="s">
        <v>7507</v>
      </c>
      <c r="E403" s="662" t="s">
        <v>7442</v>
      </c>
      <c r="F403" s="665">
        <v>41</v>
      </c>
      <c r="G403" s="665">
        <v>3951.58</v>
      </c>
      <c r="H403" s="665">
        <v>1</v>
      </c>
      <c r="I403" s="665">
        <v>96.38</v>
      </c>
      <c r="J403" s="665">
        <v>22</v>
      </c>
      <c r="K403" s="665">
        <v>2120.3599999999997</v>
      </c>
      <c r="L403" s="665">
        <v>0.53658536585365846</v>
      </c>
      <c r="M403" s="665">
        <v>96.379999999999981</v>
      </c>
      <c r="N403" s="665">
        <v>19</v>
      </c>
      <c r="O403" s="665">
        <v>1831.2199999999998</v>
      </c>
      <c r="P403" s="678">
        <v>0.46341463414634143</v>
      </c>
      <c r="Q403" s="666">
        <v>96.38</v>
      </c>
    </row>
    <row r="404" spans="1:17" ht="14.4" customHeight="1" x14ac:dyDescent="0.3">
      <c r="A404" s="661" t="s">
        <v>575</v>
      </c>
      <c r="B404" s="662" t="s">
        <v>7137</v>
      </c>
      <c r="C404" s="662" t="s">
        <v>6967</v>
      </c>
      <c r="D404" s="662" t="s">
        <v>7508</v>
      </c>
      <c r="E404" s="662" t="s">
        <v>7442</v>
      </c>
      <c r="F404" s="665">
        <v>115</v>
      </c>
      <c r="G404" s="665">
        <v>13943.75</v>
      </c>
      <c r="H404" s="665">
        <v>1</v>
      </c>
      <c r="I404" s="665">
        <v>121.25</v>
      </c>
      <c r="J404" s="665">
        <v>74</v>
      </c>
      <c r="K404" s="665">
        <v>8972.5</v>
      </c>
      <c r="L404" s="665">
        <v>0.64347826086956517</v>
      </c>
      <c r="M404" s="665">
        <v>121.25</v>
      </c>
      <c r="N404" s="665">
        <v>34</v>
      </c>
      <c r="O404" s="665">
        <v>4122.5</v>
      </c>
      <c r="P404" s="678">
        <v>0.29565217391304349</v>
      </c>
      <c r="Q404" s="666">
        <v>121.25</v>
      </c>
    </row>
    <row r="405" spans="1:17" ht="14.4" customHeight="1" x14ac:dyDescent="0.3">
      <c r="A405" s="661" t="s">
        <v>575</v>
      </c>
      <c r="B405" s="662" t="s">
        <v>7137</v>
      </c>
      <c r="C405" s="662" t="s">
        <v>6967</v>
      </c>
      <c r="D405" s="662" t="s">
        <v>7509</v>
      </c>
      <c r="E405" s="662" t="s">
        <v>7442</v>
      </c>
      <c r="F405" s="665">
        <v>7</v>
      </c>
      <c r="G405" s="665">
        <v>725.48</v>
      </c>
      <c r="H405" s="665">
        <v>1</v>
      </c>
      <c r="I405" s="665">
        <v>103.64</v>
      </c>
      <c r="J405" s="665">
        <v>8</v>
      </c>
      <c r="K405" s="665">
        <v>829.12</v>
      </c>
      <c r="L405" s="665">
        <v>1.1428571428571428</v>
      </c>
      <c r="M405" s="665">
        <v>103.64</v>
      </c>
      <c r="N405" s="665">
        <v>11</v>
      </c>
      <c r="O405" s="665">
        <v>1140.04</v>
      </c>
      <c r="P405" s="678">
        <v>1.5714285714285714</v>
      </c>
      <c r="Q405" s="666">
        <v>103.64</v>
      </c>
    </row>
    <row r="406" spans="1:17" ht="14.4" customHeight="1" x14ac:dyDescent="0.3">
      <c r="A406" s="661" t="s">
        <v>575</v>
      </c>
      <c r="B406" s="662" t="s">
        <v>7137</v>
      </c>
      <c r="C406" s="662" t="s">
        <v>6967</v>
      </c>
      <c r="D406" s="662" t="s">
        <v>7510</v>
      </c>
      <c r="E406" s="662" t="s">
        <v>7442</v>
      </c>
      <c r="F406" s="665"/>
      <c r="G406" s="665"/>
      <c r="H406" s="665"/>
      <c r="I406" s="665"/>
      <c r="J406" s="665">
        <v>2</v>
      </c>
      <c r="K406" s="665">
        <v>228</v>
      </c>
      <c r="L406" s="665"/>
      <c r="M406" s="665">
        <v>114</v>
      </c>
      <c r="N406" s="665">
        <v>4</v>
      </c>
      <c r="O406" s="665">
        <v>456</v>
      </c>
      <c r="P406" s="678"/>
      <c r="Q406" s="666">
        <v>114</v>
      </c>
    </row>
    <row r="407" spans="1:17" ht="14.4" customHeight="1" x14ac:dyDescent="0.3">
      <c r="A407" s="661" t="s">
        <v>575</v>
      </c>
      <c r="B407" s="662" t="s">
        <v>7137</v>
      </c>
      <c r="C407" s="662" t="s">
        <v>6967</v>
      </c>
      <c r="D407" s="662" t="s">
        <v>7511</v>
      </c>
      <c r="E407" s="662" t="s">
        <v>7442</v>
      </c>
      <c r="F407" s="665">
        <v>7</v>
      </c>
      <c r="G407" s="665">
        <v>1204.28</v>
      </c>
      <c r="H407" s="665">
        <v>1</v>
      </c>
      <c r="I407" s="665">
        <v>172.04</v>
      </c>
      <c r="J407" s="665">
        <v>4</v>
      </c>
      <c r="K407" s="665">
        <v>688.16</v>
      </c>
      <c r="L407" s="665">
        <v>0.5714285714285714</v>
      </c>
      <c r="M407" s="665">
        <v>172.04</v>
      </c>
      <c r="N407" s="665">
        <v>2</v>
      </c>
      <c r="O407" s="665">
        <v>344.08</v>
      </c>
      <c r="P407" s="678">
        <v>0.2857142857142857</v>
      </c>
      <c r="Q407" s="666">
        <v>172.04</v>
      </c>
    </row>
    <row r="408" spans="1:17" ht="14.4" customHeight="1" x14ac:dyDescent="0.3">
      <c r="A408" s="661" t="s">
        <v>575</v>
      </c>
      <c r="B408" s="662" t="s">
        <v>7137</v>
      </c>
      <c r="C408" s="662" t="s">
        <v>6967</v>
      </c>
      <c r="D408" s="662" t="s">
        <v>7512</v>
      </c>
      <c r="E408" s="662" t="s">
        <v>7442</v>
      </c>
      <c r="F408" s="665">
        <v>281</v>
      </c>
      <c r="G408" s="665">
        <v>25334.959999999999</v>
      </c>
      <c r="H408" s="665">
        <v>1</v>
      </c>
      <c r="I408" s="665">
        <v>90.16</v>
      </c>
      <c r="J408" s="665">
        <v>291</v>
      </c>
      <c r="K408" s="665">
        <v>26236.559999999998</v>
      </c>
      <c r="L408" s="665">
        <v>1.0355871886120995</v>
      </c>
      <c r="M408" s="665">
        <v>90.16</v>
      </c>
      <c r="N408" s="665">
        <v>224</v>
      </c>
      <c r="O408" s="665">
        <v>20195.84</v>
      </c>
      <c r="P408" s="678">
        <v>0.79715302491103202</v>
      </c>
      <c r="Q408" s="666">
        <v>90.16</v>
      </c>
    </row>
    <row r="409" spans="1:17" ht="14.4" customHeight="1" x14ac:dyDescent="0.3">
      <c r="A409" s="661" t="s">
        <v>575</v>
      </c>
      <c r="B409" s="662" t="s">
        <v>7137</v>
      </c>
      <c r="C409" s="662" t="s">
        <v>6967</v>
      </c>
      <c r="D409" s="662" t="s">
        <v>7513</v>
      </c>
      <c r="E409" s="662" t="s">
        <v>7514</v>
      </c>
      <c r="F409" s="665">
        <v>7</v>
      </c>
      <c r="G409" s="665">
        <v>1450.89</v>
      </c>
      <c r="H409" s="665">
        <v>1</v>
      </c>
      <c r="I409" s="665">
        <v>207.27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575</v>
      </c>
      <c r="B410" s="662" t="s">
        <v>7137</v>
      </c>
      <c r="C410" s="662" t="s">
        <v>6967</v>
      </c>
      <c r="D410" s="662" t="s">
        <v>7515</v>
      </c>
      <c r="E410" s="662" t="s">
        <v>7514</v>
      </c>
      <c r="F410" s="665"/>
      <c r="G410" s="665"/>
      <c r="H410" s="665"/>
      <c r="I410" s="665"/>
      <c r="J410" s="665"/>
      <c r="K410" s="665"/>
      <c r="L410" s="665"/>
      <c r="M410" s="665"/>
      <c r="N410" s="665">
        <v>6</v>
      </c>
      <c r="O410" s="665">
        <v>1399.0800000000002</v>
      </c>
      <c r="P410" s="678"/>
      <c r="Q410" s="666">
        <v>233.18000000000004</v>
      </c>
    </row>
    <row r="411" spans="1:17" ht="14.4" customHeight="1" x14ac:dyDescent="0.3">
      <c r="A411" s="661" t="s">
        <v>575</v>
      </c>
      <c r="B411" s="662" t="s">
        <v>7137</v>
      </c>
      <c r="C411" s="662" t="s">
        <v>6967</v>
      </c>
      <c r="D411" s="662" t="s">
        <v>7516</v>
      </c>
      <c r="E411" s="662" t="s">
        <v>7517</v>
      </c>
      <c r="F411" s="665">
        <v>5</v>
      </c>
      <c r="G411" s="665">
        <v>22260.300000000003</v>
      </c>
      <c r="H411" s="665">
        <v>1</v>
      </c>
      <c r="I411" s="665">
        <v>4452.0600000000004</v>
      </c>
      <c r="J411" s="665">
        <v>4</v>
      </c>
      <c r="K411" s="665">
        <v>17808.240000000002</v>
      </c>
      <c r="L411" s="665">
        <v>0.79999999999999993</v>
      </c>
      <c r="M411" s="665">
        <v>4452.0600000000004</v>
      </c>
      <c r="N411" s="665">
        <v>4</v>
      </c>
      <c r="O411" s="665">
        <v>17808.240000000002</v>
      </c>
      <c r="P411" s="678">
        <v>0.79999999999999993</v>
      </c>
      <c r="Q411" s="666">
        <v>4452.0600000000004</v>
      </c>
    </row>
    <row r="412" spans="1:17" ht="14.4" customHeight="1" x14ac:dyDescent="0.3">
      <c r="A412" s="661" t="s">
        <v>575</v>
      </c>
      <c r="B412" s="662" t="s">
        <v>7137</v>
      </c>
      <c r="C412" s="662" t="s">
        <v>6967</v>
      </c>
      <c r="D412" s="662" t="s">
        <v>7518</v>
      </c>
      <c r="E412" s="662" t="s">
        <v>7519</v>
      </c>
      <c r="F412" s="665">
        <v>6</v>
      </c>
      <c r="G412" s="665">
        <v>513</v>
      </c>
      <c r="H412" s="665">
        <v>1</v>
      </c>
      <c r="I412" s="665">
        <v>85.5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575</v>
      </c>
      <c r="B413" s="662" t="s">
        <v>7137</v>
      </c>
      <c r="C413" s="662" t="s">
        <v>6967</v>
      </c>
      <c r="D413" s="662" t="s">
        <v>7520</v>
      </c>
      <c r="E413" s="662" t="s">
        <v>7521</v>
      </c>
      <c r="F413" s="665"/>
      <c r="G413" s="665"/>
      <c r="H413" s="665"/>
      <c r="I413" s="665"/>
      <c r="J413" s="665">
        <v>2</v>
      </c>
      <c r="K413" s="665">
        <v>3662.5</v>
      </c>
      <c r="L413" s="665"/>
      <c r="M413" s="665">
        <v>1831.25</v>
      </c>
      <c r="N413" s="665">
        <v>1</v>
      </c>
      <c r="O413" s="665">
        <v>1831.25</v>
      </c>
      <c r="P413" s="678"/>
      <c r="Q413" s="666">
        <v>1831.25</v>
      </c>
    </row>
    <row r="414" spans="1:17" ht="14.4" customHeight="1" x14ac:dyDescent="0.3">
      <c r="A414" s="661" t="s">
        <v>575</v>
      </c>
      <c r="B414" s="662" t="s">
        <v>7137</v>
      </c>
      <c r="C414" s="662" t="s">
        <v>6967</v>
      </c>
      <c r="D414" s="662" t="s">
        <v>7522</v>
      </c>
      <c r="E414" s="662" t="s">
        <v>7523</v>
      </c>
      <c r="F414" s="665"/>
      <c r="G414" s="665"/>
      <c r="H414" s="665"/>
      <c r="I414" s="665"/>
      <c r="J414" s="665">
        <v>2</v>
      </c>
      <c r="K414" s="665">
        <v>25363.96</v>
      </c>
      <c r="L414" s="665"/>
      <c r="M414" s="665">
        <v>12681.98</v>
      </c>
      <c r="N414" s="665">
        <v>1</v>
      </c>
      <c r="O414" s="665">
        <v>12681.98</v>
      </c>
      <c r="P414" s="678"/>
      <c r="Q414" s="666">
        <v>12681.98</v>
      </c>
    </row>
    <row r="415" spans="1:17" ht="14.4" customHeight="1" x14ac:dyDescent="0.3">
      <c r="A415" s="661" t="s">
        <v>575</v>
      </c>
      <c r="B415" s="662" t="s">
        <v>7137</v>
      </c>
      <c r="C415" s="662" t="s">
        <v>6967</v>
      </c>
      <c r="D415" s="662" t="s">
        <v>7524</v>
      </c>
      <c r="E415" s="662" t="s">
        <v>7525</v>
      </c>
      <c r="F415" s="665">
        <v>4</v>
      </c>
      <c r="G415" s="665">
        <v>19608</v>
      </c>
      <c r="H415" s="665">
        <v>1</v>
      </c>
      <c r="I415" s="665">
        <v>4902</v>
      </c>
      <c r="J415" s="665">
        <v>7</v>
      </c>
      <c r="K415" s="665">
        <v>34314</v>
      </c>
      <c r="L415" s="665">
        <v>1.75</v>
      </c>
      <c r="M415" s="665">
        <v>4902</v>
      </c>
      <c r="N415" s="665">
        <v>5</v>
      </c>
      <c r="O415" s="665">
        <v>24510</v>
      </c>
      <c r="P415" s="678">
        <v>1.25</v>
      </c>
      <c r="Q415" s="666">
        <v>4902</v>
      </c>
    </row>
    <row r="416" spans="1:17" ht="14.4" customHeight="1" x14ac:dyDescent="0.3">
      <c r="A416" s="661" t="s">
        <v>575</v>
      </c>
      <c r="B416" s="662" t="s">
        <v>7137</v>
      </c>
      <c r="C416" s="662" t="s">
        <v>6967</v>
      </c>
      <c r="D416" s="662" t="s">
        <v>7526</v>
      </c>
      <c r="E416" s="662" t="s">
        <v>7527</v>
      </c>
      <c r="F416" s="665"/>
      <c r="G416" s="665"/>
      <c r="H416" s="665"/>
      <c r="I416" s="665"/>
      <c r="J416" s="665">
        <v>2</v>
      </c>
      <c r="K416" s="665">
        <v>9638</v>
      </c>
      <c r="L416" s="665"/>
      <c r="M416" s="665">
        <v>4819</v>
      </c>
      <c r="N416" s="665">
        <v>1</v>
      </c>
      <c r="O416" s="665">
        <v>4819</v>
      </c>
      <c r="P416" s="678"/>
      <c r="Q416" s="666">
        <v>4819</v>
      </c>
    </row>
    <row r="417" spans="1:17" ht="14.4" customHeight="1" x14ac:dyDescent="0.3">
      <c r="A417" s="661" t="s">
        <v>575</v>
      </c>
      <c r="B417" s="662" t="s">
        <v>7137</v>
      </c>
      <c r="C417" s="662" t="s">
        <v>6967</v>
      </c>
      <c r="D417" s="662" t="s">
        <v>7528</v>
      </c>
      <c r="E417" s="662" t="s">
        <v>7529</v>
      </c>
      <c r="F417" s="665">
        <v>17</v>
      </c>
      <c r="G417" s="665">
        <v>84830</v>
      </c>
      <c r="H417" s="665">
        <v>1</v>
      </c>
      <c r="I417" s="665">
        <v>4990</v>
      </c>
      <c r="J417" s="665">
        <v>10</v>
      </c>
      <c r="K417" s="665">
        <v>49900</v>
      </c>
      <c r="L417" s="665">
        <v>0.58823529411764708</v>
      </c>
      <c r="M417" s="665">
        <v>4990</v>
      </c>
      <c r="N417" s="665">
        <v>19</v>
      </c>
      <c r="O417" s="665">
        <v>94810</v>
      </c>
      <c r="P417" s="678">
        <v>1.1176470588235294</v>
      </c>
      <c r="Q417" s="666">
        <v>4990</v>
      </c>
    </row>
    <row r="418" spans="1:17" ht="14.4" customHeight="1" x14ac:dyDescent="0.3">
      <c r="A418" s="661" t="s">
        <v>575</v>
      </c>
      <c r="B418" s="662" t="s">
        <v>7137</v>
      </c>
      <c r="C418" s="662" t="s">
        <v>6967</v>
      </c>
      <c r="D418" s="662" t="s">
        <v>7530</v>
      </c>
      <c r="E418" s="662" t="s">
        <v>7531</v>
      </c>
      <c r="F418" s="665">
        <v>6</v>
      </c>
      <c r="G418" s="665">
        <v>8916.9000000000015</v>
      </c>
      <c r="H418" s="665">
        <v>1</v>
      </c>
      <c r="I418" s="665">
        <v>1486.1500000000003</v>
      </c>
      <c r="J418" s="665">
        <v>1</v>
      </c>
      <c r="K418" s="665">
        <v>1486.15</v>
      </c>
      <c r="L418" s="665">
        <v>0.16666666666666666</v>
      </c>
      <c r="M418" s="665">
        <v>1486.15</v>
      </c>
      <c r="N418" s="665">
        <v>2</v>
      </c>
      <c r="O418" s="665">
        <v>2972.3</v>
      </c>
      <c r="P418" s="678">
        <v>0.33333333333333331</v>
      </c>
      <c r="Q418" s="666">
        <v>1486.15</v>
      </c>
    </row>
    <row r="419" spans="1:17" ht="14.4" customHeight="1" x14ac:dyDescent="0.3">
      <c r="A419" s="661" t="s">
        <v>575</v>
      </c>
      <c r="B419" s="662" t="s">
        <v>7137</v>
      </c>
      <c r="C419" s="662" t="s">
        <v>6967</v>
      </c>
      <c r="D419" s="662" t="s">
        <v>7532</v>
      </c>
      <c r="E419" s="662" t="s">
        <v>7533</v>
      </c>
      <c r="F419" s="665">
        <v>4</v>
      </c>
      <c r="G419" s="665">
        <v>11665.32</v>
      </c>
      <c r="H419" s="665">
        <v>1</v>
      </c>
      <c r="I419" s="665">
        <v>2916.33</v>
      </c>
      <c r="J419" s="665">
        <v>2</v>
      </c>
      <c r="K419" s="665">
        <v>5832.66</v>
      </c>
      <c r="L419" s="665">
        <v>0.5</v>
      </c>
      <c r="M419" s="665">
        <v>2916.33</v>
      </c>
      <c r="N419" s="665"/>
      <c r="O419" s="665"/>
      <c r="P419" s="678"/>
      <c r="Q419" s="666"/>
    </row>
    <row r="420" spans="1:17" ht="14.4" customHeight="1" x14ac:dyDescent="0.3">
      <c r="A420" s="661" t="s">
        <v>575</v>
      </c>
      <c r="B420" s="662" t="s">
        <v>7137</v>
      </c>
      <c r="C420" s="662" t="s">
        <v>6967</v>
      </c>
      <c r="D420" s="662" t="s">
        <v>7534</v>
      </c>
      <c r="E420" s="662" t="s">
        <v>7535</v>
      </c>
      <c r="F420" s="665">
        <v>1</v>
      </c>
      <c r="G420" s="665">
        <v>3199.25</v>
      </c>
      <c r="H420" s="665">
        <v>1</v>
      </c>
      <c r="I420" s="665">
        <v>3199.25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575</v>
      </c>
      <c r="B421" s="662" t="s">
        <v>7137</v>
      </c>
      <c r="C421" s="662" t="s">
        <v>6967</v>
      </c>
      <c r="D421" s="662" t="s">
        <v>7536</v>
      </c>
      <c r="E421" s="662" t="s">
        <v>7537</v>
      </c>
      <c r="F421" s="665">
        <v>9</v>
      </c>
      <c r="G421" s="665">
        <v>14679</v>
      </c>
      <c r="H421" s="665">
        <v>1</v>
      </c>
      <c r="I421" s="665">
        <v>1631</v>
      </c>
      <c r="J421" s="665">
        <v>3</v>
      </c>
      <c r="K421" s="665">
        <v>4893</v>
      </c>
      <c r="L421" s="665">
        <v>0.33333333333333331</v>
      </c>
      <c r="M421" s="665">
        <v>1631</v>
      </c>
      <c r="N421" s="665">
        <v>2</v>
      </c>
      <c r="O421" s="665">
        <v>3262</v>
      </c>
      <c r="P421" s="678">
        <v>0.22222222222222221</v>
      </c>
      <c r="Q421" s="666">
        <v>1631</v>
      </c>
    </row>
    <row r="422" spans="1:17" ht="14.4" customHeight="1" x14ac:dyDescent="0.3">
      <c r="A422" s="661" t="s">
        <v>575</v>
      </c>
      <c r="B422" s="662" t="s">
        <v>7137</v>
      </c>
      <c r="C422" s="662" t="s">
        <v>6967</v>
      </c>
      <c r="D422" s="662" t="s">
        <v>7538</v>
      </c>
      <c r="E422" s="662" t="s">
        <v>7539</v>
      </c>
      <c r="F422" s="665">
        <v>4</v>
      </c>
      <c r="G422" s="665">
        <v>11337.8</v>
      </c>
      <c r="H422" s="665">
        <v>1</v>
      </c>
      <c r="I422" s="665">
        <v>2834.45</v>
      </c>
      <c r="J422" s="665">
        <v>15</v>
      </c>
      <c r="K422" s="665">
        <v>42516.75</v>
      </c>
      <c r="L422" s="665">
        <v>3.7500000000000004</v>
      </c>
      <c r="M422" s="665">
        <v>2834.45</v>
      </c>
      <c r="N422" s="665">
        <v>1</v>
      </c>
      <c r="O422" s="665">
        <v>2834.45</v>
      </c>
      <c r="P422" s="678">
        <v>0.25</v>
      </c>
      <c r="Q422" s="666">
        <v>2834.45</v>
      </c>
    </row>
    <row r="423" spans="1:17" ht="14.4" customHeight="1" x14ac:dyDescent="0.3">
      <c r="A423" s="661" t="s">
        <v>575</v>
      </c>
      <c r="B423" s="662" t="s">
        <v>7137</v>
      </c>
      <c r="C423" s="662" t="s">
        <v>6967</v>
      </c>
      <c r="D423" s="662" t="s">
        <v>7540</v>
      </c>
      <c r="E423" s="662" t="s">
        <v>7539</v>
      </c>
      <c r="F423" s="665">
        <v>1</v>
      </c>
      <c r="G423" s="665">
        <v>4301.95</v>
      </c>
      <c r="H423" s="665">
        <v>1</v>
      </c>
      <c r="I423" s="665">
        <v>4301.95</v>
      </c>
      <c r="J423" s="665">
        <v>1</v>
      </c>
      <c r="K423" s="665">
        <v>4301.95</v>
      </c>
      <c r="L423" s="665">
        <v>1</v>
      </c>
      <c r="M423" s="665">
        <v>4301.95</v>
      </c>
      <c r="N423" s="665">
        <v>2</v>
      </c>
      <c r="O423" s="665">
        <v>8603.9</v>
      </c>
      <c r="P423" s="678">
        <v>2</v>
      </c>
      <c r="Q423" s="666">
        <v>4301.95</v>
      </c>
    </row>
    <row r="424" spans="1:17" ht="14.4" customHeight="1" x14ac:dyDescent="0.3">
      <c r="A424" s="661" t="s">
        <v>575</v>
      </c>
      <c r="B424" s="662" t="s">
        <v>7137</v>
      </c>
      <c r="C424" s="662" t="s">
        <v>6967</v>
      </c>
      <c r="D424" s="662" t="s">
        <v>7541</v>
      </c>
      <c r="E424" s="662" t="s">
        <v>7542</v>
      </c>
      <c r="F424" s="665"/>
      <c r="G424" s="665"/>
      <c r="H424" s="665"/>
      <c r="I424" s="665"/>
      <c r="J424" s="665">
        <v>10</v>
      </c>
      <c r="K424" s="665">
        <v>2850</v>
      </c>
      <c r="L424" s="665"/>
      <c r="M424" s="665">
        <v>285</v>
      </c>
      <c r="N424" s="665"/>
      <c r="O424" s="665"/>
      <c r="P424" s="678"/>
      <c r="Q424" s="666"/>
    </row>
    <row r="425" spans="1:17" ht="14.4" customHeight="1" x14ac:dyDescent="0.3">
      <c r="A425" s="661" t="s">
        <v>575</v>
      </c>
      <c r="B425" s="662" t="s">
        <v>7137</v>
      </c>
      <c r="C425" s="662" t="s">
        <v>6967</v>
      </c>
      <c r="D425" s="662" t="s">
        <v>7179</v>
      </c>
      <c r="E425" s="662" t="s">
        <v>7180</v>
      </c>
      <c r="F425" s="665">
        <v>57</v>
      </c>
      <c r="G425" s="665">
        <v>71123.460000000006</v>
      </c>
      <c r="H425" s="665">
        <v>1</v>
      </c>
      <c r="I425" s="665">
        <v>1247.7800000000002</v>
      </c>
      <c r="J425" s="665">
        <v>26</v>
      </c>
      <c r="K425" s="665">
        <v>32442.280000000002</v>
      </c>
      <c r="L425" s="665">
        <v>0.45614035087719296</v>
      </c>
      <c r="M425" s="665">
        <v>1247.7800000000002</v>
      </c>
      <c r="N425" s="665">
        <v>23</v>
      </c>
      <c r="O425" s="665">
        <v>28698.94</v>
      </c>
      <c r="P425" s="678">
        <v>0.40350877192982448</v>
      </c>
      <c r="Q425" s="666">
        <v>1247.78</v>
      </c>
    </row>
    <row r="426" spans="1:17" ht="14.4" customHeight="1" x14ac:dyDescent="0.3">
      <c r="A426" s="661" t="s">
        <v>575</v>
      </c>
      <c r="B426" s="662" t="s">
        <v>7137</v>
      </c>
      <c r="C426" s="662" t="s">
        <v>6967</v>
      </c>
      <c r="D426" s="662" t="s">
        <v>7543</v>
      </c>
      <c r="E426" s="662" t="s">
        <v>7180</v>
      </c>
      <c r="F426" s="665">
        <v>57</v>
      </c>
      <c r="G426" s="665">
        <v>81047.73</v>
      </c>
      <c r="H426" s="665">
        <v>1</v>
      </c>
      <c r="I426" s="665">
        <v>1421.8899999999999</v>
      </c>
      <c r="J426" s="665">
        <v>48</v>
      </c>
      <c r="K426" s="665">
        <v>68250.720000000001</v>
      </c>
      <c r="L426" s="665">
        <v>0.8421052631578948</v>
      </c>
      <c r="M426" s="665">
        <v>1421.89</v>
      </c>
      <c r="N426" s="665">
        <v>65</v>
      </c>
      <c r="O426" s="665">
        <v>92422.849999999991</v>
      </c>
      <c r="P426" s="678">
        <v>1.1403508771929824</v>
      </c>
      <c r="Q426" s="666">
        <v>1421.8899999999999</v>
      </c>
    </row>
    <row r="427" spans="1:17" ht="14.4" customHeight="1" x14ac:dyDescent="0.3">
      <c r="A427" s="661" t="s">
        <v>575</v>
      </c>
      <c r="B427" s="662" t="s">
        <v>7137</v>
      </c>
      <c r="C427" s="662" t="s">
        <v>6967</v>
      </c>
      <c r="D427" s="662" t="s">
        <v>7544</v>
      </c>
      <c r="E427" s="662" t="s">
        <v>7180</v>
      </c>
      <c r="F427" s="665">
        <v>55</v>
      </c>
      <c r="G427" s="665">
        <v>91086.05</v>
      </c>
      <c r="H427" s="665">
        <v>1</v>
      </c>
      <c r="I427" s="665">
        <v>1656.1100000000001</v>
      </c>
      <c r="J427" s="665">
        <v>29</v>
      </c>
      <c r="K427" s="665">
        <v>48027.19</v>
      </c>
      <c r="L427" s="665">
        <v>0.52727272727272723</v>
      </c>
      <c r="M427" s="665">
        <v>1656.1100000000001</v>
      </c>
      <c r="N427" s="665">
        <v>31</v>
      </c>
      <c r="O427" s="665">
        <v>51339.41</v>
      </c>
      <c r="P427" s="678">
        <v>0.5636363636363636</v>
      </c>
      <c r="Q427" s="666">
        <v>1656.1100000000001</v>
      </c>
    </row>
    <row r="428" spans="1:17" ht="14.4" customHeight="1" x14ac:dyDescent="0.3">
      <c r="A428" s="661" t="s">
        <v>575</v>
      </c>
      <c r="B428" s="662" t="s">
        <v>7137</v>
      </c>
      <c r="C428" s="662" t="s">
        <v>6967</v>
      </c>
      <c r="D428" s="662" t="s">
        <v>7545</v>
      </c>
      <c r="E428" s="662" t="s">
        <v>7180</v>
      </c>
      <c r="F428" s="665">
        <v>15</v>
      </c>
      <c r="G428" s="665">
        <v>26691.600000000002</v>
      </c>
      <c r="H428" s="665">
        <v>1</v>
      </c>
      <c r="I428" s="665">
        <v>1779.44</v>
      </c>
      <c r="J428" s="665">
        <v>7</v>
      </c>
      <c r="K428" s="665">
        <v>12456.08</v>
      </c>
      <c r="L428" s="665">
        <v>0.46666666666666662</v>
      </c>
      <c r="M428" s="665">
        <v>1779.44</v>
      </c>
      <c r="N428" s="665">
        <v>9</v>
      </c>
      <c r="O428" s="665">
        <v>16014.96</v>
      </c>
      <c r="P428" s="678">
        <v>0.59999999999999987</v>
      </c>
      <c r="Q428" s="666">
        <v>1779.4399999999998</v>
      </c>
    </row>
    <row r="429" spans="1:17" ht="14.4" customHeight="1" x14ac:dyDescent="0.3">
      <c r="A429" s="661" t="s">
        <v>575</v>
      </c>
      <c r="B429" s="662" t="s">
        <v>7137</v>
      </c>
      <c r="C429" s="662" t="s">
        <v>6967</v>
      </c>
      <c r="D429" s="662" t="s">
        <v>7546</v>
      </c>
      <c r="E429" s="662" t="s">
        <v>7547</v>
      </c>
      <c r="F429" s="665">
        <v>73</v>
      </c>
      <c r="G429" s="665">
        <v>103646.86000000002</v>
      </c>
      <c r="H429" s="665">
        <v>1</v>
      </c>
      <c r="I429" s="665">
        <v>1419.8200000000002</v>
      </c>
      <c r="J429" s="665">
        <v>105</v>
      </c>
      <c r="K429" s="665">
        <v>149081.1</v>
      </c>
      <c r="L429" s="665">
        <v>1.4383561643835614</v>
      </c>
      <c r="M429" s="665">
        <v>1419.8200000000002</v>
      </c>
      <c r="N429" s="665">
        <v>68</v>
      </c>
      <c r="O429" s="665">
        <v>96547.76</v>
      </c>
      <c r="P429" s="678">
        <v>0.93150684931506833</v>
      </c>
      <c r="Q429" s="666">
        <v>1419.82</v>
      </c>
    </row>
    <row r="430" spans="1:17" ht="14.4" customHeight="1" x14ac:dyDescent="0.3">
      <c r="A430" s="661" t="s">
        <v>575</v>
      </c>
      <c r="B430" s="662" t="s">
        <v>7137</v>
      </c>
      <c r="C430" s="662" t="s">
        <v>6967</v>
      </c>
      <c r="D430" s="662" t="s">
        <v>7548</v>
      </c>
      <c r="E430" s="662" t="s">
        <v>7547</v>
      </c>
      <c r="F430" s="665">
        <v>37</v>
      </c>
      <c r="G430" s="665">
        <v>57249.73</v>
      </c>
      <c r="H430" s="665">
        <v>1</v>
      </c>
      <c r="I430" s="665">
        <v>1547.2900000000002</v>
      </c>
      <c r="J430" s="665">
        <v>45</v>
      </c>
      <c r="K430" s="665">
        <v>69628.05</v>
      </c>
      <c r="L430" s="665">
        <v>1.2162162162162162</v>
      </c>
      <c r="M430" s="665">
        <v>1547.29</v>
      </c>
      <c r="N430" s="665">
        <v>55</v>
      </c>
      <c r="O430" s="665">
        <v>85100.950000000012</v>
      </c>
      <c r="P430" s="678">
        <v>1.4864864864864866</v>
      </c>
      <c r="Q430" s="666">
        <v>1547.2900000000002</v>
      </c>
    </row>
    <row r="431" spans="1:17" ht="14.4" customHeight="1" x14ac:dyDescent="0.3">
      <c r="A431" s="661" t="s">
        <v>575</v>
      </c>
      <c r="B431" s="662" t="s">
        <v>7137</v>
      </c>
      <c r="C431" s="662" t="s">
        <v>6967</v>
      </c>
      <c r="D431" s="662" t="s">
        <v>7549</v>
      </c>
      <c r="E431" s="662" t="s">
        <v>7547</v>
      </c>
      <c r="F431" s="665">
        <v>3</v>
      </c>
      <c r="G431" s="665">
        <v>4934.13</v>
      </c>
      <c r="H431" s="665">
        <v>1</v>
      </c>
      <c r="I431" s="665">
        <v>1644.71</v>
      </c>
      <c r="J431" s="665">
        <v>1</v>
      </c>
      <c r="K431" s="665">
        <v>1644.71</v>
      </c>
      <c r="L431" s="665">
        <v>0.33333333333333331</v>
      </c>
      <c r="M431" s="665">
        <v>1644.71</v>
      </c>
      <c r="N431" s="665">
        <v>2</v>
      </c>
      <c r="O431" s="665">
        <v>3289.42</v>
      </c>
      <c r="P431" s="678">
        <v>0.66666666666666663</v>
      </c>
      <c r="Q431" s="666">
        <v>1644.71</v>
      </c>
    </row>
    <row r="432" spans="1:17" ht="14.4" customHeight="1" x14ac:dyDescent="0.3">
      <c r="A432" s="661" t="s">
        <v>575</v>
      </c>
      <c r="B432" s="662" t="s">
        <v>7137</v>
      </c>
      <c r="C432" s="662" t="s">
        <v>6967</v>
      </c>
      <c r="D432" s="662" t="s">
        <v>7550</v>
      </c>
      <c r="E432" s="662" t="s">
        <v>7547</v>
      </c>
      <c r="F432" s="665">
        <v>2</v>
      </c>
      <c r="G432" s="665">
        <v>3567.16</v>
      </c>
      <c r="H432" s="665">
        <v>1</v>
      </c>
      <c r="I432" s="665">
        <v>1783.58</v>
      </c>
      <c r="J432" s="665"/>
      <c r="K432" s="665"/>
      <c r="L432" s="665"/>
      <c r="M432" s="665"/>
      <c r="N432" s="665">
        <v>4</v>
      </c>
      <c r="O432" s="665">
        <v>7134.32</v>
      </c>
      <c r="P432" s="678">
        <v>2</v>
      </c>
      <c r="Q432" s="666">
        <v>1783.58</v>
      </c>
    </row>
    <row r="433" spans="1:17" ht="14.4" customHeight="1" x14ac:dyDescent="0.3">
      <c r="A433" s="661" t="s">
        <v>575</v>
      </c>
      <c r="B433" s="662" t="s">
        <v>7137</v>
      </c>
      <c r="C433" s="662" t="s">
        <v>6967</v>
      </c>
      <c r="D433" s="662" t="s">
        <v>7551</v>
      </c>
      <c r="E433" s="662" t="s">
        <v>7552</v>
      </c>
      <c r="F433" s="665">
        <v>79</v>
      </c>
      <c r="G433" s="665">
        <v>62353.909999999989</v>
      </c>
      <c r="H433" s="665">
        <v>1</v>
      </c>
      <c r="I433" s="665">
        <v>789.28999999999985</v>
      </c>
      <c r="J433" s="665">
        <v>89</v>
      </c>
      <c r="K433" s="665">
        <v>68668.23</v>
      </c>
      <c r="L433" s="665">
        <v>1.1012658227848102</v>
      </c>
      <c r="M433" s="665">
        <v>771.5531460674157</v>
      </c>
      <c r="N433" s="665">
        <v>129</v>
      </c>
      <c r="O433" s="665">
        <v>101818.41</v>
      </c>
      <c r="P433" s="678">
        <v>1.6329113924050636</v>
      </c>
      <c r="Q433" s="666">
        <v>789.29000000000008</v>
      </c>
    </row>
    <row r="434" spans="1:17" ht="14.4" customHeight="1" x14ac:dyDescent="0.3">
      <c r="A434" s="661" t="s">
        <v>575</v>
      </c>
      <c r="B434" s="662" t="s">
        <v>7137</v>
      </c>
      <c r="C434" s="662" t="s">
        <v>6967</v>
      </c>
      <c r="D434" s="662" t="s">
        <v>7553</v>
      </c>
      <c r="E434" s="662" t="s">
        <v>7554</v>
      </c>
      <c r="F434" s="665"/>
      <c r="G434" s="665"/>
      <c r="H434" s="665"/>
      <c r="I434" s="665"/>
      <c r="J434" s="665"/>
      <c r="K434" s="665"/>
      <c r="L434" s="665"/>
      <c r="M434" s="665"/>
      <c r="N434" s="665">
        <v>1</v>
      </c>
      <c r="O434" s="665">
        <v>2603.5500000000002</v>
      </c>
      <c r="P434" s="678"/>
      <c r="Q434" s="666">
        <v>2603.5500000000002</v>
      </c>
    </row>
    <row r="435" spans="1:17" ht="14.4" customHeight="1" x14ac:dyDescent="0.3">
      <c r="A435" s="661" t="s">
        <v>575</v>
      </c>
      <c r="B435" s="662" t="s">
        <v>7137</v>
      </c>
      <c r="C435" s="662" t="s">
        <v>6967</v>
      </c>
      <c r="D435" s="662" t="s">
        <v>7555</v>
      </c>
      <c r="E435" s="662" t="s">
        <v>7556</v>
      </c>
      <c r="F435" s="665">
        <v>22</v>
      </c>
      <c r="G435" s="665">
        <v>180895.22</v>
      </c>
      <c r="H435" s="665">
        <v>1</v>
      </c>
      <c r="I435" s="665">
        <v>8222.51</v>
      </c>
      <c r="J435" s="665">
        <v>15</v>
      </c>
      <c r="K435" s="665">
        <v>123337.65</v>
      </c>
      <c r="L435" s="665">
        <v>0.68181818181818177</v>
      </c>
      <c r="M435" s="665">
        <v>8222.51</v>
      </c>
      <c r="N435" s="665">
        <v>11</v>
      </c>
      <c r="O435" s="665">
        <v>90447.61</v>
      </c>
      <c r="P435" s="678">
        <v>0.5</v>
      </c>
      <c r="Q435" s="666">
        <v>8222.51</v>
      </c>
    </row>
    <row r="436" spans="1:17" ht="14.4" customHeight="1" x14ac:dyDescent="0.3">
      <c r="A436" s="661" t="s">
        <v>575</v>
      </c>
      <c r="B436" s="662" t="s">
        <v>7137</v>
      </c>
      <c r="C436" s="662" t="s">
        <v>6967</v>
      </c>
      <c r="D436" s="662" t="s">
        <v>7557</v>
      </c>
      <c r="E436" s="662" t="s">
        <v>7558</v>
      </c>
      <c r="F436" s="665">
        <v>10</v>
      </c>
      <c r="G436" s="665">
        <v>42613.2</v>
      </c>
      <c r="H436" s="665">
        <v>1</v>
      </c>
      <c r="I436" s="665">
        <v>4261.32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575</v>
      </c>
      <c r="B437" s="662" t="s">
        <v>7137</v>
      </c>
      <c r="C437" s="662" t="s">
        <v>6967</v>
      </c>
      <c r="D437" s="662" t="s">
        <v>7189</v>
      </c>
      <c r="E437" s="662" t="s">
        <v>7190</v>
      </c>
      <c r="F437" s="665">
        <v>1</v>
      </c>
      <c r="G437" s="665">
        <v>386.67</v>
      </c>
      <c r="H437" s="665">
        <v>1</v>
      </c>
      <c r="I437" s="665">
        <v>386.67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575</v>
      </c>
      <c r="B438" s="662" t="s">
        <v>7137</v>
      </c>
      <c r="C438" s="662" t="s">
        <v>6967</v>
      </c>
      <c r="D438" s="662" t="s">
        <v>7559</v>
      </c>
      <c r="E438" s="662" t="s">
        <v>7190</v>
      </c>
      <c r="F438" s="665">
        <v>7</v>
      </c>
      <c r="G438" s="665">
        <v>2255.4699999999998</v>
      </c>
      <c r="H438" s="665">
        <v>1</v>
      </c>
      <c r="I438" s="665">
        <v>322.20999999999998</v>
      </c>
      <c r="J438" s="665">
        <v>2</v>
      </c>
      <c r="K438" s="665">
        <v>644.41999999999996</v>
      </c>
      <c r="L438" s="665">
        <v>0.2857142857142857</v>
      </c>
      <c r="M438" s="665">
        <v>322.20999999999998</v>
      </c>
      <c r="N438" s="665"/>
      <c r="O438" s="665"/>
      <c r="P438" s="678"/>
      <c r="Q438" s="666"/>
    </row>
    <row r="439" spans="1:17" ht="14.4" customHeight="1" x14ac:dyDescent="0.3">
      <c r="A439" s="661" t="s">
        <v>575</v>
      </c>
      <c r="B439" s="662" t="s">
        <v>7137</v>
      </c>
      <c r="C439" s="662" t="s">
        <v>6967</v>
      </c>
      <c r="D439" s="662" t="s">
        <v>7560</v>
      </c>
      <c r="E439" s="662" t="s">
        <v>7547</v>
      </c>
      <c r="F439" s="665">
        <v>71</v>
      </c>
      <c r="G439" s="665">
        <v>90505.829999999987</v>
      </c>
      <c r="H439" s="665">
        <v>1</v>
      </c>
      <c r="I439" s="665">
        <v>1274.7299999999998</v>
      </c>
      <c r="J439" s="665">
        <v>92</v>
      </c>
      <c r="K439" s="665">
        <v>117275.16</v>
      </c>
      <c r="L439" s="665">
        <v>1.2957746478873242</v>
      </c>
      <c r="M439" s="665">
        <v>1274.73</v>
      </c>
      <c r="N439" s="665">
        <v>47</v>
      </c>
      <c r="O439" s="665">
        <v>59912.31</v>
      </c>
      <c r="P439" s="678">
        <v>0.66197183098591561</v>
      </c>
      <c r="Q439" s="666">
        <v>1274.73</v>
      </c>
    </row>
    <row r="440" spans="1:17" ht="14.4" customHeight="1" x14ac:dyDescent="0.3">
      <c r="A440" s="661" t="s">
        <v>575</v>
      </c>
      <c r="B440" s="662" t="s">
        <v>7137</v>
      </c>
      <c r="C440" s="662" t="s">
        <v>6967</v>
      </c>
      <c r="D440" s="662" t="s">
        <v>7561</v>
      </c>
      <c r="E440" s="662" t="s">
        <v>7562</v>
      </c>
      <c r="F440" s="665">
        <v>10</v>
      </c>
      <c r="G440" s="665">
        <v>126405.29999999999</v>
      </c>
      <c r="H440" s="665">
        <v>1</v>
      </c>
      <c r="I440" s="665">
        <v>12640.529999999999</v>
      </c>
      <c r="J440" s="665">
        <v>11</v>
      </c>
      <c r="K440" s="665">
        <v>139045.83000000002</v>
      </c>
      <c r="L440" s="665">
        <v>1.1000000000000003</v>
      </c>
      <c r="M440" s="665">
        <v>12640.53</v>
      </c>
      <c r="N440" s="665">
        <v>7</v>
      </c>
      <c r="O440" s="665">
        <v>88483.709999999992</v>
      </c>
      <c r="P440" s="678">
        <v>0.7</v>
      </c>
      <c r="Q440" s="666">
        <v>12640.529999999999</v>
      </c>
    </row>
    <row r="441" spans="1:17" ht="14.4" customHeight="1" x14ac:dyDescent="0.3">
      <c r="A441" s="661" t="s">
        <v>575</v>
      </c>
      <c r="B441" s="662" t="s">
        <v>7137</v>
      </c>
      <c r="C441" s="662" t="s">
        <v>6967</v>
      </c>
      <c r="D441" s="662" t="s">
        <v>7563</v>
      </c>
      <c r="E441" s="662" t="s">
        <v>7564</v>
      </c>
      <c r="F441" s="665">
        <v>3</v>
      </c>
      <c r="G441" s="665">
        <v>3146.4</v>
      </c>
      <c r="H441" s="665">
        <v>1</v>
      </c>
      <c r="I441" s="665">
        <v>1048.8</v>
      </c>
      <c r="J441" s="665"/>
      <c r="K441" s="665"/>
      <c r="L441" s="665"/>
      <c r="M441" s="665"/>
      <c r="N441" s="665">
        <v>5</v>
      </c>
      <c r="O441" s="665">
        <v>5244</v>
      </c>
      <c r="P441" s="678">
        <v>1.6666666666666665</v>
      </c>
      <c r="Q441" s="666">
        <v>1048.8</v>
      </c>
    </row>
    <row r="442" spans="1:17" ht="14.4" customHeight="1" x14ac:dyDescent="0.3">
      <c r="A442" s="661" t="s">
        <v>575</v>
      </c>
      <c r="B442" s="662" t="s">
        <v>7137</v>
      </c>
      <c r="C442" s="662" t="s">
        <v>6967</v>
      </c>
      <c r="D442" s="662" t="s">
        <v>7565</v>
      </c>
      <c r="E442" s="662" t="s">
        <v>7566</v>
      </c>
      <c r="F442" s="665">
        <v>5</v>
      </c>
      <c r="G442" s="665">
        <v>62259.549999999996</v>
      </c>
      <c r="H442" s="665">
        <v>1</v>
      </c>
      <c r="I442" s="665">
        <v>12451.91</v>
      </c>
      <c r="J442" s="665">
        <v>5</v>
      </c>
      <c r="K442" s="665">
        <v>62259.55</v>
      </c>
      <c r="L442" s="665">
        <v>1.0000000000000002</v>
      </c>
      <c r="M442" s="665">
        <v>12451.91</v>
      </c>
      <c r="N442" s="665">
        <v>3</v>
      </c>
      <c r="O442" s="665">
        <v>37355.729999999996</v>
      </c>
      <c r="P442" s="678">
        <v>0.6</v>
      </c>
      <c r="Q442" s="666">
        <v>12451.909999999998</v>
      </c>
    </row>
    <row r="443" spans="1:17" ht="14.4" customHeight="1" x14ac:dyDescent="0.3">
      <c r="A443" s="661" t="s">
        <v>575</v>
      </c>
      <c r="B443" s="662" t="s">
        <v>7137</v>
      </c>
      <c r="C443" s="662" t="s">
        <v>6967</v>
      </c>
      <c r="D443" s="662" t="s">
        <v>7567</v>
      </c>
      <c r="E443" s="662" t="s">
        <v>7566</v>
      </c>
      <c r="F443" s="665">
        <v>2</v>
      </c>
      <c r="G443" s="665">
        <v>26564.080000000002</v>
      </c>
      <c r="H443" s="665">
        <v>1</v>
      </c>
      <c r="I443" s="665">
        <v>13282.04</v>
      </c>
      <c r="J443" s="665"/>
      <c r="K443" s="665"/>
      <c r="L443" s="665"/>
      <c r="M443" s="665"/>
      <c r="N443" s="665">
        <v>1</v>
      </c>
      <c r="O443" s="665">
        <v>13282.04</v>
      </c>
      <c r="P443" s="678">
        <v>0.5</v>
      </c>
      <c r="Q443" s="666">
        <v>13282.04</v>
      </c>
    </row>
    <row r="444" spans="1:17" ht="14.4" customHeight="1" x14ac:dyDescent="0.3">
      <c r="A444" s="661" t="s">
        <v>575</v>
      </c>
      <c r="B444" s="662" t="s">
        <v>7137</v>
      </c>
      <c r="C444" s="662" t="s">
        <v>6967</v>
      </c>
      <c r="D444" s="662" t="s">
        <v>7568</v>
      </c>
      <c r="E444" s="662" t="s">
        <v>7564</v>
      </c>
      <c r="F444" s="665">
        <v>5</v>
      </c>
      <c r="G444" s="665">
        <v>6030</v>
      </c>
      <c r="H444" s="665">
        <v>1</v>
      </c>
      <c r="I444" s="665">
        <v>1206</v>
      </c>
      <c r="J444" s="665">
        <v>2</v>
      </c>
      <c r="K444" s="665">
        <v>2412</v>
      </c>
      <c r="L444" s="665">
        <v>0.4</v>
      </c>
      <c r="M444" s="665">
        <v>1206</v>
      </c>
      <c r="N444" s="665">
        <v>1</v>
      </c>
      <c r="O444" s="665">
        <v>1206</v>
      </c>
      <c r="P444" s="678">
        <v>0.2</v>
      </c>
      <c r="Q444" s="666">
        <v>1206</v>
      </c>
    </row>
    <row r="445" spans="1:17" ht="14.4" customHeight="1" x14ac:dyDescent="0.3">
      <c r="A445" s="661" t="s">
        <v>575</v>
      </c>
      <c r="B445" s="662" t="s">
        <v>7137</v>
      </c>
      <c r="C445" s="662" t="s">
        <v>6967</v>
      </c>
      <c r="D445" s="662" t="s">
        <v>7569</v>
      </c>
      <c r="E445" s="662" t="s">
        <v>7564</v>
      </c>
      <c r="F445" s="665">
        <v>23</v>
      </c>
      <c r="G445" s="665">
        <v>29256</v>
      </c>
      <c r="H445" s="665">
        <v>1</v>
      </c>
      <c r="I445" s="665">
        <v>1272</v>
      </c>
      <c r="J445" s="665">
        <v>24</v>
      </c>
      <c r="K445" s="665">
        <v>30528</v>
      </c>
      <c r="L445" s="665">
        <v>1.0434782608695652</v>
      </c>
      <c r="M445" s="665">
        <v>1272</v>
      </c>
      <c r="N445" s="665">
        <v>7</v>
      </c>
      <c r="O445" s="665">
        <v>8904</v>
      </c>
      <c r="P445" s="678">
        <v>0.30434782608695654</v>
      </c>
      <c r="Q445" s="666">
        <v>1272</v>
      </c>
    </row>
    <row r="446" spans="1:17" ht="14.4" customHeight="1" x14ac:dyDescent="0.3">
      <c r="A446" s="661" t="s">
        <v>575</v>
      </c>
      <c r="B446" s="662" t="s">
        <v>7137</v>
      </c>
      <c r="C446" s="662" t="s">
        <v>6967</v>
      </c>
      <c r="D446" s="662" t="s">
        <v>7570</v>
      </c>
      <c r="E446" s="662" t="s">
        <v>7571</v>
      </c>
      <c r="F446" s="665">
        <v>3</v>
      </c>
      <c r="G446" s="665">
        <v>31886.85</v>
      </c>
      <c r="H446" s="665">
        <v>1</v>
      </c>
      <c r="I446" s="665">
        <v>10628.949999999999</v>
      </c>
      <c r="J446" s="665">
        <v>4</v>
      </c>
      <c r="K446" s="665">
        <v>42515.8</v>
      </c>
      <c r="L446" s="665">
        <v>1.3333333333333335</v>
      </c>
      <c r="M446" s="665">
        <v>10628.95</v>
      </c>
      <c r="N446" s="665">
        <v>3</v>
      </c>
      <c r="O446" s="665">
        <v>31886.850000000002</v>
      </c>
      <c r="P446" s="678">
        <v>1.0000000000000002</v>
      </c>
      <c r="Q446" s="666">
        <v>10628.95</v>
      </c>
    </row>
    <row r="447" spans="1:17" ht="14.4" customHeight="1" x14ac:dyDescent="0.3">
      <c r="A447" s="661" t="s">
        <v>575</v>
      </c>
      <c r="B447" s="662" t="s">
        <v>7137</v>
      </c>
      <c r="C447" s="662" t="s">
        <v>6967</v>
      </c>
      <c r="D447" s="662" t="s">
        <v>7572</v>
      </c>
      <c r="E447" s="662" t="s">
        <v>7573</v>
      </c>
      <c r="F447" s="665">
        <v>2</v>
      </c>
      <c r="G447" s="665">
        <v>74318</v>
      </c>
      <c r="H447" s="665">
        <v>1</v>
      </c>
      <c r="I447" s="665">
        <v>37159</v>
      </c>
      <c r="J447" s="665">
        <v>4</v>
      </c>
      <c r="K447" s="665">
        <v>148636</v>
      </c>
      <c r="L447" s="665">
        <v>2</v>
      </c>
      <c r="M447" s="665">
        <v>37159</v>
      </c>
      <c r="N447" s="665">
        <v>1</v>
      </c>
      <c r="O447" s="665">
        <v>37159</v>
      </c>
      <c r="P447" s="678">
        <v>0.5</v>
      </c>
      <c r="Q447" s="666">
        <v>37159</v>
      </c>
    </row>
    <row r="448" spans="1:17" ht="14.4" customHeight="1" x14ac:dyDescent="0.3">
      <c r="A448" s="661" t="s">
        <v>575</v>
      </c>
      <c r="B448" s="662" t="s">
        <v>7137</v>
      </c>
      <c r="C448" s="662" t="s">
        <v>6967</v>
      </c>
      <c r="D448" s="662" t="s">
        <v>7574</v>
      </c>
      <c r="E448" s="662" t="s">
        <v>7575</v>
      </c>
      <c r="F448" s="665">
        <v>2</v>
      </c>
      <c r="G448" s="665">
        <v>19972.8</v>
      </c>
      <c r="H448" s="665">
        <v>1</v>
      </c>
      <c r="I448" s="665">
        <v>9986.4</v>
      </c>
      <c r="J448" s="665">
        <v>4</v>
      </c>
      <c r="K448" s="665">
        <v>39944</v>
      </c>
      <c r="L448" s="665">
        <v>1.9999198910518305</v>
      </c>
      <c r="M448" s="665">
        <v>9986</v>
      </c>
      <c r="N448" s="665">
        <v>1</v>
      </c>
      <c r="O448" s="665">
        <v>9986</v>
      </c>
      <c r="P448" s="678">
        <v>0.49997997276295764</v>
      </c>
      <c r="Q448" s="666">
        <v>9986</v>
      </c>
    </row>
    <row r="449" spans="1:17" ht="14.4" customHeight="1" x14ac:dyDescent="0.3">
      <c r="A449" s="661" t="s">
        <v>575</v>
      </c>
      <c r="B449" s="662" t="s">
        <v>7137</v>
      </c>
      <c r="C449" s="662" t="s">
        <v>6967</v>
      </c>
      <c r="D449" s="662" t="s">
        <v>7576</v>
      </c>
      <c r="E449" s="662" t="s">
        <v>7577</v>
      </c>
      <c r="F449" s="665">
        <v>2</v>
      </c>
      <c r="G449" s="665">
        <v>4694.72</v>
      </c>
      <c r="H449" s="665">
        <v>1</v>
      </c>
      <c r="I449" s="665">
        <v>2347.36</v>
      </c>
      <c r="J449" s="665">
        <v>2</v>
      </c>
      <c r="K449" s="665">
        <v>4694</v>
      </c>
      <c r="L449" s="665">
        <v>0.99984663622111647</v>
      </c>
      <c r="M449" s="665">
        <v>2347</v>
      </c>
      <c r="N449" s="665">
        <v>1</v>
      </c>
      <c r="O449" s="665">
        <v>2347</v>
      </c>
      <c r="P449" s="678">
        <v>0.49992331811055823</v>
      </c>
      <c r="Q449" s="666">
        <v>2347</v>
      </c>
    </row>
    <row r="450" spans="1:17" ht="14.4" customHeight="1" x14ac:dyDescent="0.3">
      <c r="A450" s="661" t="s">
        <v>575</v>
      </c>
      <c r="B450" s="662" t="s">
        <v>7137</v>
      </c>
      <c r="C450" s="662" t="s">
        <v>6967</v>
      </c>
      <c r="D450" s="662" t="s">
        <v>7578</v>
      </c>
      <c r="E450" s="662" t="s">
        <v>7579</v>
      </c>
      <c r="F450" s="665"/>
      <c r="G450" s="665"/>
      <c r="H450" s="665"/>
      <c r="I450" s="665"/>
      <c r="J450" s="665">
        <v>2</v>
      </c>
      <c r="K450" s="665">
        <v>12172</v>
      </c>
      <c r="L450" s="665"/>
      <c r="M450" s="665">
        <v>6086</v>
      </c>
      <c r="N450" s="665">
        <v>0</v>
      </c>
      <c r="O450" s="665">
        <v>0</v>
      </c>
      <c r="P450" s="678"/>
      <c r="Q450" s="666"/>
    </row>
    <row r="451" spans="1:17" ht="14.4" customHeight="1" x14ac:dyDescent="0.3">
      <c r="A451" s="661" t="s">
        <v>575</v>
      </c>
      <c r="B451" s="662" t="s">
        <v>7137</v>
      </c>
      <c r="C451" s="662" t="s">
        <v>6967</v>
      </c>
      <c r="D451" s="662" t="s">
        <v>7580</v>
      </c>
      <c r="E451" s="662" t="s">
        <v>7581</v>
      </c>
      <c r="F451" s="665">
        <v>7</v>
      </c>
      <c r="G451" s="665">
        <v>7666.6099999999988</v>
      </c>
      <c r="H451" s="665">
        <v>1</v>
      </c>
      <c r="I451" s="665">
        <v>1095.2299999999998</v>
      </c>
      <c r="J451" s="665">
        <v>13</v>
      </c>
      <c r="K451" s="665">
        <v>14237.99</v>
      </c>
      <c r="L451" s="665">
        <v>1.8571428571428574</v>
      </c>
      <c r="M451" s="665">
        <v>1095.23</v>
      </c>
      <c r="N451" s="665">
        <v>12</v>
      </c>
      <c r="O451" s="665">
        <v>13142.759999999998</v>
      </c>
      <c r="P451" s="678">
        <v>1.7142857142857144</v>
      </c>
      <c r="Q451" s="666">
        <v>1095.2299999999998</v>
      </c>
    </row>
    <row r="452" spans="1:17" ht="14.4" customHeight="1" x14ac:dyDescent="0.3">
      <c r="A452" s="661" t="s">
        <v>575</v>
      </c>
      <c r="B452" s="662" t="s">
        <v>7137</v>
      </c>
      <c r="C452" s="662" t="s">
        <v>6967</v>
      </c>
      <c r="D452" s="662" t="s">
        <v>7582</v>
      </c>
      <c r="E452" s="662" t="s">
        <v>7583</v>
      </c>
      <c r="F452" s="665">
        <v>4</v>
      </c>
      <c r="G452" s="665">
        <v>46696</v>
      </c>
      <c r="H452" s="665">
        <v>1</v>
      </c>
      <c r="I452" s="665">
        <v>11674</v>
      </c>
      <c r="J452" s="665">
        <v>5</v>
      </c>
      <c r="K452" s="665">
        <v>58370</v>
      </c>
      <c r="L452" s="665">
        <v>1.25</v>
      </c>
      <c r="M452" s="665">
        <v>11674</v>
      </c>
      <c r="N452" s="665">
        <v>4</v>
      </c>
      <c r="O452" s="665">
        <v>46696</v>
      </c>
      <c r="P452" s="678">
        <v>1</v>
      </c>
      <c r="Q452" s="666">
        <v>11674</v>
      </c>
    </row>
    <row r="453" spans="1:17" ht="14.4" customHeight="1" x14ac:dyDescent="0.3">
      <c r="A453" s="661" t="s">
        <v>575</v>
      </c>
      <c r="B453" s="662" t="s">
        <v>7137</v>
      </c>
      <c r="C453" s="662" t="s">
        <v>6967</v>
      </c>
      <c r="D453" s="662" t="s">
        <v>7584</v>
      </c>
      <c r="E453" s="662" t="s">
        <v>7585</v>
      </c>
      <c r="F453" s="665">
        <v>12</v>
      </c>
      <c r="G453" s="665">
        <v>10832.039999999999</v>
      </c>
      <c r="H453" s="665">
        <v>1</v>
      </c>
      <c r="I453" s="665">
        <v>902.67</v>
      </c>
      <c r="J453" s="665">
        <v>23</v>
      </c>
      <c r="K453" s="665">
        <v>20761.41</v>
      </c>
      <c r="L453" s="665">
        <v>1.9166666666666667</v>
      </c>
      <c r="M453" s="665">
        <v>902.67</v>
      </c>
      <c r="N453" s="665">
        <v>31</v>
      </c>
      <c r="O453" s="665">
        <v>27982.769999999997</v>
      </c>
      <c r="P453" s="678">
        <v>2.5833333333333335</v>
      </c>
      <c r="Q453" s="666">
        <v>902.66999999999985</v>
      </c>
    </row>
    <row r="454" spans="1:17" ht="14.4" customHeight="1" x14ac:dyDescent="0.3">
      <c r="A454" s="661" t="s">
        <v>575</v>
      </c>
      <c r="B454" s="662" t="s">
        <v>7137</v>
      </c>
      <c r="C454" s="662" t="s">
        <v>6967</v>
      </c>
      <c r="D454" s="662" t="s">
        <v>7586</v>
      </c>
      <c r="E454" s="662" t="s">
        <v>7585</v>
      </c>
      <c r="F454" s="665">
        <v>28</v>
      </c>
      <c r="G454" s="665">
        <v>28823.760000000002</v>
      </c>
      <c r="H454" s="665">
        <v>1</v>
      </c>
      <c r="I454" s="665">
        <v>1029.42</v>
      </c>
      <c r="J454" s="665">
        <v>26</v>
      </c>
      <c r="K454" s="665">
        <v>26764.92</v>
      </c>
      <c r="L454" s="665">
        <v>0.92857142857142849</v>
      </c>
      <c r="M454" s="665">
        <v>1029.4199999999998</v>
      </c>
      <c r="N454" s="665">
        <v>26</v>
      </c>
      <c r="O454" s="665">
        <v>26764.920000000006</v>
      </c>
      <c r="P454" s="678">
        <v>0.92857142857142871</v>
      </c>
      <c r="Q454" s="666">
        <v>1029.4200000000003</v>
      </c>
    </row>
    <row r="455" spans="1:17" ht="14.4" customHeight="1" x14ac:dyDescent="0.3">
      <c r="A455" s="661" t="s">
        <v>575</v>
      </c>
      <c r="B455" s="662" t="s">
        <v>7137</v>
      </c>
      <c r="C455" s="662" t="s">
        <v>6967</v>
      </c>
      <c r="D455" s="662" t="s">
        <v>7587</v>
      </c>
      <c r="E455" s="662" t="s">
        <v>7588</v>
      </c>
      <c r="F455" s="665"/>
      <c r="G455" s="665"/>
      <c r="H455" s="665"/>
      <c r="I455" s="665"/>
      <c r="J455" s="665">
        <v>1</v>
      </c>
      <c r="K455" s="665">
        <v>1037.19</v>
      </c>
      <c r="L455" s="665"/>
      <c r="M455" s="665">
        <v>1037.19</v>
      </c>
      <c r="N455" s="665">
        <v>2</v>
      </c>
      <c r="O455" s="665">
        <v>2074.38</v>
      </c>
      <c r="P455" s="678"/>
      <c r="Q455" s="666">
        <v>1037.19</v>
      </c>
    </row>
    <row r="456" spans="1:17" ht="14.4" customHeight="1" x14ac:dyDescent="0.3">
      <c r="A456" s="661" t="s">
        <v>575</v>
      </c>
      <c r="B456" s="662" t="s">
        <v>7137</v>
      </c>
      <c r="C456" s="662" t="s">
        <v>6967</v>
      </c>
      <c r="D456" s="662" t="s">
        <v>7589</v>
      </c>
      <c r="E456" s="662" t="s">
        <v>7590</v>
      </c>
      <c r="F456" s="665">
        <v>2</v>
      </c>
      <c r="G456" s="665">
        <v>19008.98</v>
      </c>
      <c r="H456" s="665">
        <v>1</v>
      </c>
      <c r="I456" s="665">
        <v>9504.49</v>
      </c>
      <c r="J456" s="665">
        <v>8</v>
      </c>
      <c r="K456" s="665">
        <v>76035.92</v>
      </c>
      <c r="L456" s="665">
        <v>4</v>
      </c>
      <c r="M456" s="665">
        <v>9504.49</v>
      </c>
      <c r="N456" s="665">
        <v>12</v>
      </c>
      <c r="O456" s="665">
        <v>114053.87999999999</v>
      </c>
      <c r="P456" s="678">
        <v>6</v>
      </c>
      <c r="Q456" s="666">
        <v>9504.49</v>
      </c>
    </row>
    <row r="457" spans="1:17" ht="14.4" customHeight="1" x14ac:dyDescent="0.3">
      <c r="A457" s="661" t="s">
        <v>575</v>
      </c>
      <c r="B457" s="662" t="s">
        <v>7137</v>
      </c>
      <c r="C457" s="662" t="s">
        <v>6967</v>
      </c>
      <c r="D457" s="662" t="s">
        <v>7591</v>
      </c>
      <c r="E457" s="662" t="s">
        <v>7592</v>
      </c>
      <c r="F457" s="665">
        <v>17</v>
      </c>
      <c r="G457" s="665">
        <v>58211.400000000009</v>
      </c>
      <c r="H457" s="665">
        <v>1</v>
      </c>
      <c r="I457" s="665">
        <v>3424.2000000000007</v>
      </c>
      <c r="J457" s="665">
        <v>5</v>
      </c>
      <c r="K457" s="665">
        <v>17121</v>
      </c>
      <c r="L457" s="665">
        <v>0.29411764705882348</v>
      </c>
      <c r="M457" s="665">
        <v>3424.2</v>
      </c>
      <c r="N457" s="665"/>
      <c r="O457" s="665"/>
      <c r="P457" s="678"/>
      <c r="Q457" s="666"/>
    </row>
    <row r="458" spans="1:17" ht="14.4" customHeight="1" x14ac:dyDescent="0.3">
      <c r="A458" s="661" t="s">
        <v>575</v>
      </c>
      <c r="B458" s="662" t="s">
        <v>7137</v>
      </c>
      <c r="C458" s="662" t="s">
        <v>6967</v>
      </c>
      <c r="D458" s="662" t="s">
        <v>7593</v>
      </c>
      <c r="E458" s="662" t="s">
        <v>7594</v>
      </c>
      <c r="F458" s="665">
        <v>0.1</v>
      </c>
      <c r="G458" s="665">
        <v>1285.52</v>
      </c>
      <c r="H458" s="665">
        <v>1</v>
      </c>
      <c r="I458" s="665">
        <v>12855.199999999999</v>
      </c>
      <c r="J458" s="665">
        <v>0.1</v>
      </c>
      <c r="K458" s="665">
        <v>1285.52</v>
      </c>
      <c r="L458" s="665">
        <v>1</v>
      </c>
      <c r="M458" s="665">
        <v>12855.199999999999</v>
      </c>
      <c r="N458" s="665"/>
      <c r="O458" s="665"/>
      <c r="P458" s="678"/>
      <c r="Q458" s="666"/>
    </row>
    <row r="459" spans="1:17" ht="14.4" customHeight="1" x14ac:dyDescent="0.3">
      <c r="A459" s="661" t="s">
        <v>575</v>
      </c>
      <c r="B459" s="662" t="s">
        <v>7137</v>
      </c>
      <c r="C459" s="662" t="s">
        <v>6967</v>
      </c>
      <c r="D459" s="662" t="s">
        <v>7595</v>
      </c>
      <c r="E459" s="662" t="s">
        <v>7596</v>
      </c>
      <c r="F459" s="665"/>
      <c r="G459" s="665"/>
      <c r="H459" s="665"/>
      <c r="I459" s="665"/>
      <c r="J459" s="665"/>
      <c r="K459" s="665"/>
      <c r="L459" s="665"/>
      <c r="M459" s="665"/>
      <c r="N459" s="665">
        <v>3</v>
      </c>
      <c r="O459" s="665">
        <v>7331.25</v>
      </c>
      <c r="P459" s="678"/>
      <c r="Q459" s="666">
        <v>2443.75</v>
      </c>
    </row>
    <row r="460" spans="1:17" ht="14.4" customHeight="1" x14ac:dyDescent="0.3">
      <c r="A460" s="661" t="s">
        <v>575</v>
      </c>
      <c r="B460" s="662" t="s">
        <v>7137</v>
      </c>
      <c r="C460" s="662" t="s">
        <v>6967</v>
      </c>
      <c r="D460" s="662" t="s">
        <v>7597</v>
      </c>
      <c r="E460" s="662" t="s">
        <v>7598</v>
      </c>
      <c r="F460" s="665">
        <v>1</v>
      </c>
      <c r="G460" s="665">
        <v>9469.25</v>
      </c>
      <c r="H460" s="665">
        <v>1</v>
      </c>
      <c r="I460" s="665">
        <v>9469.25</v>
      </c>
      <c r="J460" s="665">
        <v>2</v>
      </c>
      <c r="K460" s="665">
        <v>18938.5</v>
      </c>
      <c r="L460" s="665">
        <v>2</v>
      </c>
      <c r="M460" s="665">
        <v>9469.25</v>
      </c>
      <c r="N460" s="665">
        <v>2</v>
      </c>
      <c r="O460" s="665">
        <v>18938.5</v>
      </c>
      <c r="P460" s="678">
        <v>2</v>
      </c>
      <c r="Q460" s="666">
        <v>9469.25</v>
      </c>
    </row>
    <row r="461" spans="1:17" ht="14.4" customHeight="1" x14ac:dyDescent="0.3">
      <c r="A461" s="661" t="s">
        <v>575</v>
      </c>
      <c r="B461" s="662" t="s">
        <v>7137</v>
      </c>
      <c r="C461" s="662" t="s">
        <v>6967</v>
      </c>
      <c r="D461" s="662" t="s">
        <v>7599</v>
      </c>
      <c r="E461" s="662" t="s">
        <v>7600</v>
      </c>
      <c r="F461" s="665"/>
      <c r="G461" s="665"/>
      <c r="H461" s="665"/>
      <c r="I461" s="665"/>
      <c r="J461" s="665">
        <v>1</v>
      </c>
      <c r="K461" s="665">
        <v>9750.11</v>
      </c>
      <c r="L461" s="665"/>
      <c r="M461" s="665">
        <v>9750.11</v>
      </c>
      <c r="N461" s="665">
        <v>1</v>
      </c>
      <c r="O461" s="665">
        <v>9750.11</v>
      </c>
      <c r="P461" s="678"/>
      <c r="Q461" s="666">
        <v>9750.11</v>
      </c>
    </row>
    <row r="462" spans="1:17" ht="14.4" customHeight="1" x14ac:dyDescent="0.3">
      <c r="A462" s="661" t="s">
        <v>575</v>
      </c>
      <c r="B462" s="662" t="s">
        <v>7137</v>
      </c>
      <c r="C462" s="662" t="s">
        <v>6967</v>
      </c>
      <c r="D462" s="662" t="s">
        <v>7601</v>
      </c>
      <c r="E462" s="662" t="s">
        <v>7602</v>
      </c>
      <c r="F462" s="665">
        <v>2</v>
      </c>
      <c r="G462" s="665">
        <v>18370.580000000002</v>
      </c>
      <c r="H462" s="665">
        <v>1</v>
      </c>
      <c r="I462" s="665">
        <v>9185.2900000000009</v>
      </c>
      <c r="J462" s="665">
        <v>1</v>
      </c>
      <c r="K462" s="665">
        <v>9185.2900000000009</v>
      </c>
      <c r="L462" s="665">
        <v>0.5</v>
      </c>
      <c r="M462" s="665">
        <v>9185.2900000000009</v>
      </c>
      <c r="N462" s="665">
        <v>6</v>
      </c>
      <c r="O462" s="665">
        <v>55111.74</v>
      </c>
      <c r="P462" s="678">
        <v>2.9999999999999996</v>
      </c>
      <c r="Q462" s="666">
        <v>9185.2899999999991</v>
      </c>
    </row>
    <row r="463" spans="1:17" ht="14.4" customHeight="1" x14ac:dyDescent="0.3">
      <c r="A463" s="661" t="s">
        <v>575</v>
      </c>
      <c r="B463" s="662" t="s">
        <v>7137</v>
      </c>
      <c r="C463" s="662" t="s">
        <v>6967</v>
      </c>
      <c r="D463" s="662" t="s">
        <v>7603</v>
      </c>
      <c r="E463" s="662" t="s">
        <v>7604</v>
      </c>
      <c r="F463" s="665">
        <v>1</v>
      </c>
      <c r="G463" s="665">
        <v>633.22</v>
      </c>
      <c r="H463" s="665">
        <v>1</v>
      </c>
      <c r="I463" s="665">
        <v>633.22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575</v>
      </c>
      <c r="B464" s="662" t="s">
        <v>7137</v>
      </c>
      <c r="C464" s="662" t="s">
        <v>6967</v>
      </c>
      <c r="D464" s="662" t="s">
        <v>7605</v>
      </c>
      <c r="E464" s="662" t="s">
        <v>7604</v>
      </c>
      <c r="F464" s="665"/>
      <c r="G464" s="665"/>
      <c r="H464" s="665"/>
      <c r="I464" s="665"/>
      <c r="J464" s="665"/>
      <c r="K464" s="665"/>
      <c r="L464" s="665"/>
      <c r="M464" s="665"/>
      <c r="N464" s="665">
        <v>2</v>
      </c>
      <c r="O464" s="665">
        <v>1301.68</v>
      </c>
      <c r="P464" s="678"/>
      <c r="Q464" s="666">
        <v>650.84</v>
      </c>
    </row>
    <row r="465" spans="1:17" ht="14.4" customHeight="1" x14ac:dyDescent="0.3">
      <c r="A465" s="661" t="s">
        <v>575</v>
      </c>
      <c r="B465" s="662" t="s">
        <v>7137</v>
      </c>
      <c r="C465" s="662" t="s">
        <v>6967</v>
      </c>
      <c r="D465" s="662" t="s">
        <v>7606</v>
      </c>
      <c r="E465" s="662" t="s">
        <v>7604</v>
      </c>
      <c r="F465" s="665">
        <v>1</v>
      </c>
      <c r="G465" s="665">
        <v>689.18</v>
      </c>
      <c r="H465" s="665">
        <v>1</v>
      </c>
      <c r="I465" s="665">
        <v>689.18</v>
      </c>
      <c r="J465" s="665"/>
      <c r="K465" s="665"/>
      <c r="L465" s="665"/>
      <c r="M465" s="665"/>
      <c r="N465" s="665">
        <v>5</v>
      </c>
      <c r="O465" s="665">
        <v>3445.9</v>
      </c>
      <c r="P465" s="678">
        <v>5.0000000000000009</v>
      </c>
      <c r="Q465" s="666">
        <v>689.18000000000006</v>
      </c>
    </row>
    <row r="466" spans="1:17" ht="14.4" customHeight="1" x14ac:dyDescent="0.3">
      <c r="A466" s="661" t="s">
        <v>575</v>
      </c>
      <c r="B466" s="662" t="s">
        <v>7137</v>
      </c>
      <c r="C466" s="662" t="s">
        <v>6967</v>
      </c>
      <c r="D466" s="662" t="s">
        <v>7607</v>
      </c>
      <c r="E466" s="662" t="s">
        <v>7608</v>
      </c>
      <c r="F466" s="665">
        <v>2</v>
      </c>
      <c r="G466" s="665">
        <v>1786.7</v>
      </c>
      <c r="H466" s="665">
        <v>1</v>
      </c>
      <c r="I466" s="665">
        <v>893.35</v>
      </c>
      <c r="J466" s="665">
        <v>3</v>
      </c>
      <c r="K466" s="665">
        <v>2680.05</v>
      </c>
      <c r="L466" s="665">
        <v>1.5</v>
      </c>
      <c r="M466" s="665">
        <v>893.35</v>
      </c>
      <c r="N466" s="665"/>
      <c r="O466" s="665"/>
      <c r="P466" s="678"/>
      <c r="Q466" s="666"/>
    </row>
    <row r="467" spans="1:17" ht="14.4" customHeight="1" x14ac:dyDescent="0.3">
      <c r="A467" s="661" t="s">
        <v>575</v>
      </c>
      <c r="B467" s="662" t="s">
        <v>7137</v>
      </c>
      <c r="C467" s="662" t="s">
        <v>6967</v>
      </c>
      <c r="D467" s="662" t="s">
        <v>7609</v>
      </c>
      <c r="E467" s="662" t="s">
        <v>7608</v>
      </c>
      <c r="F467" s="665">
        <v>5</v>
      </c>
      <c r="G467" s="665">
        <v>4990.1000000000004</v>
      </c>
      <c r="H467" s="665">
        <v>1</v>
      </c>
      <c r="I467" s="665">
        <v>998.0200000000001</v>
      </c>
      <c r="J467" s="665">
        <v>3</v>
      </c>
      <c r="K467" s="665">
        <v>2994.06</v>
      </c>
      <c r="L467" s="665">
        <v>0.6</v>
      </c>
      <c r="M467" s="665">
        <v>998.02</v>
      </c>
      <c r="N467" s="665">
        <v>3</v>
      </c>
      <c r="O467" s="665">
        <v>2994.06</v>
      </c>
      <c r="P467" s="678">
        <v>0.6</v>
      </c>
      <c r="Q467" s="666">
        <v>998.02</v>
      </c>
    </row>
    <row r="468" spans="1:17" ht="14.4" customHeight="1" x14ac:dyDescent="0.3">
      <c r="A468" s="661" t="s">
        <v>575</v>
      </c>
      <c r="B468" s="662" t="s">
        <v>7137</v>
      </c>
      <c r="C468" s="662" t="s">
        <v>6967</v>
      </c>
      <c r="D468" s="662" t="s">
        <v>7610</v>
      </c>
      <c r="E468" s="662" t="s">
        <v>7608</v>
      </c>
      <c r="F468" s="665"/>
      <c r="G468" s="665"/>
      <c r="H468" s="665"/>
      <c r="I468" s="665"/>
      <c r="J468" s="665"/>
      <c r="K468" s="665"/>
      <c r="L468" s="665"/>
      <c r="M468" s="665"/>
      <c r="N468" s="665">
        <v>5</v>
      </c>
      <c r="O468" s="665">
        <v>4150.6499999999996</v>
      </c>
      <c r="P468" s="678"/>
      <c r="Q468" s="666">
        <v>830.12999999999988</v>
      </c>
    </row>
    <row r="469" spans="1:17" ht="14.4" customHeight="1" x14ac:dyDescent="0.3">
      <c r="A469" s="661" t="s">
        <v>575</v>
      </c>
      <c r="B469" s="662" t="s">
        <v>7137</v>
      </c>
      <c r="C469" s="662" t="s">
        <v>6967</v>
      </c>
      <c r="D469" s="662" t="s">
        <v>7611</v>
      </c>
      <c r="E469" s="662" t="s">
        <v>7612</v>
      </c>
      <c r="F469" s="665">
        <v>5</v>
      </c>
      <c r="G469" s="665">
        <v>3103.8999999999996</v>
      </c>
      <c r="H469" s="665">
        <v>1</v>
      </c>
      <c r="I469" s="665">
        <v>620.78</v>
      </c>
      <c r="J469" s="665">
        <v>3</v>
      </c>
      <c r="K469" s="665">
        <v>1862.34</v>
      </c>
      <c r="L469" s="665">
        <v>0.60000000000000009</v>
      </c>
      <c r="M469" s="665">
        <v>620.78</v>
      </c>
      <c r="N469" s="665">
        <v>14</v>
      </c>
      <c r="O469" s="665">
        <v>8690.92</v>
      </c>
      <c r="P469" s="678">
        <v>2.8000000000000003</v>
      </c>
      <c r="Q469" s="666">
        <v>620.78</v>
      </c>
    </row>
    <row r="470" spans="1:17" ht="14.4" customHeight="1" x14ac:dyDescent="0.3">
      <c r="A470" s="661" t="s">
        <v>575</v>
      </c>
      <c r="B470" s="662" t="s">
        <v>7137</v>
      </c>
      <c r="C470" s="662" t="s">
        <v>6967</v>
      </c>
      <c r="D470" s="662" t="s">
        <v>7613</v>
      </c>
      <c r="E470" s="662" t="s">
        <v>7612</v>
      </c>
      <c r="F470" s="665">
        <v>7</v>
      </c>
      <c r="G470" s="665">
        <v>4461.5200000000004</v>
      </c>
      <c r="H470" s="665">
        <v>1</v>
      </c>
      <c r="I470" s="665">
        <v>637.36</v>
      </c>
      <c r="J470" s="665">
        <v>28</v>
      </c>
      <c r="K470" s="665">
        <v>17846.080000000002</v>
      </c>
      <c r="L470" s="665">
        <v>4</v>
      </c>
      <c r="M470" s="665">
        <v>637.36</v>
      </c>
      <c r="N470" s="665">
        <v>37</v>
      </c>
      <c r="O470" s="665">
        <v>23582.32</v>
      </c>
      <c r="P470" s="678">
        <v>5.2857142857142847</v>
      </c>
      <c r="Q470" s="666">
        <v>637.36</v>
      </c>
    </row>
    <row r="471" spans="1:17" ht="14.4" customHeight="1" x14ac:dyDescent="0.3">
      <c r="A471" s="661" t="s">
        <v>575</v>
      </c>
      <c r="B471" s="662" t="s">
        <v>7137</v>
      </c>
      <c r="C471" s="662" t="s">
        <v>6967</v>
      </c>
      <c r="D471" s="662" t="s">
        <v>7614</v>
      </c>
      <c r="E471" s="662" t="s">
        <v>7615</v>
      </c>
      <c r="F471" s="665">
        <v>22</v>
      </c>
      <c r="G471" s="665">
        <v>5289.68</v>
      </c>
      <c r="H471" s="665">
        <v>1</v>
      </c>
      <c r="I471" s="665">
        <v>240.44000000000003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x14ac:dyDescent="0.3">
      <c r="A472" s="661" t="s">
        <v>575</v>
      </c>
      <c r="B472" s="662" t="s">
        <v>7137</v>
      </c>
      <c r="C472" s="662" t="s">
        <v>6967</v>
      </c>
      <c r="D472" s="662" t="s">
        <v>7616</v>
      </c>
      <c r="E472" s="662" t="s">
        <v>7617</v>
      </c>
      <c r="F472" s="665">
        <v>9</v>
      </c>
      <c r="G472" s="665">
        <v>6025.41</v>
      </c>
      <c r="H472" s="665">
        <v>1</v>
      </c>
      <c r="I472" s="665">
        <v>669.49</v>
      </c>
      <c r="J472" s="665">
        <v>6</v>
      </c>
      <c r="K472" s="665">
        <v>4016.9399999999996</v>
      </c>
      <c r="L472" s="665">
        <v>0.66666666666666663</v>
      </c>
      <c r="M472" s="665">
        <v>669.4899999999999</v>
      </c>
      <c r="N472" s="665">
        <v>5</v>
      </c>
      <c r="O472" s="665">
        <v>3347.45</v>
      </c>
      <c r="P472" s="678">
        <v>0.55555555555555558</v>
      </c>
      <c r="Q472" s="666">
        <v>669.49</v>
      </c>
    </row>
    <row r="473" spans="1:17" ht="14.4" customHeight="1" x14ac:dyDescent="0.3">
      <c r="A473" s="661" t="s">
        <v>575</v>
      </c>
      <c r="B473" s="662" t="s">
        <v>7137</v>
      </c>
      <c r="C473" s="662" t="s">
        <v>6967</v>
      </c>
      <c r="D473" s="662" t="s">
        <v>7618</v>
      </c>
      <c r="E473" s="662" t="s">
        <v>7617</v>
      </c>
      <c r="F473" s="665">
        <v>28</v>
      </c>
      <c r="G473" s="665">
        <v>18745.72</v>
      </c>
      <c r="H473" s="665">
        <v>1</v>
      </c>
      <c r="I473" s="665">
        <v>669.49</v>
      </c>
      <c r="J473" s="665">
        <v>4</v>
      </c>
      <c r="K473" s="665">
        <v>2677.96</v>
      </c>
      <c r="L473" s="665">
        <v>0.14285714285714285</v>
      </c>
      <c r="M473" s="665">
        <v>669.49</v>
      </c>
      <c r="N473" s="665"/>
      <c r="O473" s="665"/>
      <c r="P473" s="678"/>
      <c r="Q473" s="666"/>
    </row>
    <row r="474" spans="1:17" ht="14.4" customHeight="1" x14ac:dyDescent="0.3">
      <c r="A474" s="661" t="s">
        <v>575</v>
      </c>
      <c r="B474" s="662" t="s">
        <v>7137</v>
      </c>
      <c r="C474" s="662" t="s">
        <v>6967</v>
      </c>
      <c r="D474" s="662" t="s">
        <v>7619</v>
      </c>
      <c r="E474" s="662" t="s">
        <v>7620</v>
      </c>
      <c r="F474" s="665"/>
      <c r="G474" s="665"/>
      <c r="H474" s="665"/>
      <c r="I474" s="665"/>
      <c r="J474" s="665">
        <v>3</v>
      </c>
      <c r="K474" s="665">
        <v>246</v>
      </c>
      <c r="L474" s="665"/>
      <c r="M474" s="665">
        <v>82</v>
      </c>
      <c r="N474" s="665">
        <v>1</v>
      </c>
      <c r="O474" s="665">
        <v>82</v>
      </c>
      <c r="P474" s="678"/>
      <c r="Q474" s="666">
        <v>82</v>
      </c>
    </row>
    <row r="475" spans="1:17" ht="14.4" customHeight="1" x14ac:dyDescent="0.3">
      <c r="A475" s="661" t="s">
        <v>575</v>
      </c>
      <c r="B475" s="662" t="s">
        <v>7137</v>
      </c>
      <c r="C475" s="662" t="s">
        <v>6967</v>
      </c>
      <c r="D475" s="662" t="s">
        <v>7621</v>
      </c>
      <c r="E475" s="662" t="s">
        <v>7622</v>
      </c>
      <c r="F475" s="665">
        <v>2</v>
      </c>
      <c r="G475" s="665">
        <v>31800</v>
      </c>
      <c r="H475" s="665">
        <v>1</v>
      </c>
      <c r="I475" s="665">
        <v>15900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575</v>
      </c>
      <c r="B476" s="662" t="s">
        <v>7137</v>
      </c>
      <c r="C476" s="662" t="s">
        <v>6967</v>
      </c>
      <c r="D476" s="662" t="s">
        <v>7623</v>
      </c>
      <c r="E476" s="662" t="s">
        <v>7624</v>
      </c>
      <c r="F476" s="665">
        <v>1</v>
      </c>
      <c r="G476" s="665">
        <v>9910</v>
      </c>
      <c r="H476" s="665">
        <v>1</v>
      </c>
      <c r="I476" s="665">
        <v>9910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575</v>
      </c>
      <c r="B477" s="662" t="s">
        <v>7137</v>
      </c>
      <c r="C477" s="662" t="s">
        <v>6967</v>
      </c>
      <c r="D477" s="662" t="s">
        <v>7625</v>
      </c>
      <c r="E477" s="662" t="s">
        <v>7626</v>
      </c>
      <c r="F477" s="665">
        <v>2</v>
      </c>
      <c r="G477" s="665">
        <v>12230</v>
      </c>
      <c r="H477" s="665">
        <v>1</v>
      </c>
      <c r="I477" s="665">
        <v>6115</v>
      </c>
      <c r="J477" s="665">
        <v>2</v>
      </c>
      <c r="K477" s="665">
        <v>12230</v>
      </c>
      <c r="L477" s="665">
        <v>1</v>
      </c>
      <c r="M477" s="665">
        <v>6115</v>
      </c>
      <c r="N477" s="665"/>
      <c r="O477" s="665"/>
      <c r="P477" s="678"/>
      <c r="Q477" s="666"/>
    </row>
    <row r="478" spans="1:17" ht="14.4" customHeight="1" x14ac:dyDescent="0.3">
      <c r="A478" s="661" t="s">
        <v>575</v>
      </c>
      <c r="B478" s="662" t="s">
        <v>7137</v>
      </c>
      <c r="C478" s="662" t="s">
        <v>6967</v>
      </c>
      <c r="D478" s="662" t="s">
        <v>7627</v>
      </c>
      <c r="E478" s="662" t="s">
        <v>7628</v>
      </c>
      <c r="F478" s="665"/>
      <c r="G478" s="665"/>
      <c r="H478" s="665"/>
      <c r="I478" s="665"/>
      <c r="J478" s="665">
        <v>1</v>
      </c>
      <c r="K478" s="665">
        <v>1796</v>
      </c>
      <c r="L478" s="665"/>
      <c r="M478" s="665">
        <v>1796</v>
      </c>
      <c r="N478" s="665">
        <v>1</v>
      </c>
      <c r="O478" s="665">
        <v>1796</v>
      </c>
      <c r="P478" s="678"/>
      <c r="Q478" s="666">
        <v>1796</v>
      </c>
    </row>
    <row r="479" spans="1:17" ht="14.4" customHeight="1" x14ac:dyDescent="0.3">
      <c r="A479" s="661" t="s">
        <v>575</v>
      </c>
      <c r="B479" s="662" t="s">
        <v>7137</v>
      </c>
      <c r="C479" s="662" t="s">
        <v>6967</v>
      </c>
      <c r="D479" s="662" t="s">
        <v>7629</v>
      </c>
      <c r="E479" s="662" t="s">
        <v>7630</v>
      </c>
      <c r="F479" s="665"/>
      <c r="G479" s="665"/>
      <c r="H479" s="665"/>
      <c r="I479" s="665"/>
      <c r="J479" s="665"/>
      <c r="K479" s="665"/>
      <c r="L479" s="665"/>
      <c r="M479" s="665"/>
      <c r="N479" s="665">
        <v>1</v>
      </c>
      <c r="O479" s="665">
        <v>1796</v>
      </c>
      <c r="P479" s="678"/>
      <c r="Q479" s="666">
        <v>1796</v>
      </c>
    </row>
    <row r="480" spans="1:17" ht="14.4" customHeight="1" x14ac:dyDescent="0.3">
      <c r="A480" s="661" t="s">
        <v>575</v>
      </c>
      <c r="B480" s="662" t="s">
        <v>7137</v>
      </c>
      <c r="C480" s="662" t="s">
        <v>6967</v>
      </c>
      <c r="D480" s="662" t="s">
        <v>7631</v>
      </c>
      <c r="E480" s="662" t="s">
        <v>7632</v>
      </c>
      <c r="F480" s="665"/>
      <c r="G480" s="665"/>
      <c r="H480" s="665"/>
      <c r="I480" s="665"/>
      <c r="J480" s="665">
        <v>1</v>
      </c>
      <c r="K480" s="665">
        <v>1796</v>
      </c>
      <c r="L480" s="665"/>
      <c r="M480" s="665">
        <v>1796</v>
      </c>
      <c r="N480" s="665"/>
      <c r="O480" s="665"/>
      <c r="P480" s="678"/>
      <c r="Q480" s="666"/>
    </row>
    <row r="481" spans="1:17" ht="14.4" customHeight="1" x14ac:dyDescent="0.3">
      <c r="A481" s="661" t="s">
        <v>575</v>
      </c>
      <c r="B481" s="662" t="s">
        <v>7137</v>
      </c>
      <c r="C481" s="662" t="s">
        <v>6967</v>
      </c>
      <c r="D481" s="662" t="s">
        <v>7633</v>
      </c>
      <c r="E481" s="662" t="s">
        <v>7634</v>
      </c>
      <c r="F481" s="665"/>
      <c r="G481" s="665"/>
      <c r="H481" s="665"/>
      <c r="I481" s="665"/>
      <c r="J481" s="665"/>
      <c r="K481" s="665"/>
      <c r="L481" s="665"/>
      <c r="M481" s="665"/>
      <c r="N481" s="665">
        <v>1</v>
      </c>
      <c r="O481" s="665">
        <v>2016</v>
      </c>
      <c r="P481" s="678"/>
      <c r="Q481" s="666">
        <v>2016</v>
      </c>
    </row>
    <row r="482" spans="1:17" ht="14.4" customHeight="1" x14ac:dyDescent="0.3">
      <c r="A482" s="661" t="s">
        <v>575</v>
      </c>
      <c r="B482" s="662" t="s">
        <v>7137</v>
      </c>
      <c r="C482" s="662" t="s">
        <v>6967</v>
      </c>
      <c r="D482" s="662" t="s">
        <v>7635</v>
      </c>
      <c r="E482" s="662" t="s">
        <v>7636</v>
      </c>
      <c r="F482" s="665"/>
      <c r="G482" s="665"/>
      <c r="H482" s="665"/>
      <c r="I482" s="665"/>
      <c r="J482" s="665"/>
      <c r="K482" s="665"/>
      <c r="L482" s="665"/>
      <c r="M482" s="665"/>
      <c r="N482" s="665">
        <v>1</v>
      </c>
      <c r="O482" s="665">
        <v>2016</v>
      </c>
      <c r="P482" s="678"/>
      <c r="Q482" s="666">
        <v>2016</v>
      </c>
    </row>
    <row r="483" spans="1:17" ht="14.4" customHeight="1" x14ac:dyDescent="0.3">
      <c r="A483" s="661" t="s">
        <v>575</v>
      </c>
      <c r="B483" s="662" t="s">
        <v>7137</v>
      </c>
      <c r="C483" s="662" t="s">
        <v>6967</v>
      </c>
      <c r="D483" s="662" t="s">
        <v>7637</v>
      </c>
      <c r="E483" s="662" t="s">
        <v>7638</v>
      </c>
      <c r="F483" s="665"/>
      <c r="G483" s="665"/>
      <c r="H483" s="665"/>
      <c r="I483" s="665"/>
      <c r="J483" s="665">
        <v>1</v>
      </c>
      <c r="K483" s="665">
        <v>2688</v>
      </c>
      <c r="L483" s="665"/>
      <c r="M483" s="665">
        <v>2688</v>
      </c>
      <c r="N483" s="665"/>
      <c r="O483" s="665"/>
      <c r="P483" s="678"/>
      <c r="Q483" s="666"/>
    </row>
    <row r="484" spans="1:17" ht="14.4" customHeight="1" x14ac:dyDescent="0.3">
      <c r="A484" s="661" t="s">
        <v>575</v>
      </c>
      <c r="B484" s="662" t="s">
        <v>7137</v>
      </c>
      <c r="C484" s="662" t="s">
        <v>6967</v>
      </c>
      <c r="D484" s="662" t="s">
        <v>7639</v>
      </c>
      <c r="E484" s="662" t="s">
        <v>7640</v>
      </c>
      <c r="F484" s="665">
        <v>13</v>
      </c>
      <c r="G484" s="665">
        <v>6305.26</v>
      </c>
      <c r="H484" s="665">
        <v>1</v>
      </c>
      <c r="I484" s="665">
        <v>485.02000000000004</v>
      </c>
      <c r="J484" s="665">
        <v>3</v>
      </c>
      <c r="K484" s="665">
        <v>1455.06</v>
      </c>
      <c r="L484" s="665">
        <v>0.23076923076923075</v>
      </c>
      <c r="M484" s="665">
        <v>485.02</v>
      </c>
      <c r="N484" s="665">
        <v>3</v>
      </c>
      <c r="O484" s="665">
        <v>1455.06</v>
      </c>
      <c r="P484" s="678">
        <v>0.23076923076923075</v>
      </c>
      <c r="Q484" s="666">
        <v>485.02</v>
      </c>
    </row>
    <row r="485" spans="1:17" ht="14.4" customHeight="1" x14ac:dyDescent="0.3">
      <c r="A485" s="661" t="s">
        <v>575</v>
      </c>
      <c r="B485" s="662" t="s">
        <v>7137</v>
      </c>
      <c r="C485" s="662" t="s">
        <v>6967</v>
      </c>
      <c r="D485" s="662" t="s">
        <v>7641</v>
      </c>
      <c r="E485" s="662" t="s">
        <v>7640</v>
      </c>
      <c r="F485" s="665">
        <v>40</v>
      </c>
      <c r="G485" s="665">
        <v>14467.6</v>
      </c>
      <c r="H485" s="665">
        <v>1</v>
      </c>
      <c r="I485" s="665">
        <v>361.69</v>
      </c>
      <c r="J485" s="665">
        <v>66</v>
      </c>
      <c r="K485" s="665">
        <v>23871.54</v>
      </c>
      <c r="L485" s="665">
        <v>1.65</v>
      </c>
      <c r="M485" s="665">
        <v>361.69</v>
      </c>
      <c r="N485" s="665">
        <v>82</v>
      </c>
      <c r="O485" s="665">
        <v>29658.58</v>
      </c>
      <c r="P485" s="678">
        <v>2.0500000000000003</v>
      </c>
      <c r="Q485" s="666">
        <v>361.69</v>
      </c>
    </row>
    <row r="486" spans="1:17" ht="14.4" customHeight="1" x14ac:dyDescent="0.3">
      <c r="A486" s="661" t="s">
        <v>575</v>
      </c>
      <c r="B486" s="662" t="s">
        <v>7137</v>
      </c>
      <c r="C486" s="662" t="s">
        <v>6967</v>
      </c>
      <c r="D486" s="662" t="s">
        <v>7642</v>
      </c>
      <c r="E486" s="662" t="s">
        <v>7643</v>
      </c>
      <c r="F486" s="665">
        <v>1</v>
      </c>
      <c r="G486" s="665">
        <v>4618</v>
      </c>
      <c r="H486" s="665">
        <v>1</v>
      </c>
      <c r="I486" s="665">
        <v>4618</v>
      </c>
      <c r="J486" s="665"/>
      <c r="K486" s="665"/>
      <c r="L486" s="665"/>
      <c r="M486" s="665"/>
      <c r="N486" s="665">
        <v>1</v>
      </c>
      <c r="O486" s="665">
        <v>4618</v>
      </c>
      <c r="P486" s="678">
        <v>1</v>
      </c>
      <c r="Q486" s="666">
        <v>4618</v>
      </c>
    </row>
    <row r="487" spans="1:17" ht="14.4" customHeight="1" x14ac:dyDescent="0.3">
      <c r="A487" s="661" t="s">
        <v>575</v>
      </c>
      <c r="B487" s="662" t="s">
        <v>7137</v>
      </c>
      <c r="C487" s="662" t="s">
        <v>6967</v>
      </c>
      <c r="D487" s="662" t="s">
        <v>7644</v>
      </c>
      <c r="E487" s="662" t="s">
        <v>7645</v>
      </c>
      <c r="F487" s="665"/>
      <c r="G487" s="665"/>
      <c r="H487" s="665"/>
      <c r="I487" s="665"/>
      <c r="J487" s="665"/>
      <c r="K487" s="665"/>
      <c r="L487" s="665"/>
      <c r="M487" s="665"/>
      <c r="N487" s="665">
        <v>1</v>
      </c>
      <c r="O487" s="665">
        <v>13091</v>
      </c>
      <c r="P487" s="678"/>
      <c r="Q487" s="666">
        <v>13091</v>
      </c>
    </row>
    <row r="488" spans="1:17" ht="14.4" customHeight="1" x14ac:dyDescent="0.3">
      <c r="A488" s="661" t="s">
        <v>575</v>
      </c>
      <c r="B488" s="662" t="s">
        <v>7137</v>
      </c>
      <c r="C488" s="662" t="s">
        <v>6967</v>
      </c>
      <c r="D488" s="662" t="s">
        <v>7646</v>
      </c>
      <c r="E488" s="662" t="s">
        <v>7647</v>
      </c>
      <c r="F488" s="665">
        <v>2</v>
      </c>
      <c r="G488" s="665">
        <v>10819.2</v>
      </c>
      <c r="H488" s="665">
        <v>1</v>
      </c>
      <c r="I488" s="665">
        <v>5409.6</v>
      </c>
      <c r="J488" s="665">
        <v>4</v>
      </c>
      <c r="K488" s="665">
        <v>21638.400000000001</v>
      </c>
      <c r="L488" s="665">
        <v>2</v>
      </c>
      <c r="M488" s="665">
        <v>5409.6</v>
      </c>
      <c r="N488" s="665">
        <v>2</v>
      </c>
      <c r="O488" s="665">
        <v>10819.2</v>
      </c>
      <c r="P488" s="678">
        <v>1</v>
      </c>
      <c r="Q488" s="666">
        <v>5409.6</v>
      </c>
    </row>
    <row r="489" spans="1:17" ht="14.4" customHeight="1" x14ac:dyDescent="0.3">
      <c r="A489" s="661" t="s">
        <v>575</v>
      </c>
      <c r="B489" s="662" t="s">
        <v>7137</v>
      </c>
      <c r="C489" s="662" t="s">
        <v>6967</v>
      </c>
      <c r="D489" s="662" t="s">
        <v>7648</v>
      </c>
      <c r="E489" s="662" t="s">
        <v>7649</v>
      </c>
      <c r="F489" s="665"/>
      <c r="G489" s="665"/>
      <c r="H489" s="665"/>
      <c r="I489" s="665"/>
      <c r="J489" s="665"/>
      <c r="K489" s="665"/>
      <c r="L489" s="665"/>
      <c r="M489" s="665"/>
      <c r="N489" s="665">
        <v>1</v>
      </c>
      <c r="O489" s="665">
        <v>5918.67</v>
      </c>
      <c r="P489" s="678"/>
      <c r="Q489" s="666">
        <v>5918.67</v>
      </c>
    </row>
    <row r="490" spans="1:17" ht="14.4" customHeight="1" x14ac:dyDescent="0.3">
      <c r="A490" s="661" t="s">
        <v>575</v>
      </c>
      <c r="B490" s="662" t="s">
        <v>7137</v>
      </c>
      <c r="C490" s="662" t="s">
        <v>6967</v>
      </c>
      <c r="D490" s="662" t="s">
        <v>7650</v>
      </c>
      <c r="E490" s="662" t="s">
        <v>7649</v>
      </c>
      <c r="F490" s="665"/>
      <c r="G490" s="665"/>
      <c r="H490" s="665"/>
      <c r="I490" s="665"/>
      <c r="J490" s="665"/>
      <c r="K490" s="665"/>
      <c r="L490" s="665"/>
      <c r="M490" s="665"/>
      <c r="N490" s="665">
        <v>4</v>
      </c>
      <c r="O490" s="665">
        <v>11549.24</v>
      </c>
      <c r="P490" s="678"/>
      <c r="Q490" s="666">
        <v>2887.31</v>
      </c>
    </row>
    <row r="491" spans="1:17" ht="14.4" customHeight="1" x14ac:dyDescent="0.3">
      <c r="A491" s="661" t="s">
        <v>575</v>
      </c>
      <c r="B491" s="662" t="s">
        <v>7137</v>
      </c>
      <c r="C491" s="662" t="s">
        <v>6967</v>
      </c>
      <c r="D491" s="662" t="s">
        <v>7651</v>
      </c>
      <c r="E491" s="662" t="s">
        <v>7652</v>
      </c>
      <c r="F491" s="665">
        <v>3</v>
      </c>
      <c r="G491" s="665">
        <v>14929.86</v>
      </c>
      <c r="H491" s="665">
        <v>1</v>
      </c>
      <c r="I491" s="665">
        <v>4976.62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575</v>
      </c>
      <c r="B492" s="662" t="s">
        <v>7137</v>
      </c>
      <c r="C492" s="662" t="s">
        <v>6967</v>
      </c>
      <c r="D492" s="662" t="s">
        <v>7653</v>
      </c>
      <c r="E492" s="662" t="s">
        <v>7652</v>
      </c>
      <c r="F492" s="665">
        <v>1</v>
      </c>
      <c r="G492" s="665">
        <v>11415.55</v>
      </c>
      <c r="H492" s="665">
        <v>1</v>
      </c>
      <c r="I492" s="665">
        <v>11415.55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575</v>
      </c>
      <c r="B493" s="662" t="s">
        <v>7137</v>
      </c>
      <c r="C493" s="662" t="s">
        <v>6967</v>
      </c>
      <c r="D493" s="662" t="s">
        <v>7654</v>
      </c>
      <c r="E493" s="662" t="s">
        <v>7655</v>
      </c>
      <c r="F493" s="665">
        <v>6</v>
      </c>
      <c r="G493" s="665">
        <v>16807.739999999998</v>
      </c>
      <c r="H493" s="665">
        <v>1</v>
      </c>
      <c r="I493" s="665">
        <v>2801.2899999999995</v>
      </c>
      <c r="J493" s="665">
        <v>2</v>
      </c>
      <c r="K493" s="665">
        <v>5602.58</v>
      </c>
      <c r="L493" s="665">
        <v>0.33333333333333337</v>
      </c>
      <c r="M493" s="665">
        <v>2801.29</v>
      </c>
      <c r="N493" s="665">
        <v>2</v>
      </c>
      <c r="O493" s="665">
        <v>5602.58</v>
      </c>
      <c r="P493" s="678">
        <v>0.33333333333333337</v>
      </c>
      <c r="Q493" s="666">
        <v>2801.29</v>
      </c>
    </row>
    <row r="494" spans="1:17" ht="14.4" customHeight="1" x14ac:dyDescent="0.3">
      <c r="A494" s="661" t="s">
        <v>575</v>
      </c>
      <c r="B494" s="662" t="s">
        <v>7137</v>
      </c>
      <c r="C494" s="662" t="s">
        <v>6967</v>
      </c>
      <c r="D494" s="662" t="s">
        <v>7656</v>
      </c>
      <c r="E494" s="662" t="s">
        <v>7657</v>
      </c>
      <c r="F494" s="665"/>
      <c r="G494" s="665"/>
      <c r="H494" s="665"/>
      <c r="I494" s="665"/>
      <c r="J494" s="665"/>
      <c r="K494" s="665"/>
      <c r="L494" s="665"/>
      <c r="M494" s="665"/>
      <c r="N494" s="665">
        <v>1</v>
      </c>
      <c r="O494" s="665">
        <v>556.5</v>
      </c>
      <c r="P494" s="678"/>
      <c r="Q494" s="666">
        <v>556.5</v>
      </c>
    </row>
    <row r="495" spans="1:17" ht="14.4" customHeight="1" x14ac:dyDescent="0.3">
      <c r="A495" s="661" t="s">
        <v>575</v>
      </c>
      <c r="B495" s="662" t="s">
        <v>7137</v>
      </c>
      <c r="C495" s="662" t="s">
        <v>6967</v>
      </c>
      <c r="D495" s="662" t="s">
        <v>7658</v>
      </c>
      <c r="E495" s="662" t="s">
        <v>7659</v>
      </c>
      <c r="F495" s="665">
        <v>4</v>
      </c>
      <c r="G495" s="665">
        <v>27336</v>
      </c>
      <c r="H495" s="665">
        <v>1</v>
      </c>
      <c r="I495" s="665">
        <v>6834</v>
      </c>
      <c r="J495" s="665">
        <v>8</v>
      </c>
      <c r="K495" s="665">
        <v>54672</v>
      </c>
      <c r="L495" s="665">
        <v>2</v>
      </c>
      <c r="M495" s="665">
        <v>6834</v>
      </c>
      <c r="N495" s="665">
        <v>15</v>
      </c>
      <c r="O495" s="665">
        <v>102510</v>
      </c>
      <c r="P495" s="678">
        <v>3.75</v>
      </c>
      <c r="Q495" s="666">
        <v>6834</v>
      </c>
    </row>
    <row r="496" spans="1:17" ht="14.4" customHeight="1" x14ac:dyDescent="0.3">
      <c r="A496" s="661" t="s">
        <v>575</v>
      </c>
      <c r="B496" s="662" t="s">
        <v>7137</v>
      </c>
      <c r="C496" s="662" t="s">
        <v>6967</v>
      </c>
      <c r="D496" s="662" t="s">
        <v>7660</v>
      </c>
      <c r="E496" s="662" t="s">
        <v>7661</v>
      </c>
      <c r="F496" s="665">
        <v>1</v>
      </c>
      <c r="G496" s="665">
        <v>16754.669999999998</v>
      </c>
      <c r="H496" s="665">
        <v>1</v>
      </c>
      <c r="I496" s="665">
        <v>16754.669999999998</v>
      </c>
      <c r="J496" s="665">
        <v>3</v>
      </c>
      <c r="K496" s="665">
        <v>50264.01</v>
      </c>
      <c r="L496" s="665">
        <v>3.0000000000000004</v>
      </c>
      <c r="M496" s="665">
        <v>16754.670000000002</v>
      </c>
      <c r="N496" s="665">
        <v>2</v>
      </c>
      <c r="O496" s="665">
        <v>33509.339999999997</v>
      </c>
      <c r="P496" s="678">
        <v>2</v>
      </c>
      <c r="Q496" s="666">
        <v>16754.669999999998</v>
      </c>
    </row>
    <row r="497" spans="1:17" ht="14.4" customHeight="1" x14ac:dyDescent="0.3">
      <c r="A497" s="661" t="s">
        <v>575</v>
      </c>
      <c r="B497" s="662" t="s">
        <v>7137</v>
      </c>
      <c r="C497" s="662" t="s">
        <v>6967</v>
      </c>
      <c r="D497" s="662" t="s">
        <v>7662</v>
      </c>
      <c r="E497" s="662" t="s">
        <v>7661</v>
      </c>
      <c r="F497" s="665">
        <v>1</v>
      </c>
      <c r="G497" s="665">
        <v>16754.669999999998</v>
      </c>
      <c r="H497" s="665">
        <v>1</v>
      </c>
      <c r="I497" s="665">
        <v>16754.669999999998</v>
      </c>
      <c r="J497" s="665">
        <v>3</v>
      </c>
      <c r="K497" s="665">
        <v>50264.01</v>
      </c>
      <c r="L497" s="665">
        <v>3.0000000000000004</v>
      </c>
      <c r="M497" s="665">
        <v>16754.670000000002</v>
      </c>
      <c r="N497" s="665">
        <v>1</v>
      </c>
      <c r="O497" s="665">
        <v>16754.669999999998</v>
      </c>
      <c r="P497" s="678">
        <v>1</v>
      </c>
      <c r="Q497" s="666">
        <v>16754.669999999998</v>
      </c>
    </row>
    <row r="498" spans="1:17" ht="14.4" customHeight="1" x14ac:dyDescent="0.3">
      <c r="A498" s="661" t="s">
        <v>575</v>
      </c>
      <c r="B498" s="662" t="s">
        <v>7137</v>
      </c>
      <c r="C498" s="662" t="s">
        <v>6967</v>
      </c>
      <c r="D498" s="662" t="s">
        <v>7663</v>
      </c>
      <c r="E498" s="662" t="s">
        <v>7664</v>
      </c>
      <c r="F498" s="665"/>
      <c r="G498" s="665"/>
      <c r="H498" s="665"/>
      <c r="I498" s="665"/>
      <c r="J498" s="665">
        <v>2</v>
      </c>
      <c r="K498" s="665">
        <v>16942.48</v>
      </c>
      <c r="L498" s="665"/>
      <c r="M498" s="665">
        <v>8471.24</v>
      </c>
      <c r="N498" s="665">
        <v>7</v>
      </c>
      <c r="O498" s="665">
        <v>59298.679999999993</v>
      </c>
      <c r="P498" s="678"/>
      <c r="Q498" s="666">
        <v>8471.24</v>
      </c>
    </row>
    <row r="499" spans="1:17" ht="14.4" customHeight="1" x14ac:dyDescent="0.3">
      <c r="A499" s="661" t="s">
        <v>575</v>
      </c>
      <c r="B499" s="662" t="s">
        <v>7137</v>
      </c>
      <c r="C499" s="662" t="s">
        <v>6967</v>
      </c>
      <c r="D499" s="662" t="s">
        <v>7665</v>
      </c>
      <c r="E499" s="662" t="s">
        <v>7666</v>
      </c>
      <c r="F499" s="665">
        <v>15</v>
      </c>
      <c r="G499" s="665">
        <v>12784.65</v>
      </c>
      <c r="H499" s="665">
        <v>1</v>
      </c>
      <c r="I499" s="665">
        <v>852.31</v>
      </c>
      <c r="J499" s="665">
        <v>20</v>
      </c>
      <c r="K499" s="665">
        <v>17046.2</v>
      </c>
      <c r="L499" s="665">
        <v>1.3333333333333335</v>
      </c>
      <c r="M499" s="665">
        <v>852.31000000000006</v>
      </c>
      <c r="N499" s="665">
        <v>7</v>
      </c>
      <c r="O499" s="665">
        <v>5966.17</v>
      </c>
      <c r="P499" s="678">
        <v>0.46666666666666667</v>
      </c>
      <c r="Q499" s="666">
        <v>852.31000000000006</v>
      </c>
    </row>
    <row r="500" spans="1:17" ht="14.4" customHeight="1" x14ac:dyDescent="0.3">
      <c r="A500" s="661" t="s">
        <v>575</v>
      </c>
      <c r="B500" s="662" t="s">
        <v>7137</v>
      </c>
      <c r="C500" s="662" t="s">
        <v>6967</v>
      </c>
      <c r="D500" s="662" t="s">
        <v>7667</v>
      </c>
      <c r="E500" s="662" t="s">
        <v>7668</v>
      </c>
      <c r="F500" s="665">
        <v>3</v>
      </c>
      <c r="G500" s="665">
        <v>38619.870000000003</v>
      </c>
      <c r="H500" s="665">
        <v>1</v>
      </c>
      <c r="I500" s="665">
        <v>12873.29</v>
      </c>
      <c r="J500" s="665">
        <v>2</v>
      </c>
      <c r="K500" s="665">
        <v>25746.58</v>
      </c>
      <c r="L500" s="665">
        <v>0.66666666666666663</v>
      </c>
      <c r="M500" s="665">
        <v>12873.29</v>
      </c>
      <c r="N500" s="665"/>
      <c r="O500" s="665"/>
      <c r="P500" s="678"/>
      <c r="Q500" s="666"/>
    </row>
    <row r="501" spans="1:17" ht="14.4" customHeight="1" x14ac:dyDescent="0.3">
      <c r="A501" s="661" t="s">
        <v>575</v>
      </c>
      <c r="B501" s="662" t="s">
        <v>7137</v>
      </c>
      <c r="C501" s="662" t="s">
        <v>6967</v>
      </c>
      <c r="D501" s="662" t="s">
        <v>7669</v>
      </c>
      <c r="E501" s="662" t="s">
        <v>7670</v>
      </c>
      <c r="F501" s="665">
        <v>3</v>
      </c>
      <c r="G501" s="665">
        <v>2250.9899999999998</v>
      </c>
      <c r="H501" s="665">
        <v>1</v>
      </c>
      <c r="I501" s="665">
        <v>750.32999999999993</v>
      </c>
      <c r="J501" s="665">
        <v>2</v>
      </c>
      <c r="K501" s="665">
        <v>1500.66</v>
      </c>
      <c r="L501" s="665">
        <v>0.66666666666666674</v>
      </c>
      <c r="M501" s="665">
        <v>750.33</v>
      </c>
      <c r="N501" s="665"/>
      <c r="O501" s="665"/>
      <c r="P501" s="678"/>
      <c r="Q501" s="666"/>
    </row>
    <row r="502" spans="1:17" ht="14.4" customHeight="1" x14ac:dyDescent="0.3">
      <c r="A502" s="661" t="s">
        <v>575</v>
      </c>
      <c r="B502" s="662" t="s">
        <v>7137</v>
      </c>
      <c r="C502" s="662" t="s">
        <v>6967</v>
      </c>
      <c r="D502" s="662" t="s">
        <v>7671</v>
      </c>
      <c r="E502" s="662" t="s">
        <v>7672</v>
      </c>
      <c r="F502" s="665">
        <v>1</v>
      </c>
      <c r="G502" s="665">
        <v>4735.3500000000004</v>
      </c>
      <c r="H502" s="665">
        <v>1</v>
      </c>
      <c r="I502" s="665">
        <v>4735.3500000000004</v>
      </c>
      <c r="J502" s="665">
        <v>2</v>
      </c>
      <c r="K502" s="665">
        <v>9470.7000000000007</v>
      </c>
      <c r="L502" s="665">
        <v>2</v>
      </c>
      <c r="M502" s="665">
        <v>4735.3500000000004</v>
      </c>
      <c r="N502" s="665">
        <v>1</v>
      </c>
      <c r="O502" s="665">
        <v>4735.3500000000004</v>
      </c>
      <c r="P502" s="678">
        <v>1</v>
      </c>
      <c r="Q502" s="666">
        <v>4735.3500000000004</v>
      </c>
    </row>
    <row r="503" spans="1:17" ht="14.4" customHeight="1" x14ac:dyDescent="0.3">
      <c r="A503" s="661" t="s">
        <v>575</v>
      </c>
      <c r="B503" s="662" t="s">
        <v>7137</v>
      </c>
      <c r="C503" s="662" t="s">
        <v>6967</v>
      </c>
      <c r="D503" s="662" t="s">
        <v>7673</v>
      </c>
      <c r="E503" s="662" t="s">
        <v>7674</v>
      </c>
      <c r="F503" s="665">
        <v>1</v>
      </c>
      <c r="G503" s="665">
        <v>7993.16</v>
      </c>
      <c r="H503" s="665">
        <v>1</v>
      </c>
      <c r="I503" s="665">
        <v>7993.16</v>
      </c>
      <c r="J503" s="665">
        <v>1</v>
      </c>
      <c r="K503" s="665">
        <v>7993.16</v>
      </c>
      <c r="L503" s="665">
        <v>1</v>
      </c>
      <c r="M503" s="665">
        <v>7993.16</v>
      </c>
      <c r="N503" s="665">
        <v>1</v>
      </c>
      <c r="O503" s="665">
        <v>7993.16</v>
      </c>
      <c r="P503" s="678">
        <v>1</v>
      </c>
      <c r="Q503" s="666">
        <v>7993.16</v>
      </c>
    </row>
    <row r="504" spans="1:17" ht="14.4" customHeight="1" x14ac:dyDescent="0.3">
      <c r="A504" s="661" t="s">
        <v>575</v>
      </c>
      <c r="B504" s="662" t="s">
        <v>7137</v>
      </c>
      <c r="C504" s="662" t="s">
        <v>6967</v>
      </c>
      <c r="D504" s="662" t="s">
        <v>7675</v>
      </c>
      <c r="E504" s="662" t="s">
        <v>7676</v>
      </c>
      <c r="F504" s="665">
        <v>1</v>
      </c>
      <c r="G504" s="665">
        <v>2866.27</v>
      </c>
      <c r="H504" s="665">
        <v>1</v>
      </c>
      <c r="I504" s="665">
        <v>2866.27</v>
      </c>
      <c r="J504" s="665">
        <v>1</v>
      </c>
      <c r="K504" s="665">
        <v>2866.27</v>
      </c>
      <c r="L504" s="665">
        <v>1</v>
      </c>
      <c r="M504" s="665">
        <v>2866.27</v>
      </c>
      <c r="N504" s="665">
        <v>1</v>
      </c>
      <c r="O504" s="665">
        <v>2866.27</v>
      </c>
      <c r="P504" s="678">
        <v>1</v>
      </c>
      <c r="Q504" s="666">
        <v>2866.27</v>
      </c>
    </row>
    <row r="505" spans="1:17" ht="14.4" customHeight="1" x14ac:dyDescent="0.3">
      <c r="A505" s="661" t="s">
        <v>575</v>
      </c>
      <c r="B505" s="662" t="s">
        <v>7137</v>
      </c>
      <c r="C505" s="662" t="s">
        <v>6967</v>
      </c>
      <c r="D505" s="662" t="s">
        <v>7677</v>
      </c>
      <c r="E505" s="662" t="s">
        <v>7678</v>
      </c>
      <c r="F505" s="665">
        <v>15.2</v>
      </c>
      <c r="G505" s="665">
        <v>37297.759999999995</v>
      </c>
      <c r="H505" s="665">
        <v>1</v>
      </c>
      <c r="I505" s="665">
        <v>2453.7999999999997</v>
      </c>
      <c r="J505" s="665">
        <v>8</v>
      </c>
      <c r="K505" s="665">
        <v>19630.400000000001</v>
      </c>
      <c r="L505" s="665">
        <v>0.52631578947368429</v>
      </c>
      <c r="M505" s="665">
        <v>2453.8000000000002</v>
      </c>
      <c r="N505" s="665">
        <v>16</v>
      </c>
      <c r="O505" s="665">
        <v>39260.800000000003</v>
      </c>
      <c r="P505" s="678">
        <v>1.0526315789473686</v>
      </c>
      <c r="Q505" s="666">
        <v>2453.8000000000002</v>
      </c>
    </row>
    <row r="506" spans="1:17" ht="14.4" customHeight="1" x14ac:dyDescent="0.3">
      <c r="A506" s="661" t="s">
        <v>575</v>
      </c>
      <c r="B506" s="662" t="s">
        <v>7137</v>
      </c>
      <c r="C506" s="662" t="s">
        <v>6967</v>
      </c>
      <c r="D506" s="662" t="s">
        <v>7679</v>
      </c>
      <c r="E506" s="662" t="s">
        <v>7678</v>
      </c>
      <c r="F506" s="665">
        <v>0.7</v>
      </c>
      <c r="G506" s="665">
        <v>492.52</v>
      </c>
      <c r="H506" s="665">
        <v>1</v>
      </c>
      <c r="I506" s="665">
        <v>703.6</v>
      </c>
      <c r="J506" s="665">
        <v>0.5</v>
      </c>
      <c r="K506" s="665">
        <v>351.8</v>
      </c>
      <c r="L506" s="665">
        <v>0.7142857142857143</v>
      </c>
      <c r="M506" s="665">
        <v>703.6</v>
      </c>
      <c r="N506" s="665">
        <v>0.8</v>
      </c>
      <c r="O506" s="665">
        <v>562.89</v>
      </c>
      <c r="P506" s="678">
        <v>1.1428774466011533</v>
      </c>
      <c r="Q506" s="666">
        <v>703.61249999999995</v>
      </c>
    </row>
    <row r="507" spans="1:17" ht="14.4" customHeight="1" x14ac:dyDescent="0.3">
      <c r="A507" s="661" t="s">
        <v>575</v>
      </c>
      <c r="B507" s="662" t="s">
        <v>7137</v>
      </c>
      <c r="C507" s="662" t="s">
        <v>6967</v>
      </c>
      <c r="D507" s="662" t="s">
        <v>7680</v>
      </c>
      <c r="E507" s="662" t="s">
        <v>7678</v>
      </c>
      <c r="F507" s="665">
        <v>5.1999999999999993</v>
      </c>
      <c r="G507" s="665">
        <v>8002.7999999999993</v>
      </c>
      <c r="H507" s="665">
        <v>1</v>
      </c>
      <c r="I507" s="665">
        <v>1539</v>
      </c>
      <c r="J507" s="665">
        <v>2</v>
      </c>
      <c r="K507" s="665">
        <v>3078</v>
      </c>
      <c r="L507" s="665">
        <v>0.38461538461538464</v>
      </c>
      <c r="M507" s="665">
        <v>1539</v>
      </c>
      <c r="N507" s="665">
        <v>3.3</v>
      </c>
      <c r="O507" s="665">
        <v>5078.7</v>
      </c>
      <c r="P507" s="678">
        <v>0.63461538461538469</v>
      </c>
      <c r="Q507" s="666">
        <v>1539</v>
      </c>
    </row>
    <row r="508" spans="1:17" ht="14.4" customHeight="1" x14ac:dyDescent="0.3">
      <c r="A508" s="661" t="s">
        <v>575</v>
      </c>
      <c r="B508" s="662" t="s">
        <v>7137</v>
      </c>
      <c r="C508" s="662" t="s">
        <v>6967</v>
      </c>
      <c r="D508" s="662" t="s">
        <v>7681</v>
      </c>
      <c r="E508" s="662" t="s">
        <v>7678</v>
      </c>
      <c r="F508" s="665">
        <v>2.5999999999999996</v>
      </c>
      <c r="G508" s="665">
        <v>4610.0599999999995</v>
      </c>
      <c r="H508" s="665">
        <v>1</v>
      </c>
      <c r="I508" s="665">
        <v>1773.1000000000001</v>
      </c>
      <c r="J508" s="665">
        <v>1.8</v>
      </c>
      <c r="K508" s="665">
        <v>3191.58</v>
      </c>
      <c r="L508" s="665">
        <v>0.6923076923076924</v>
      </c>
      <c r="M508" s="665">
        <v>1773.1</v>
      </c>
      <c r="N508" s="665">
        <v>2.2000000000000002</v>
      </c>
      <c r="O508" s="665">
        <v>3900.8199999999997</v>
      </c>
      <c r="P508" s="678">
        <v>0.84615384615384615</v>
      </c>
      <c r="Q508" s="666">
        <v>1773.0999999999997</v>
      </c>
    </row>
    <row r="509" spans="1:17" ht="14.4" customHeight="1" x14ac:dyDescent="0.3">
      <c r="A509" s="661" t="s">
        <v>575</v>
      </c>
      <c r="B509" s="662" t="s">
        <v>7137</v>
      </c>
      <c r="C509" s="662" t="s">
        <v>6967</v>
      </c>
      <c r="D509" s="662" t="s">
        <v>7682</v>
      </c>
      <c r="E509" s="662" t="s">
        <v>7451</v>
      </c>
      <c r="F509" s="665">
        <v>0.9</v>
      </c>
      <c r="G509" s="665">
        <v>192.09</v>
      </c>
      <c r="H509" s="665">
        <v>1</v>
      </c>
      <c r="I509" s="665">
        <v>213.43333333333334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575</v>
      </c>
      <c r="B510" s="662" t="s">
        <v>7137</v>
      </c>
      <c r="C510" s="662" t="s">
        <v>6967</v>
      </c>
      <c r="D510" s="662" t="s">
        <v>7683</v>
      </c>
      <c r="E510" s="662" t="s">
        <v>7451</v>
      </c>
      <c r="F510" s="665">
        <v>7.5</v>
      </c>
      <c r="G510" s="665">
        <v>1890.1200000000001</v>
      </c>
      <c r="H510" s="665">
        <v>1</v>
      </c>
      <c r="I510" s="665">
        <v>252.01600000000002</v>
      </c>
      <c r="J510" s="665">
        <v>9.3000000000000007</v>
      </c>
      <c r="K510" s="665">
        <v>2343.73</v>
      </c>
      <c r="L510" s="665">
        <v>1.239990053541574</v>
      </c>
      <c r="M510" s="665">
        <v>252.01397849462364</v>
      </c>
      <c r="N510" s="665">
        <v>11.3</v>
      </c>
      <c r="O510" s="665">
        <v>2847.8399999999997</v>
      </c>
      <c r="P510" s="678">
        <v>1.5066979874293693</v>
      </c>
      <c r="Q510" s="666">
        <v>252.02123893805305</v>
      </c>
    </row>
    <row r="511" spans="1:17" ht="14.4" customHeight="1" x14ac:dyDescent="0.3">
      <c r="A511" s="661" t="s">
        <v>575</v>
      </c>
      <c r="B511" s="662" t="s">
        <v>7137</v>
      </c>
      <c r="C511" s="662" t="s">
        <v>6967</v>
      </c>
      <c r="D511" s="662" t="s">
        <v>7684</v>
      </c>
      <c r="E511" s="662" t="s">
        <v>7451</v>
      </c>
      <c r="F511" s="665">
        <v>0.2</v>
      </c>
      <c r="G511" s="665">
        <v>73.39</v>
      </c>
      <c r="H511" s="665">
        <v>1</v>
      </c>
      <c r="I511" s="665">
        <v>366.95</v>
      </c>
      <c r="J511" s="665"/>
      <c r="K511" s="665"/>
      <c r="L511" s="665"/>
      <c r="M511" s="665"/>
      <c r="N511" s="665"/>
      <c r="O511" s="665"/>
      <c r="P511" s="678"/>
      <c r="Q511" s="666"/>
    </row>
    <row r="512" spans="1:17" ht="14.4" customHeight="1" x14ac:dyDescent="0.3">
      <c r="A512" s="661" t="s">
        <v>575</v>
      </c>
      <c r="B512" s="662" t="s">
        <v>7137</v>
      </c>
      <c r="C512" s="662" t="s">
        <v>6967</v>
      </c>
      <c r="D512" s="662" t="s">
        <v>7685</v>
      </c>
      <c r="E512" s="662" t="s">
        <v>7686</v>
      </c>
      <c r="F512" s="665">
        <v>9</v>
      </c>
      <c r="G512" s="665">
        <v>5055.3900000000003</v>
      </c>
      <c r="H512" s="665">
        <v>1</v>
      </c>
      <c r="I512" s="665">
        <v>561.71</v>
      </c>
      <c r="J512" s="665">
        <v>15</v>
      </c>
      <c r="K512" s="665">
        <v>8425.6500000000015</v>
      </c>
      <c r="L512" s="665">
        <v>1.6666666666666667</v>
      </c>
      <c r="M512" s="665">
        <v>561.71000000000015</v>
      </c>
      <c r="N512" s="665">
        <v>4</v>
      </c>
      <c r="O512" s="665">
        <v>2246.84</v>
      </c>
      <c r="P512" s="678">
        <v>0.44444444444444442</v>
      </c>
      <c r="Q512" s="666">
        <v>561.71</v>
      </c>
    </row>
    <row r="513" spans="1:17" ht="14.4" customHeight="1" x14ac:dyDescent="0.3">
      <c r="A513" s="661" t="s">
        <v>575</v>
      </c>
      <c r="B513" s="662" t="s">
        <v>7137</v>
      </c>
      <c r="C513" s="662" t="s">
        <v>6967</v>
      </c>
      <c r="D513" s="662" t="s">
        <v>7687</v>
      </c>
      <c r="E513" s="662" t="s">
        <v>7686</v>
      </c>
      <c r="F513" s="665">
        <v>2</v>
      </c>
      <c r="G513" s="665">
        <v>801.32</v>
      </c>
      <c r="H513" s="665">
        <v>1</v>
      </c>
      <c r="I513" s="665">
        <v>400.66</v>
      </c>
      <c r="J513" s="665"/>
      <c r="K513" s="665"/>
      <c r="L513" s="665"/>
      <c r="M513" s="665"/>
      <c r="N513" s="665">
        <v>7</v>
      </c>
      <c r="O513" s="665">
        <v>2804.62</v>
      </c>
      <c r="P513" s="678">
        <v>3.4999999999999996</v>
      </c>
      <c r="Q513" s="666">
        <v>400.65999999999997</v>
      </c>
    </row>
    <row r="514" spans="1:17" ht="14.4" customHeight="1" x14ac:dyDescent="0.3">
      <c r="A514" s="661" t="s">
        <v>575</v>
      </c>
      <c r="B514" s="662" t="s">
        <v>7137</v>
      </c>
      <c r="C514" s="662" t="s">
        <v>6967</v>
      </c>
      <c r="D514" s="662" t="s">
        <v>7688</v>
      </c>
      <c r="E514" s="662" t="s">
        <v>7689</v>
      </c>
      <c r="F514" s="665">
        <v>3</v>
      </c>
      <c r="G514" s="665">
        <v>11450.789999999999</v>
      </c>
      <c r="H514" s="665">
        <v>1</v>
      </c>
      <c r="I514" s="665">
        <v>3816.93</v>
      </c>
      <c r="J514" s="665">
        <v>6</v>
      </c>
      <c r="K514" s="665">
        <v>22901.58</v>
      </c>
      <c r="L514" s="665">
        <v>2.0000000000000004</v>
      </c>
      <c r="M514" s="665">
        <v>3816.9300000000003</v>
      </c>
      <c r="N514" s="665">
        <v>5</v>
      </c>
      <c r="O514" s="665">
        <v>19084.650000000001</v>
      </c>
      <c r="P514" s="678">
        <v>1.666666666666667</v>
      </c>
      <c r="Q514" s="666">
        <v>3816.9300000000003</v>
      </c>
    </row>
    <row r="515" spans="1:17" ht="14.4" customHeight="1" x14ac:dyDescent="0.3">
      <c r="A515" s="661" t="s">
        <v>575</v>
      </c>
      <c r="B515" s="662" t="s">
        <v>7137</v>
      </c>
      <c r="C515" s="662" t="s">
        <v>6967</v>
      </c>
      <c r="D515" s="662" t="s">
        <v>7690</v>
      </c>
      <c r="E515" s="662" t="s">
        <v>7451</v>
      </c>
      <c r="F515" s="665">
        <v>53</v>
      </c>
      <c r="G515" s="665">
        <v>29001.599999999999</v>
      </c>
      <c r="H515" s="665">
        <v>1</v>
      </c>
      <c r="I515" s="665">
        <v>547.19999999999993</v>
      </c>
      <c r="J515" s="665">
        <v>6</v>
      </c>
      <c r="K515" s="665">
        <v>3283.2</v>
      </c>
      <c r="L515" s="665">
        <v>0.11320754716981132</v>
      </c>
      <c r="M515" s="665">
        <v>547.19999999999993</v>
      </c>
      <c r="N515" s="665">
        <v>1</v>
      </c>
      <c r="O515" s="665">
        <v>547.20000000000005</v>
      </c>
      <c r="P515" s="678">
        <v>1.886792452830189E-2</v>
      </c>
      <c r="Q515" s="666">
        <v>547.20000000000005</v>
      </c>
    </row>
    <row r="516" spans="1:17" ht="14.4" customHeight="1" x14ac:dyDescent="0.3">
      <c r="A516" s="661" t="s">
        <v>575</v>
      </c>
      <c r="B516" s="662" t="s">
        <v>7137</v>
      </c>
      <c r="C516" s="662" t="s">
        <v>6967</v>
      </c>
      <c r="D516" s="662" t="s">
        <v>7691</v>
      </c>
      <c r="E516" s="662" t="s">
        <v>7451</v>
      </c>
      <c r="F516" s="665">
        <v>18</v>
      </c>
      <c r="G516" s="665">
        <v>30481.56</v>
      </c>
      <c r="H516" s="665">
        <v>1</v>
      </c>
      <c r="I516" s="665">
        <v>1693.42</v>
      </c>
      <c r="J516" s="665"/>
      <c r="K516" s="665"/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575</v>
      </c>
      <c r="B517" s="662" t="s">
        <v>7137</v>
      </c>
      <c r="C517" s="662" t="s">
        <v>6967</v>
      </c>
      <c r="D517" s="662" t="s">
        <v>7692</v>
      </c>
      <c r="E517" s="662" t="s">
        <v>7451</v>
      </c>
      <c r="F517" s="665">
        <v>62</v>
      </c>
      <c r="G517" s="665">
        <v>114629.93999999999</v>
      </c>
      <c r="H517" s="665">
        <v>1</v>
      </c>
      <c r="I517" s="665">
        <v>1848.87</v>
      </c>
      <c r="J517" s="665">
        <v>138</v>
      </c>
      <c r="K517" s="665">
        <v>255144.06000000003</v>
      </c>
      <c r="L517" s="665">
        <v>2.2258064516129039</v>
      </c>
      <c r="M517" s="665">
        <v>1848.8700000000001</v>
      </c>
      <c r="N517" s="665">
        <v>136</v>
      </c>
      <c r="O517" s="665">
        <v>251446.31999999998</v>
      </c>
      <c r="P517" s="678">
        <v>2.193548387096774</v>
      </c>
      <c r="Q517" s="666">
        <v>1848.87</v>
      </c>
    </row>
    <row r="518" spans="1:17" ht="14.4" customHeight="1" x14ac:dyDescent="0.3">
      <c r="A518" s="661" t="s">
        <v>575</v>
      </c>
      <c r="B518" s="662" t="s">
        <v>7137</v>
      </c>
      <c r="C518" s="662" t="s">
        <v>6967</v>
      </c>
      <c r="D518" s="662" t="s">
        <v>7693</v>
      </c>
      <c r="E518" s="662" t="s">
        <v>7694</v>
      </c>
      <c r="F518" s="665">
        <v>3</v>
      </c>
      <c r="G518" s="665">
        <v>7150.92</v>
      </c>
      <c r="H518" s="665">
        <v>1</v>
      </c>
      <c r="I518" s="665">
        <v>2383.64</v>
      </c>
      <c r="J518" s="665">
        <v>2</v>
      </c>
      <c r="K518" s="665">
        <v>4767.28</v>
      </c>
      <c r="L518" s="665">
        <v>0.66666666666666663</v>
      </c>
      <c r="M518" s="665">
        <v>2383.64</v>
      </c>
      <c r="N518" s="665"/>
      <c r="O518" s="665"/>
      <c r="P518" s="678"/>
      <c r="Q518" s="666"/>
    </row>
    <row r="519" spans="1:17" ht="14.4" customHeight="1" x14ac:dyDescent="0.3">
      <c r="A519" s="661" t="s">
        <v>575</v>
      </c>
      <c r="B519" s="662" t="s">
        <v>7137</v>
      </c>
      <c r="C519" s="662" t="s">
        <v>6967</v>
      </c>
      <c r="D519" s="662" t="s">
        <v>7695</v>
      </c>
      <c r="E519" s="662" t="s">
        <v>7696</v>
      </c>
      <c r="F519" s="665">
        <v>4</v>
      </c>
      <c r="G519" s="665">
        <v>7378.92</v>
      </c>
      <c r="H519" s="665">
        <v>1</v>
      </c>
      <c r="I519" s="665">
        <v>1844.73</v>
      </c>
      <c r="J519" s="665">
        <v>6</v>
      </c>
      <c r="K519" s="665">
        <v>11068.380000000001</v>
      </c>
      <c r="L519" s="665">
        <v>1.5000000000000002</v>
      </c>
      <c r="M519" s="665">
        <v>1844.7300000000002</v>
      </c>
      <c r="N519" s="665">
        <v>7</v>
      </c>
      <c r="O519" s="665">
        <v>12913.11</v>
      </c>
      <c r="P519" s="678">
        <v>1.75</v>
      </c>
      <c r="Q519" s="666">
        <v>1844.73</v>
      </c>
    </row>
    <row r="520" spans="1:17" ht="14.4" customHeight="1" x14ac:dyDescent="0.3">
      <c r="A520" s="661" t="s">
        <v>575</v>
      </c>
      <c r="B520" s="662" t="s">
        <v>7137</v>
      </c>
      <c r="C520" s="662" t="s">
        <v>6967</v>
      </c>
      <c r="D520" s="662" t="s">
        <v>7697</v>
      </c>
      <c r="E520" s="662" t="s">
        <v>7696</v>
      </c>
      <c r="F520" s="665">
        <v>1</v>
      </c>
      <c r="G520" s="665">
        <v>2362.91</v>
      </c>
      <c r="H520" s="665">
        <v>1</v>
      </c>
      <c r="I520" s="665">
        <v>2362.91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575</v>
      </c>
      <c r="B521" s="662" t="s">
        <v>7137</v>
      </c>
      <c r="C521" s="662" t="s">
        <v>6967</v>
      </c>
      <c r="D521" s="662" t="s">
        <v>7698</v>
      </c>
      <c r="E521" s="662" t="s">
        <v>7699</v>
      </c>
      <c r="F521" s="665">
        <v>1</v>
      </c>
      <c r="G521" s="665">
        <v>22843.53</v>
      </c>
      <c r="H521" s="665">
        <v>1</v>
      </c>
      <c r="I521" s="665">
        <v>22843.53</v>
      </c>
      <c r="J521" s="665">
        <v>1</v>
      </c>
      <c r="K521" s="665">
        <v>22843.53</v>
      </c>
      <c r="L521" s="665">
        <v>1</v>
      </c>
      <c r="M521" s="665">
        <v>22843.53</v>
      </c>
      <c r="N521" s="665">
        <v>2</v>
      </c>
      <c r="O521" s="665">
        <v>45687.06</v>
      </c>
      <c r="P521" s="678">
        <v>2</v>
      </c>
      <c r="Q521" s="666">
        <v>22843.53</v>
      </c>
    </row>
    <row r="522" spans="1:17" ht="14.4" customHeight="1" x14ac:dyDescent="0.3">
      <c r="A522" s="661" t="s">
        <v>575</v>
      </c>
      <c r="B522" s="662" t="s">
        <v>7137</v>
      </c>
      <c r="C522" s="662" t="s">
        <v>6967</v>
      </c>
      <c r="D522" s="662" t="s">
        <v>7700</v>
      </c>
      <c r="E522" s="662" t="s">
        <v>7701</v>
      </c>
      <c r="F522" s="665">
        <v>3</v>
      </c>
      <c r="G522" s="665">
        <v>27689.550000000003</v>
      </c>
      <c r="H522" s="665">
        <v>1</v>
      </c>
      <c r="I522" s="665">
        <v>9229.85</v>
      </c>
      <c r="J522" s="665">
        <v>5</v>
      </c>
      <c r="K522" s="665">
        <v>46149.25</v>
      </c>
      <c r="L522" s="665">
        <v>1.6666666666666665</v>
      </c>
      <c r="M522" s="665">
        <v>9229.85</v>
      </c>
      <c r="N522" s="665">
        <v>3</v>
      </c>
      <c r="O522" s="665">
        <v>27689.550000000003</v>
      </c>
      <c r="P522" s="678">
        <v>1</v>
      </c>
      <c r="Q522" s="666">
        <v>9229.85</v>
      </c>
    </row>
    <row r="523" spans="1:17" ht="14.4" customHeight="1" x14ac:dyDescent="0.3">
      <c r="A523" s="661" t="s">
        <v>575</v>
      </c>
      <c r="B523" s="662" t="s">
        <v>7137</v>
      </c>
      <c r="C523" s="662" t="s">
        <v>6967</v>
      </c>
      <c r="D523" s="662" t="s">
        <v>7702</v>
      </c>
      <c r="E523" s="662" t="s">
        <v>7703</v>
      </c>
      <c r="F523" s="665">
        <v>12</v>
      </c>
      <c r="G523" s="665">
        <v>35990.879999999997</v>
      </c>
      <c r="H523" s="665">
        <v>1</v>
      </c>
      <c r="I523" s="665">
        <v>2999.24</v>
      </c>
      <c r="J523" s="665">
        <v>18</v>
      </c>
      <c r="K523" s="665">
        <v>53986.319999999992</v>
      </c>
      <c r="L523" s="665">
        <v>1.5</v>
      </c>
      <c r="M523" s="665">
        <v>2999.24</v>
      </c>
      <c r="N523" s="665">
        <v>14</v>
      </c>
      <c r="O523" s="665">
        <v>41989.36</v>
      </c>
      <c r="P523" s="678">
        <v>1.1666666666666667</v>
      </c>
      <c r="Q523" s="666">
        <v>2999.2400000000002</v>
      </c>
    </row>
    <row r="524" spans="1:17" ht="14.4" customHeight="1" x14ac:dyDescent="0.3">
      <c r="A524" s="661" t="s">
        <v>575</v>
      </c>
      <c r="B524" s="662" t="s">
        <v>7137</v>
      </c>
      <c r="C524" s="662" t="s">
        <v>6967</v>
      </c>
      <c r="D524" s="662" t="s">
        <v>7704</v>
      </c>
      <c r="E524" s="662" t="s">
        <v>7705</v>
      </c>
      <c r="F524" s="665">
        <v>1</v>
      </c>
      <c r="G524" s="665">
        <v>8076.38</v>
      </c>
      <c r="H524" s="665">
        <v>1</v>
      </c>
      <c r="I524" s="665">
        <v>8076.38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x14ac:dyDescent="0.3">
      <c r="A525" s="661" t="s">
        <v>575</v>
      </c>
      <c r="B525" s="662" t="s">
        <v>7137</v>
      </c>
      <c r="C525" s="662" t="s">
        <v>6967</v>
      </c>
      <c r="D525" s="662" t="s">
        <v>7706</v>
      </c>
      <c r="E525" s="662" t="s">
        <v>7707</v>
      </c>
      <c r="F525" s="665">
        <v>1</v>
      </c>
      <c r="G525" s="665">
        <v>2999.24</v>
      </c>
      <c r="H525" s="665">
        <v>1</v>
      </c>
      <c r="I525" s="665">
        <v>2999.24</v>
      </c>
      <c r="J525" s="665"/>
      <c r="K525" s="665"/>
      <c r="L525" s="665"/>
      <c r="M525" s="665"/>
      <c r="N525" s="665"/>
      <c r="O525" s="665"/>
      <c r="P525" s="678"/>
      <c r="Q525" s="666"/>
    </row>
    <row r="526" spans="1:17" ht="14.4" customHeight="1" x14ac:dyDescent="0.3">
      <c r="A526" s="661" t="s">
        <v>575</v>
      </c>
      <c r="B526" s="662" t="s">
        <v>7137</v>
      </c>
      <c r="C526" s="662" t="s">
        <v>6967</v>
      </c>
      <c r="D526" s="662" t="s">
        <v>7708</v>
      </c>
      <c r="E526" s="662" t="s">
        <v>7709</v>
      </c>
      <c r="F526" s="665">
        <v>1</v>
      </c>
      <c r="G526" s="665">
        <v>307.8</v>
      </c>
      <c r="H526" s="665">
        <v>1</v>
      </c>
      <c r="I526" s="665">
        <v>307.8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575</v>
      </c>
      <c r="B527" s="662" t="s">
        <v>7137</v>
      </c>
      <c r="C527" s="662" t="s">
        <v>6967</v>
      </c>
      <c r="D527" s="662" t="s">
        <v>7710</v>
      </c>
      <c r="E527" s="662" t="s">
        <v>7711</v>
      </c>
      <c r="F527" s="665">
        <v>4.0999999999999996</v>
      </c>
      <c r="G527" s="665">
        <v>3074.6299999999997</v>
      </c>
      <c r="H527" s="665">
        <v>1</v>
      </c>
      <c r="I527" s="665">
        <v>749.90975609756094</v>
      </c>
      <c r="J527" s="665">
        <v>0.4</v>
      </c>
      <c r="K527" s="665">
        <v>299.95999999999998</v>
      </c>
      <c r="L527" s="665">
        <v>9.7559706371173116E-2</v>
      </c>
      <c r="M527" s="665">
        <v>749.89999999999986</v>
      </c>
      <c r="N527" s="665">
        <v>4</v>
      </c>
      <c r="O527" s="665">
        <v>2999.64</v>
      </c>
      <c r="P527" s="678">
        <v>0.97561007340720673</v>
      </c>
      <c r="Q527" s="666">
        <v>749.91</v>
      </c>
    </row>
    <row r="528" spans="1:17" ht="14.4" customHeight="1" x14ac:dyDescent="0.3">
      <c r="A528" s="661" t="s">
        <v>575</v>
      </c>
      <c r="B528" s="662" t="s">
        <v>7137</v>
      </c>
      <c r="C528" s="662" t="s">
        <v>6967</v>
      </c>
      <c r="D528" s="662" t="s">
        <v>7712</v>
      </c>
      <c r="E528" s="662" t="s">
        <v>7713</v>
      </c>
      <c r="F528" s="665">
        <v>1.9</v>
      </c>
      <c r="G528" s="665">
        <v>142.55000000000001</v>
      </c>
      <c r="H528" s="665">
        <v>1</v>
      </c>
      <c r="I528" s="665">
        <v>75.026315789473699</v>
      </c>
      <c r="J528" s="665">
        <v>1</v>
      </c>
      <c r="K528" s="665">
        <v>75.03</v>
      </c>
      <c r="L528" s="665">
        <v>0.52634163451420546</v>
      </c>
      <c r="M528" s="665">
        <v>75.03</v>
      </c>
      <c r="N528" s="665">
        <v>0.8</v>
      </c>
      <c r="O528" s="665">
        <v>60.02</v>
      </c>
      <c r="P528" s="678">
        <v>0.42104524728165554</v>
      </c>
      <c r="Q528" s="666">
        <v>75.025000000000006</v>
      </c>
    </row>
    <row r="529" spans="1:17" ht="14.4" customHeight="1" x14ac:dyDescent="0.3">
      <c r="A529" s="661" t="s">
        <v>575</v>
      </c>
      <c r="B529" s="662" t="s">
        <v>7137</v>
      </c>
      <c r="C529" s="662" t="s">
        <v>6967</v>
      </c>
      <c r="D529" s="662" t="s">
        <v>7714</v>
      </c>
      <c r="E529" s="662" t="s">
        <v>7715</v>
      </c>
      <c r="F529" s="665">
        <v>2</v>
      </c>
      <c r="G529" s="665">
        <v>2466.54</v>
      </c>
      <c r="H529" s="665">
        <v>1</v>
      </c>
      <c r="I529" s="665">
        <v>1233.27</v>
      </c>
      <c r="J529" s="665">
        <v>6</v>
      </c>
      <c r="K529" s="665">
        <v>7399.6200000000008</v>
      </c>
      <c r="L529" s="665">
        <v>3.0000000000000004</v>
      </c>
      <c r="M529" s="665">
        <v>1233.2700000000002</v>
      </c>
      <c r="N529" s="665"/>
      <c r="O529" s="665"/>
      <c r="P529" s="678"/>
      <c r="Q529" s="666"/>
    </row>
    <row r="530" spans="1:17" ht="14.4" customHeight="1" x14ac:dyDescent="0.3">
      <c r="A530" s="661" t="s">
        <v>575</v>
      </c>
      <c r="B530" s="662" t="s">
        <v>7137</v>
      </c>
      <c r="C530" s="662" t="s">
        <v>6967</v>
      </c>
      <c r="D530" s="662" t="s">
        <v>7716</v>
      </c>
      <c r="E530" s="662" t="s">
        <v>7717</v>
      </c>
      <c r="F530" s="665">
        <v>3</v>
      </c>
      <c r="G530" s="665">
        <v>17323.86</v>
      </c>
      <c r="H530" s="665">
        <v>1</v>
      </c>
      <c r="I530" s="665">
        <v>5774.62</v>
      </c>
      <c r="J530" s="665">
        <v>2</v>
      </c>
      <c r="K530" s="665">
        <v>11549.24</v>
      </c>
      <c r="L530" s="665">
        <v>0.66666666666666663</v>
      </c>
      <c r="M530" s="665">
        <v>5774.62</v>
      </c>
      <c r="N530" s="665">
        <v>1</v>
      </c>
      <c r="O530" s="665">
        <v>5774.62</v>
      </c>
      <c r="P530" s="678">
        <v>0.33333333333333331</v>
      </c>
      <c r="Q530" s="666">
        <v>5774.62</v>
      </c>
    </row>
    <row r="531" spans="1:17" ht="14.4" customHeight="1" x14ac:dyDescent="0.3">
      <c r="A531" s="661" t="s">
        <v>575</v>
      </c>
      <c r="B531" s="662" t="s">
        <v>7137</v>
      </c>
      <c r="C531" s="662" t="s">
        <v>6967</v>
      </c>
      <c r="D531" s="662" t="s">
        <v>7718</v>
      </c>
      <c r="E531" s="662" t="s">
        <v>7719</v>
      </c>
      <c r="F531" s="665">
        <v>4</v>
      </c>
      <c r="G531" s="665">
        <v>34817.68</v>
      </c>
      <c r="H531" s="665">
        <v>1</v>
      </c>
      <c r="I531" s="665">
        <v>8704.42</v>
      </c>
      <c r="J531" s="665">
        <v>2</v>
      </c>
      <c r="K531" s="665">
        <v>17408.84</v>
      </c>
      <c r="L531" s="665">
        <v>0.5</v>
      </c>
      <c r="M531" s="665">
        <v>8704.42</v>
      </c>
      <c r="N531" s="665"/>
      <c r="O531" s="665"/>
      <c r="P531" s="678"/>
      <c r="Q531" s="666"/>
    </row>
    <row r="532" spans="1:17" ht="14.4" customHeight="1" x14ac:dyDescent="0.3">
      <c r="A532" s="661" t="s">
        <v>575</v>
      </c>
      <c r="B532" s="662" t="s">
        <v>7137</v>
      </c>
      <c r="C532" s="662" t="s">
        <v>6967</v>
      </c>
      <c r="D532" s="662" t="s">
        <v>7720</v>
      </c>
      <c r="E532" s="662" t="s">
        <v>7719</v>
      </c>
      <c r="F532" s="665"/>
      <c r="G532" s="665"/>
      <c r="H532" s="665"/>
      <c r="I532" s="665"/>
      <c r="J532" s="665">
        <v>2</v>
      </c>
      <c r="K532" s="665">
        <v>18795.5</v>
      </c>
      <c r="L532" s="665"/>
      <c r="M532" s="665">
        <v>9397.75</v>
      </c>
      <c r="N532" s="665">
        <v>1</v>
      </c>
      <c r="O532" s="665">
        <v>9397.75</v>
      </c>
      <c r="P532" s="678"/>
      <c r="Q532" s="666">
        <v>9397.75</v>
      </c>
    </row>
    <row r="533" spans="1:17" ht="14.4" customHeight="1" x14ac:dyDescent="0.3">
      <c r="A533" s="661" t="s">
        <v>575</v>
      </c>
      <c r="B533" s="662" t="s">
        <v>7137</v>
      </c>
      <c r="C533" s="662" t="s">
        <v>6967</v>
      </c>
      <c r="D533" s="662" t="s">
        <v>7721</v>
      </c>
      <c r="E533" s="662" t="s">
        <v>7722</v>
      </c>
      <c r="F533" s="665">
        <v>3</v>
      </c>
      <c r="G533" s="665">
        <v>4993.2000000000007</v>
      </c>
      <c r="H533" s="665">
        <v>1</v>
      </c>
      <c r="I533" s="665">
        <v>1664.4000000000003</v>
      </c>
      <c r="J533" s="665">
        <v>4</v>
      </c>
      <c r="K533" s="665">
        <v>6657.6</v>
      </c>
      <c r="L533" s="665">
        <v>1.3333333333333333</v>
      </c>
      <c r="M533" s="665">
        <v>1664.4</v>
      </c>
      <c r="N533" s="665">
        <v>1</v>
      </c>
      <c r="O533" s="665">
        <v>1664.4</v>
      </c>
      <c r="P533" s="678">
        <v>0.33333333333333331</v>
      </c>
      <c r="Q533" s="666">
        <v>1664.4</v>
      </c>
    </row>
    <row r="534" spans="1:17" ht="14.4" customHeight="1" x14ac:dyDescent="0.3">
      <c r="A534" s="661" t="s">
        <v>575</v>
      </c>
      <c r="B534" s="662" t="s">
        <v>7137</v>
      </c>
      <c r="C534" s="662" t="s">
        <v>6967</v>
      </c>
      <c r="D534" s="662" t="s">
        <v>7723</v>
      </c>
      <c r="E534" s="662" t="s">
        <v>7724</v>
      </c>
      <c r="F534" s="665">
        <v>3</v>
      </c>
      <c r="G534" s="665">
        <v>6221.2800000000007</v>
      </c>
      <c r="H534" s="665">
        <v>1</v>
      </c>
      <c r="I534" s="665">
        <v>2073.7600000000002</v>
      </c>
      <c r="J534" s="665">
        <v>4</v>
      </c>
      <c r="K534" s="665">
        <v>8295.0400000000009</v>
      </c>
      <c r="L534" s="665">
        <v>1.3333333333333333</v>
      </c>
      <c r="M534" s="665">
        <v>2073.7600000000002</v>
      </c>
      <c r="N534" s="665">
        <v>1</v>
      </c>
      <c r="O534" s="665">
        <v>2073.7600000000002</v>
      </c>
      <c r="P534" s="678">
        <v>0.33333333333333331</v>
      </c>
      <c r="Q534" s="666">
        <v>2073.7600000000002</v>
      </c>
    </row>
    <row r="535" spans="1:17" ht="14.4" customHeight="1" x14ac:dyDescent="0.3">
      <c r="A535" s="661" t="s">
        <v>575</v>
      </c>
      <c r="B535" s="662" t="s">
        <v>7137</v>
      </c>
      <c r="C535" s="662" t="s">
        <v>6967</v>
      </c>
      <c r="D535" s="662" t="s">
        <v>7725</v>
      </c>
      <c r="E535" s="662" t="s">
        <v>7726</v>
      </c>
      <c r="F535" s="665">
        <v>6</v>
      </c>
      <c r="G535" s="665">
        <v>29767.800000000003</v>
      </c>
      <c r="H535" s="665">
        <v>1</v>
      </c>
      <c r="I535" s="665">
        <v>4961.3</v>
      </c>
      <c r="J535" s="665">
        <v>8</v>
      </c>
      <c r="K535" s="665">
        <v>39690.400000000001</v>
      </c>
      <c r="L535" s="665">
        <v>1.3333333333333333</v>
      </c>
      <c r="M535" s="665">
        <v>4961.3</v>
      </c>
      <c r="N535" s="665">
        <v>3</v>
      </c>
      <c r="O535" s="665">
        <v>14883.900000000001</v>
      </c>
      <c r="P535" s="678">
        <v>0.5</v>
      </c>
      <c r="Q535" s="666">
        <v>4961.3</v>
      </c>
    </row>
    <row r="536" spans="1:17" ht="14.4" customHeight="1" x14ac:dyDescent="0.3">
      <c r="A536" s="661" t="s">
        <v>575</v>
      </c>
      <c r="B536" s="662" t="s">
        <v>7137</v>
      </c>
      <c r="C536" s="662" t="s">
        <v>6967</v>
      </c>
      <c r="D536" s="662" t="s">
        <v>7727</v>
      </c>
      <c r="E536" s="662" t="s">
        <v>7728</v>
      </c>
      <c r="F536" s="665">
        <v>5</v>
      </c>
      <c r="G536" s="665">
        <v>15675</v>
      </c>
      <c r="H536" s="665">
        <v>1</v>
      </c>
      <c r="I536" s="665">
        <v>3135</v>
      </c>
      <c r="J536" s="665">
        <v>2</v>
      </c>
      <c r="K536" s="665">
        <v>6270</v>
      </c>
      <c r="L536" s="665">
        <v>0.4</v>
      </c>
      <c r="M536" s="665">
        <v>3135</v>
      </c>
      <c r="N536" s="665">
        <v>9</v>
      </c>
      <c r="O536" s="665">
        <v>27995.55</v>
      </c>
      <c r="P536" s="678">
        <v>1.786</v>
      </c>
      <c r="Q536" s="666">
        <v>3110.6166666666668</v>
      </c>
    </row>
    <row r="537" spans="1:17" ht="14.4" customHeight="1" x14ac:dyDescent="0.3">
      <c r="A537" s="661" t="s">
        <v>575</v>
      </c>
      <c r="B537" s="662" t="s">
        <v>7137</v>
      </c>
      <c r="C537" s="662" t="s">
        <v>6967</v>
      </c>
      <c r="D537" s="662" t="s">
        <v>7729</v>
      </c>
      <c r="E537" s="662" t="s">
        <v>7730</v>
      </c>
      <c r="F537" s="665">
        <v>3</v>
      </c>
      <c r="G537" s="665">
        <v>12654</v>
      </c>
      <c r="H537" s="665">
        <v>1</v>
      </c>
      <c r="I537" s="665">
        <v>4218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575</v>
      </c>
      <c r="B538" s="662" t="s">
        <v>7137</v>
      </c>
      <c r="C538" s="662" t="s">
        <v>6967</v>
      </c>
      <c r="D538" s="662" t="s">
        <v>7731</v>
      </c>
      <c r="E538" s="662" t="s">
        <v>7732</v>
      </c>
      <c r="F538" s="665">
        <v>19</v>
      </c>
      <c r="G538" s="665">
        <v>127813</v>
      </c>
      <c r="H538" s="665">
        <v>1</v>
      </c>
      <c r="I538" s="665">
        <v>6727</v>
      </c>
      <c r="J538" s="665">
        <v>11</v>
      </c>
      <c r="K538" s="665">
        <v>73997</v>
      </c>
      <c r="L538" s="665">
        <v>0.57894736842105265</v>
      </c>
      <c r="M538" s="665">
        <v>6727</v>
      </c>
      <c r="N538" s="665">
        <v>14</v>
      </c>
      <c r="O538" s="665">
        <v>94178</v>
      </c>
      <c r="P538" s="678">
        <v>0.73684210526315785</v>
      </c>
      <c r="Q538" s="666">
        <v>6727</v>
      </c>
    </row>
    <row r="539" spans="1:17" ht="14.4" customHeight="1" x14ac:dyDescent="0.3">
      <c r="A539" s="661" t="s">
        <v>575</v>
      </c>
      <c r="B539" s="662" t="s">
        <v>7137</v>
      </c>
      <c r="C539" s="662" t="s">
        <v>6967</v>
      </c>
      <c r="D539" s="662" t="s">
        <v>7733</v>
      </c>
      <c r="E539" s="662" t="s">
        <v>7734</v>
      </c>
      <c r="F539" s="665">
        <v>19</v>
      </c>
      <c r="G539" s="665">
        <v>204805.18</v>
      </c>
      <c r="H539" s="665">
        <v>1</v>
      </c>
      <c r="I539" s="665">
        <v>10779.22</v>
      </c>
      <c r="J539" s="665">
        <v>20</v>
      </c>
      <c r="K539" s="665">
        <v>215584.4</v>
      </c>
      <c r="L539" s="665">
        <v>1.0526315789473684</v>
      </c>
      <c r="M539" s="665">
        <v>10779.22</v>
      </c>
      <c r="N539" s="665">
        <v>20</v>
      </c>
      <c r="O539" s="665">
        <v>215584.4</v>
      </c>
      <c r="P539" s="678">
        <v>1.0526315789473684</v>
      </c>
      <c r="Q539" s="666">
        <v>10779.22</v>
      </c>
    </row>
    <row r="540" spans="1:17" ht="14.4" customHeight="1" x14ac:dyDescent="0.3">
      <c r="A540" s="661" t="s">
        <v>575</v>
      </c>
      <c r="B540" s="662" t="s">
        <v>7137</v>
      </c>
      <c r="C540" s="662" t="s">
        <v>6967</v>
      </c>
      <c r="D540" s="662" t="s">
        <v>7735</v>
      </c>
      <c r="E540" s="662" t="s">
        <v>7736</v>
      </c>
      <c r="F540" s="665">
        <v>40</v>
      </c>
      <c r="G540" s="665">
        <v>48999.199999999997</v>
      </c>
      <c r="H540" s="665">
        <v>1</v>
      </c>
      <c r="I540" s="665">
        <v>1224.98</v>
      </c>
      <c r="J540" s="665">
        <v>42</v>
      </c>
      <c r="K540" s="665">
        <v>51449.16</v>
      </c>
      <c r="L540" s="665">
        <v>1.05</v>
      </c>
      <c r="M540" s="665">
        <v>1224.98</v>
      </c>
      <c r="N540" s="665">
        <v>39</v>
      </c>
      <c r="O540" s="665">
        <v>47774.22</v>
      </c>
      <c r="P540" s="678">
        <v>0.97500000000000009</v>
      </c>
      <c r="Q540" s="666">
        <v>1224.98</v>
      </c>
    </row>
    <row r="541" spans="1:17" ht="14.4" customHeight="1" x14ac:dyDescent="0.3">
      <c r="A541" s="661" t="s">
        <v>575</v>
      </c>
      <c r="B541" s="662" t="s">
        <v>7137</v>
      </c>
      <c r="C541" s="662" t="s">
        <v>6967</v>
      </c>
      <c r="D541" s="662" t="s">
        <v>7737</v>
      </c>
      <c r="E541" s="662" t="s">
        <v>7736</v>
      </c>
      <c r="F541" s="665">
        <v>57</v>
      </c>
      <c r="G541" s="665">
        <v>108398.61</v>
      </c>
      <c r="H541" s="665">
        <v>1</v>
      </c>
      <c r="I541" s="665">
        <v>1901.73</v>
      </c>
      <c r="J541" s="665">
        <v>64</v>
      </c>
      <c r="K541" s="665">
        <v>121710.72000000002</v>
      </c>
      <c r="L541" s="665">
        <v>1.1228070175438598</v>
      </c>
      <c r="M541" s="665">
        <v>1901.7300000000002</v>
      </c>
      <c r="N541" s="665">
        <v>59</v>
      </c>
      <c r="O541" s="665">
        <v>112202.06999999999</v>
      </c>
      <c r="P541" s="678">
        <v>1.0350877192982455</v>
      </c>
      <c r="Q541" s="666">
        <v>1901.7299999999998</v>
      </c>
    </row>
    <row r="542" spans="1:17" ht="14.4" customHeight="1" x14ac:dyDescent="0.3">
      <c r="A542" s="661" t="s">
        <v>575</v>
      </c>
      <c r="B542" s="662" t="s">
        <v>7137</v>
      </c>
      <c r="C542" s="662" t="s">
        <v>6967</v>
      </c>
      <c r="D542" s="662" t="s">
        <v>7738</v>
      </c>
      <c r="E542" s="662" t="s">
        <v>7739</v>
      </c>
      <c r="F542" s="665">
        <v>1</v>
      </c>
      <c r="G542" s="665">
        <v>1380</v>
      </c>
      <c r="H542" s="665">
        <v>1</v>
      </c>
      <c r="I542" s="665">
        <v>1380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575</v>
      </c>
      <c r="B543" s="662" t="s">
        <v>7137</v>
      </c>
      <c r="C543" s="662" t="s">
        <v>6967</v>
      </c>
      <c r="D543" s="662" t="s">
        <v>7740</v>
      </c>
      <c r="E543" s="662" t="s">
        <v>7741</v>
      </c>
      <c r="F543" s="665">
        <v>100</v>
      </c>
      <c r="G543" s="665">
        <v>103800</v>
      </c>
      <c r="H543" s="665">
        <v>1</v>
      </c>
      <c r="I543" s="665">
        <v>1038</v>
      </c>
      <c r="J543" s="665">
        <v>112</v>
      </c>
      <c r="K543" s="665">
        <v>99648</v>
      </c>
      <c r="L543" s="665">
        <v>0.96</v>
      </c>
      <c r="M543" s="665">
        <v>889.71428571428567</v>
      </c>
      <c r="N543" s="665">
        <v>4</v>
      </c>
      <c r="O543" s="665">
        <v>4152</v>
      </c>
      <c r="P543" s="678">
        <v>0.04</v>
      </c>
      <c r="Q543" s="666">
        <v>1038</v>
      </c>
    </row>
    <row r="544" spans="1:17" ht="14.4" customHeight="1" x14ac:dyDescent="0.3">
      <c r="A544" s="661" t="s">
        <v>575</v>
      </c>
      <c r="B544" s="662" t="s">
        <v>7137</v>
      </c>
      <c r="C544" s="662" t="s">
        <v>6967</v>
      </c>
      <c r="D544" s="662" t="s">
        <v>7742</v>
      </c>
      <c r="E544" s="662" t="s">
        <v>7743</v>
      </c>
      <c r="F544" s="665">
        <v>74</v>
      </c>
      <c r="G544" s="665">
        <v>97088</v>
      </c>
      <c r="H544" s="665">
        <v>1</v>
      </c>
      <c r="I544" s="665">
        <v>1312</v>
      </c>
      <c r="J544" s="665">
        <v>92</v>
      </c>
      <c r="K544" s="665">
        <v>120704</v>
      </c>
      <c r="L544" s="665">
        <v>1.2432432432432432</v>
      </c>
      <c r="M544" s="665">
        <v>1312</v>
      </c>
      <c r="N544" s="665">
        <v>1</v>
      </c>
      <c r="O544" s="665">
        <v>1312</v>
      </c>
      <c r="P544" s="678">
        <v>1.3513513513513514E-2</v>
      </c>
      <c r="Q544" s="666">
        <v>1312</v>
      </c>
    </row>
    <row r="545" spans="1:17" ht="14.4" customHeight="1" x14ac:dyDescent="0.3">
      <c r="A545" s="661" t="s">
        <v>575</v>
      </c>
      <c r="B545" s="662" t="s">
        <v>7137</v>
      </c>
      <c r="C545" s="662" t="s">
        <v>6967</v>
      </c>
      <c r="D545" s="662" t="s">
        <v>7744</v>
      </c>
      <c r="E545" s="662" t="s">
        <v>7745</v>
      </c>
      <c r="F545" s="665">
        <v>25</v>
      </c>
      <c r="G545" s="665">
        <v>39000</v>
      </c>
      <c r="H545" s="665">
        <v>1</v>
      </c>
      <c r="I545" s="665">
        <v>1560</v>
      </c>
      <c r="J545" s="665">
        <v>16</v>
      </c>
      <c r="K545" s="665">
        <v>24960</v>
      </c>
      <c r="L545" s="665">
        <v>0.64</v>
      </c>
      <c r="M545" s="665">
        <v>1560</v>
      </c>
      <c r="N545" s="665"/>
      <c r="O545" s="665"/>
      <c r="P545" s="678"/>
      <c r="Q545" s="666"/>
    </row>
    <row r="546" spans="1:17" ht="14.4" customHeight="1" x14ac:dyDescent="0.3">
      <c r="A546" s="661" t="s">
        <v>575</v>
      </c>
      <c r="B546" s="662" t="s">
        <v>7137</v>
      </c>
      <c r="C546" s="662" t="s">
        <v>6967</v>
      </c>
      <c r="D546" s="662" t="s">
        <v>7746</v>
      </c>
      <c r="E546" s="662" t="s">
        <v>7747</v>
      </c>
      <c r="F546" s="665">
        <v>1</v>
      </c>
      <c r="G546" s="665">
        <v>320.44</v>
      </c>
      <c r="H546" s="665">
        <v>1</v>
      </c>
      <c r="I546" s="665">
        <v>320.44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575</v>
      </c>
      <c r="B547" s="662" t="s">
        <v>7137</v>
      </c>
      <c r="C547" s="662" t="s">
        <v>6967</v>
      </c>
      <c r="D547" s="662" t="s">
        <v>7748</v>
      </c>
      <c r="E547" s="662" t="s">
        <v>7749</v>
      </c>
      <c r="F547" s="665"/>
      <c r="G547" s="665"/>
      <c r="H547" s="665"/>
      <c r="I547" s="665"/>
      <c r="J547" s="665">
        <v>1</v>
      </c>
      <c r="K547" s="665">
        <v>58.6</v>
      </c>
      <c r="L547" s="665"/>
      <c r="M547" s="665">
        <v>58.6</v>
      </c>
      <c r="N547" s="665"/>
      <c r="O547" s="665"/>
      <c r="P547" s="678"/>
      <c r="Q547" s="666"/>
    </row>
    <row r="548" spans="1:17" ht="14.4" customHeight="1" x14ac:dyDescent="0.3">
      <c r="A548" s="661" t="s">
        <v>575</v>
      </c>
      <c r="B548" s="662" t="s">
        <v>7137</v>
      </c>
      <c r="C548" s="662" t="s">
        <v>6967</v>
      </c>
      <c r="D548" s="662" t="s">
        <v>7750</v>
      </c>
      <c r="E548" s="662" t="s">
        <v>7751</v>
      </c>
      <c r="F548" s="665"/>
      <c r="G548" s="665"/>
      <c r="H548" s="665"/>
      <c r="I548" s="665"/>
      <c r="J548" s="665">
        <v>6</v>
      </c>
      <c r="K548" s="665">
        <v>8175</v>
      </c>
      <c r="L548" s="665"/>
      <c r="M548" s="665">
        <v>1362.5</v>
      </c>
      <c r="N548" s="665"/>
      <c r="O548" s="665"/>
      <c r="P548" s="678"/>
      <c r="Q548" s="666"/>
    </row>
    <row r="549" spans="1:17" ht="14.4" customHeight="1" x14ac:dyDescent="0.3">
      <c r="A549" s="661" t="s">
        <v>575</v>
      </c>
      <c r="B549" s="662" t="s">
        <v>7137</v>
      </c>
      <c r="C549" s="662" t="s">
        <v>6967</v>
      </c>
      <c r="D549" s="662" t="s">
        <v>6968</v>
      </c>
      <c r="E549" s="662"/>
      <c r="F549" s="665">
        <v>159</v>
      </c>
      <c r="G549" s="665">
        <v>11130</v>
      </c>
      <c r="H549" s="665">
        <v>1</v>
      </c>
      <c r="I549" s="665">
        <v>70</v>
      </c>
      <c r="J549" s="665">
        <v>1</v>
      </c>
      <c r="K549" s="665">
        <v>70</v>
      </c>
      <c r="L549" s="665">
        <v>6.2893081761006293E-3</v>
      </c>
      <c r="M549" s="665">
        <v>70</v>
      </c>
      <c r="N549" s="665"/>
      <c r="O549" s="665"/>
      <c r="P549" s="678"/>
      <c r="Q549" s="666"/>
    </row>
    <row r="550" spans="1:17" ht="14.4" customHeight="1" x14ac:dyDescent="0.3">
      <c r="A550" s="661" t="s">
        <v>575</v>
      </c>
      <c r="B550" s="662" t="s">
        <v>7137</v>
      </c>
      <c r="C550" s="662" t="s">
        <v>6967</v>
      </c>
      <c r="D550" s="662" t="s">
        <v>6970</v>
      </c>
      <c r="E550" s="662"/>
      <c r="F550" s="665">
        <v>40</v>
      </c>
      <c r="G550" s="665">
        <v>3000</v>
      </c>
      <c r="H550" s="665">
        <v>1</v>
      </c>
      <c r="I550" s="665">
        <v>75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575</v>
      </c>
      <c r="B551" s="662" t="s">
        <v>7137</v>
      </c>
      <c r="C551" s="662" t="s">
        <v>6967</v>
      </c>
      <c r="D551" s="662" t="s">
        <v>6972</v>
      </c>
      <c r="E551" s="662"/>
      <c r="F551" s="665">
        <v>94</v>
      </c>
      <c r="G551" s="665">
        <v>13818</v>
      </c>
      <c r="H551" s="665">
        <v>1</v>
      </c>
      <c r="I551" s="665">
        <v>147</v>
      </c>
      <c r="J551" s="665"/>
      <c r="K551" s="665"/>
      <c r="L551" s="665"/>
      <c r="M551" s="665"/>
      <c r="N551" s="665"/>
      <c r="O551" s="665"/>
      <c r="P551" s="678"/>
      <c r="Q551" s="666"/>
    </row>
    <row r="552" spans="1:17" ht="14.4" customHeight="1" x14ac:dyDescent="0.3">
      <c r="A552" s="661" t="s">
        <v>575</v>
      </c>
      <c r="B552" s="662" t="s">
        <v>7137</v>
      </c>
      <c r="C552" s="662" t="s">
        <v>6967</v>
      </c>
      <c r="D552" s="662" t="s">
        <v>6974</v>
      </c>
      <c r="E552" s="662"/>
      <c r="F552" s="665">
        <v>12</v>
      </c>
      <c r="G552" s="665">
        <v>2244</v>
      </c>
      <c r="H552" s="665">
        <v>1</v>
      </c>
      <c r="I552" s="665">
        <v>187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575</v>
      </c>
      <c r="B553" s="662" t="s">
        <v>7137</v>
      </c>
      <c r="C553" s="662" t="s">
        <v>6967</v>
      </c>
      <c r="D553" s="662" t="s">
        <v>6976</v>
      </c>
      <c r="E553" s="662"/>
      <c r="F553" s="665">
        <v>130</v>
      </c>
      <c r="G553" s="665">
        <v>19370</v>
      </c>
      <c r="H553" s="665">
        <v>1</v>
      </c>
      <c r="I553" s="665">
        <v>149</v>
      </c>
      <c r="J553" s="665">
        <v>1</v>
      </c>
      <c r="K553" s="665">
        <v>149</v>
      </c>
      <c r="L553" s="665">
        <v>7.6923076923076927E-3</v>
      </c>
      <c r="M553" s="665">
        <v>149</v>
      </c>
      <c r="N553" s="665"/>
      <c r="O553" s="665"/>
      <c r="P553" s="678"/>
      <c r="Q553" s="666"/>
    </row>
    <row r="554" spans="1:17" ht="14.4" customHeight="1" x14ac:dyDescent="0.3">
      <c r="A554" s="661" t="s">
        <v>575</v>
      </c>
      <c r="B554" s="662" t="s">
        <v>7137</v>
      </c>
      <c r="C554" s="662" t="s">
        <v>6967</v>
      </c>
      <c r="D554" s="662" t="s">
        <v>6978</v>
      </c>
      <c r="E554" s="662"/>
      <c r="F554" s="665">
        <v>13</v>
      </c>
      <c r="G554" s="665">
        <v>2522</v>
      </c>
      <c r="H554" s="665">
        <v>1</v>
      </c>
      <c r="I554" s="665">
        <v>194</v>
      </c>
      <c r="J554" s="665">
        <v>1</v>
      </c>
      <c r="K554" s="665">
        <v>194</v>
      </c>
      <c r="L554" s="665">
        <v>7.6923076923076927E-2</v>
      </c>
      <c r="M554" s="665">
        <v>194</v>
      </c>
      <c r="N554" s="665"/>
      <c r="O554" s="665"/>
      <c r="P554" s="678"/>
      <c r="Q554" s="666"/>
    </row>
    <row r="555" spans="1:17" ht="14.4" customHeight="1" x14ac:dyDescent="0.3">
      <c r="A555" s="661" t="s">
        <v>575</v>
      </c>
      <c r="B555" s="662" t="s">
        <v>7137</v>
      </c>
      <c r="C555" s="662" t="s">
        <v>6967</v>
      </c>
      <c r="D555" s="662" t="s">
        <v>6980</v>
      </c>
      <c r="E555" s="662"/>
      <c r="F555" s="665">
        <v>27</v>
      </c>
      <c r="G555" s="665">
        <v>6669</v>
      </c>
      <c r="H555" s="665">
        <v>1</v>
      </c>
      <c r="I555" s="665">
        <v>247</v>
      </c>
      <c r="J555" s="665">
        <v>1</v>
      </c>
      <c r="K555" s="665">
        <v>247</v>
      </c>
      <c r="L555" s="665">
        <v>3.7037037037037035E-2</v>
      </c>
      <c r="M555" s="665">
        <v>247</v>
      </c>
      <c r="N555" s="665"/>
      <c r="O555" s="665"/>
      <c r="P555" s="678"/>
      <c r="Q555" s="666"/>
    </row>
    <row r="556" spans="1:17" ht="14.4" customHeight="1" x14ac:dyDescent="0.3">
      <c r="A556" s="661" t="s">
        <v>575</v>
      </c>
      <c r="B556" s="662" t="s">
        <v>7137</v>
      </c>
      <c r="C556" s="662" t="s">
        <v>6967</v>
      </c>
      <c r="D556" s="662" t="s">
        <v>6982</v>
      </c>
      <c r="E556" s="662"/>
      <c r="F556" s="665">
        <v>4</v>
      </c>
      <c r="G556" s="665">
        <v>1160</v>
      </c>
      <c r="H556" s="665">
        <v>1</v>
      </c>
      <c r="I556" s="665">
        <v>290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575</v>
      </c>
      <c r="B557" s="662" t="s">
        <v>7137</v>
      </c>
      <c r="C557" s="662" t="s">
        <v>6967</v>
      </c>
      <c r="D557" s="662" t="s">
        <v>7752</v>
      </c>
      <c r="E557" s="662"/>
      <c r="F557" s="665">
        <v>1</v>
      </c>
      <c r="G557" s="665">
        <v>112</v>
      </c>
      <c r="H557" s="665">
        <v>1</v>
      </c>
      <c r="I557" s="665">
        <v>112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575</v>
      </c>
      <c r="B558" s="662" t="s">
        <v>7137</v>
      </c>
      <c r="C558" s="662" t="s">
        <v>6967</v>
      </c>
      <c r="D558" s="662" t="s">
        <v>7753</v>
      </c>
      <c r="E558" s="662" t="s">
        <v>7754</v>
      </c>
      <c r="F558" s="665"/>
      <c r="G558" s="665"/>
      <c r="H558" s="665"/>
      <c r="I558" s="665"/>
      <c r="J558" s="665"/>
      <c r="K558" s="665"/>
      <c r="L558" s="665"/>
      <c r="M558" s="665"/>
      <c r="N558" s="665">
        <v>1</v>
      </c>
      <c r="O558" s="665">
        <v>9159.3799999999992</v>
      </c>
      <c r="P558" s="678"/>
      <c r="Q558" s="666">
        <v>9159.3799999999992</v>
      </c>
    </row>
    <row r="559" spans="1:17" ht="14.4" customHeight="1" x14ac:dyDescent="0.3">
      <c r="A559" s="661" t="s">
        <v>575</v>
      </c>
      <c r="B559" s="662" t="s">
        <v>7137</v>
      </c>
      <c r="C559" s="662" t="s">
        <v>6967</v>
      </c>
      <c r="D559" s="662" t="s">
        <v>7755</v>
      </c>
      <c r="E559" s="662" t="s">
        <v>7756</v>
      </c>
      <c r="F559" s="665"/>
      <c r="G559" s="665"/>
      <c r="H559" s="665"/>
      <c r="I559" s="665"/>
      <c r="J559" s="665">
        <v>1</v>
      </c>
      <c r="K559" s="665">
        <v>3278.02</v>
      </c>
      <c r="L559" s="665"/>
      <c r="M559" s="665">
        <v>3278.02</v>
      </c>
      <c r="N559" s="665"/>
      <c r="O559" s="665"/>
      <c r="P559" s="678"/>
      <c r="Q559" s="666"/>
    </row>
    <row r="560" spans="1:17" ht="14.4" customHeight="1" x14ac:dyDescent="0.3">
      <c r="A560" s="661" t="s">
        <v>575</v>
      </c>
      <c r="B560" s="662" t="s">
        <v>7137</v>
      </c>
      <c r="C560" s="662" t="s">
        <v>6967</v>
      </c>
      <c r="D560" s="662" t="s">
        <v>7757</v>
      </c>
      <c r="E560" s="662" t="s">
        <v>6985</v>
      </c>
      <c r="F560" s="665"/>
      <c r="G560" s="665"/>
      <c r="H560" s="665"/>
      <c r="I560" s="665"/>
      <c r="J560" s="665">
        <v>1</v>
      </c>
      <c r="K560" s="665">
        <v>6968.51</v>
      </c>
      <c r="L560" s="665"/>
      <c r="M560" s="665">
        <v>6968.51</v>
      </c>
      <c r="N560" s="665"/>
      <c r="O560" s="665"/>
      <c r="P560" s="678"/>
      <c r="Q560" s="666"/>
    </row>
    <row r="561" spans="1:17" ht="14.4" customHeight="1" x14ac:dyDescent="0.3">
      <c r="A561" s="661" t="s">
        <v>575</v>
      </c>
      <c r="B561" s="662" t="s">
        <v>7137</v>
      </c>
      <c r="C561" s="662" t="s">
        <v>6967</v>
      </c>
      <c r="D561" s="662" t="s">
        <v>7758</v>
      </c>
      <c r="E561" s="662" t="s">
        <v>6985</v>
      </c>
      <c r="F561" s="665">
        <v>1</v>
      </c>
      <c r="G561" s="665">
        <v>8342.73</v>
      </c>
      <c r="H561" s="665">
        <v>1</v>
      </c>
      <c r="I561" s="665">
        <v>8342.73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575</v>
      </c>
      <c r="B562" s="662" t="s">
        <v>7137</v>
      </c>
      <c r="C562" s="662" t="s">
        <v>6967</v>
      </c>
      <c r="D562" s="662" t="s">
        <v>7759</v>
      </c>
      <c r="E562" s="662" t="s">
        <v>7760</v>
      </c>
      <c r="F562" s="665">
        <v>1</v>
      </c>
      <c r="G562" s="665">
        <v>10084.85</v>
      </c>
      <c r="H562" s="665">
        <v>1</v>
      </c>
      <c r="I562" s="665">
        <v>10084.85</v>
      </c>
      <c r="J562" s="665">
        <v>7</v>
      </c>
      <c r="K562" s="665">
        <v>70593.95</v>
      </c>
      <c r="L562" s="665">
        <v>6.9999999999999991</v>
      </c>
      <c r="M562" s="665">
        <v>10084.85</v>
      </c>
      <c r="N562" s="665">
        <v>1</v>
      </c>
      <c r="O562" s="665">
        <v>10084.85</v>
      </c>
      <c r="P562" s="678">
        <v>1</v>
      </c>
      <c r="Q562" s="666">
        <v>10084.85</v>
      </c>
    </row>
    <row r="563" spans="1:17" ht="14.4" customHeight="1" x14ac:dyDescent="0.3">
      <c r="A563" s="661" t="s">
        <v>575</v>
      </c>
      <c r="B563" s="662" t="s">
        <v>7137</v>
      </c>
      <c r="C563" s="662" t="s">
        <v>6967</v>
      </c>
      <c r="D563" s="662" t="s">
        <v>7761</v>
      </c>
      <c r="E563" s="662" t="s">
        <v>7762</v>
      </c>
      <c r="F563" s="665">
        <v>5</v>
      </c>
      <c r="G563" s="665">
        <v>56922.25</v>
      </c>
      <c r="H563" s="665">
        <v>1</v>
      </c>
      <c r="I563" s="665">
        <v>11384.45</v>
      </c>
      <c r="J563" s="665">
        <v>14</v>
      </c>
      <c r="K563" s="665">
        <v>159382.29999999999</v>
      </c>
      <c r="L563" s="665">
        <v>2.8</v>
      </c>
      <c r="M563" s="665">
        <v>11384.449999999999</v>
      </c>
      <c r="N563" s="665">
        <v>11</v>
      </c>
      <c r="O563" s="665">
        <v>125228.95000000001</v>
      </c>
      <c r="P563" s="678">
        <v>2.2000000000000002</v>
      </c>
      <c r="Q563" s="666">
        <v>11384.45</v>
      </c>
    </row>
    <row r="564" spans="1:17" ht="14.4" customHeight="1" x14ac:dyDescent="0.3">
      <c r="A564" s="661" t="s">
        <v>575</v>
      </c>
      <c r="B564" s="662" t="s">
        <v>7137</v>
      </c>
      <c r="C564" s="662" t="s">
        <v>6967</v>
      </c>
      <c r="D564" s="662" t="s">
        <v>7763</v>
      </c>
      <c r="E564" s="662" t="s">
        <v>7762</v>
      </c>
      <c r="F564" s="665">
        <v>5</v>
      </c>
      <c r="G564" s="665">
        <v>51600.55</v>
      </c>
      <c r="H564" s="665">
        <v>1</v>
      </c>
      <c r="I564" s="665">
        <v>10320.11</v>
      </c>
      <c r="J564" s="665">
        <v>10</v>
      </c>
      <c r="K564" s="665">
        <v>103201.1</v>
      </c>
      <c r="L564" s="665">
        <v>2</v>
      </c>
      <c r="M564" s="665">
        <v>10320.11</v>
      </c>
      <c r="N564" s="665">
        <v>9</v>
      </c>
      <c r="O564" s="665">
        <v>92880.99</v>
      </c>
      <c r="P564" s="678">
        <v>1.8</v>
      </c>
      <c r="Q564" s="666">
        <v>10320.11</v>
      </c>
    </row>
    <row r="565" spans="1:17" ht="14.4" customHeight="1" x14ac:dyDescent="0.3">
      <c r="A565" s="661" t="s">
        <v>575</v>
      </c>
      <c r="B565" s="662" t="s">
        <v>7137</v>
      </c>
      <c r="C565" s="662" t="s">
        <v>6967</v>
      </c>
      <c r="D565" s="662" t="s">
        <v>7764</v>
      </c>
      <c r="E565" s="662" t="s">
        <v>7765</v>
      </c>
      <c r="F565" s="665">
        <v>6</v>
      </c>
      <c r="G565" s="665">
        <v>58419.839999999997</v>
      </c>
      <c r="H565" s="665">
        <v>1</v>
      </c>
      <c r="I565" s="665">
        <v>9736.64</v>
      </c>
      <c r="J565" s="665">
        <v>7</v>
      </c>
      <c r="K565" s="665">
        <v>68156.479999999996</v>
      </c>
      <c r="L565" s="665">
        <v>1.1666666666666667</v>
      </c>
      <c r="M565" s="665">
        <v>9736.64</v>
      </c>
      <c r="N565" s="665">
        <v>5</v>
      </c>
      <c r="O565" s="665">
        <v>48683.199999999997</v>
      </c>
      <c r="P565" s="678">
        <v>0.83333333333333337</v>
      </c>
      <c r="Q565" s="666">
        <v>9736.64</v>
      </c>
    </row>
    <row r="566" spans="1:17" ht="14.4" customHeight="1" x14ac:dyDescent="0.3">
      <c r="A566" s="661" t="s">
        <v>575</v>
      </c>
      <c r="B566" s="662" t="s">
        <v>7137</v>
      </c>
      <c r="C566" s="662" t="s">
        <v>6967</v>
      </c>
      <c r="D566" s="662" t="s">
        <v>7766</v>
      </c>
      <c r="E566" s="662" t="s">
        <v>7767</v>
      </c>
      <c r="F566" s="665">
        <v>1</v>
      </c>
      <c r="G566" s="665">
        <v>10257.93</v>
      </c>
      <c r="H566" s="665">
        <v>1</v>
      </c>
      <c r="I566" s="665">
        <v>10257.93</v>
      </c>
      <c r="J566" s="665">
        <v>1</v>
      </c>
      <c r="K566" s="665">
        <v>10257.93</v>
      </c>
      <c r="L566" s="665">
        <v>1</v>
      </c>
      <c r="M566" s="665">
        <v>10257.93</v>
      </c>
      <c r="N566" s="665">
        <v>1</v>
      </c>
      <c r="O566" s="665">
        <v>10257.93</v>
      </c>
      <c r="P566" s="678">
        <v>1</v>
      </c>
      <c r="Q566" s="666">
        <v>10257.93</v>
      </c>
    </row>
    <row r="567" spans="1:17" ht="14.4" customHeight="1" x14ac:dyDescent="0.3">
      <c r="A567" s="661" t="s">
        <v>575</v>
      </c>
      <c r="B567" s="662" t="s">
        <v>7137</v>
      </c>
      <c r="C567" s="662" t="s">
        <v>6967</v>
      </c>
      <c r="D567" s="662" t="s">
        <v>7768</v>
      </c>
      <c r="E567" s="662" t="s">
        <v>7769</v>
      </c>
      <c r="F567" s="665"/>
      <c r="G567" s="665"/>
      <c r="H567" s="665"/>
      <c r="I567" s="665"/>
      <c r="J567" s="665">
        <v>1</v>
      </c>
      <c r="K567" s="665">
        <v>5093.7299999999996</v>
      </c>
      <c r="L567" s="665"/>
      <c r="M567" s="665">
        <v>5093.7299999999996</v>
      </c>
      <c r="N567" s="665"/>
      <c r="O567" s="665"/>
      <c r="P567" s="678"/>
      <c r="Q567" s="666"/>
    </row>
    <row r="568" spans="1:17" ht="14.4" customHeight="1" x14ac:dyDescent="0.3">
      <c r="A568" s="661" t="s">
        <v>575</v>
      </c>
      <c r="B568" s="662" t="s">
        <v>7137</v>
      </c>
      <c r="C568" s="662" t="s">
        <v>6967</v>
      </c>
      <c r="D568" s="662" t="s">
        <v>7770</v>
      </c>
      <c r="E568" s="662" t="s">
        <v>7771</v>
      </c>
      <c r="F568" s="665">
        <v>33</v>
      </c>
      <c r="G568" s="665">
        <v>40986</v>
      </c>
      <c r="H568" s="665">
        <v>1</v>
      </c>
      <c r="I568" s="665">
        <v>1242</v>
      </c>
      <c r="J568" s="665">
        <v>17</v>
      </c>
      <c r="K568" s="665">
        <v>21114</v>
      </c>
      <c r="L568" s="665">
        <v>0.51515151515151514</v>
      </c>
      <c r="M568" s="665">
        <v>1242</v>
      </c>
      <c r="N568" s="665">
        <v>8</v>
      </c>
      <c r="O568" s="665">
        <v>9936</v>
      </c>
      <c r="P568" s="678">
        <v>0.24242424242424243</v>
      </c>
      <c r="Q568" s="666">
        <v>1242</v>
      </c>
    </row>
    <row r="569" spans="1:17" ht="14.4" customHeight="1" x14ac:dyDescent="0.3">
      <c r="A569" s="661" t="s">
        <v>575</v>
      </c>
      <c r="B569" s="662" t="s">
        <v>7137</v>
      </c>
      <c r="C569" s="662" t="s">
        <v>6967</v>
      </c>
      <c r="D569" s="662" t="s">
        <v>7772</v>
      </c>
      <c r="E569" s="662" t="s">
        <v>7773</v>
      </c>
      <c r="F569" s="665">
        <v>5</v>
      </c>
      <c r="G569" s="665">
        <v>6775</v>
      </c>
      <c r="H569" s="665">
        <v>1</v>
      </c>
      <c r="I569" s="665">
        <v>1355</v>
      </c>
      <c r="J569" s="665">
        <v>3</v>
      </c>
      <c r="K569" s="665">
        <v>4065</v>
      </c>
      <c r="L569" s="665">
        <v>0.6</v>
      </c>
      <c r="M569" s="665">
        <v>1355</v>
      </c>
      <c r="N569" s="665"/>
      <c r="O569" s="665"/>
      <c r="P569" s="678"/>
      <c r="Q569" s="666"/>
    </row>
    <row r="570" spans="1:17" ht="14.4" customHeight="1" x14ac:dyDescent="0.3">
      <c r="A570" s="661" t="s">
        <v>575</v>
      </c>
      <c r="B570" s="662" t="s">
        <v>7137</v>
      </c>
      <c r="C570" s="662" t="s">
        <v>6967</v>
      </c>
      <c r="D570" s="662" t="s">
        <v>7774</v>
      </c>
      <c r="E570" s="662" t="s">
        <v>7775</v>
      </c>
      <c r="F570" s="665">
        <v>2</v>
      </c>
      <c r="G570" s="665">
        <v>12212.1</v>
      </c>
      <c r="H570" s="665">
        <v>1</v>
      </c>
      <c r="I570" s="665">
        <v>6106.05</v>
      </c>
      <c r="J570" s="665">
        <v>2</v>
      </c>
      <c r="K570" s="665">
        <v>12212.1</v>
      </c>
      <c r="L570" s="665">
        <v>1</v>
      </c>
      <c r="M570" s="665">
        <v>6106.05</v>
      </c>
      <c r="N570" s="665"/>
      <c r="O570" s="665"/>
      <c r="P570" s="678"/>
      <c r="Q570" s="666"/>
    </row>
    <row r="571" spans="1:17" ht="14.4" customHeight="1" x14ac:dyDescent="0.3">
      <c r="A571" s="661" t="s">
        <v>575</v>
      </c>
      <c r="B571" s="662" t="s">
        <v>7137</v>
      </c>
      <c r="C571" s="662" t="s">
        <v>6967</v>
      </c>
      <c r="D571" s="662" t="s">
        <v>7776</v>
      </c>
      <c r="E571" s="662" t="s">
        <v>7777</v>
      </c>
      <c r="F571" s="665">
        <v>24</v>
      </c>
      <c r="G571" s="665">
        <v>28578.720000000001</v>
      </c>
      <c r="H571" s="665">
        <v>1</v>
      </c>
      <c r="I571" s="665">
        <v>1190.78</v>
      </c>
      <c r="J571" s="665">
        <v>52</v>
      </c>
      <c r="K571" s="665">
        <v>61920.56</v>
      </c>
      <c r="L571" s="665">
        <v>2.1666666666666665</v>
      </c>
      <c r="M571" s="665">
        <v>1190.78</v>
      </c>
      <c r="N571" s="665">
        <v>23</v>
      </c>
      <c r="O571" s="665">
        <v>27387.940000000002</v>
      </c>
      <c r="P571" s="678">
        <v>0.95833333333333337</v>
      </c>
      <c r="Q571" s="666">
        <v>1190.7800000000002</v>
      </c>
    </row>
    <row r="572" spans="1:17" ht="14.4" customHeight="1" x14ac:dyDescent="0.3">
      <c r="A572" s="661" t="s">
        <v>575</v>
      </c>
      <c r="B572" s="662" t="s">
        <v>7137</v>
      </c>
      <c r="C572" s="662" t="s">
        <v>6967</v>
      </c>
      <c r="D572" s="662" t="s">
        <v>7778</v>
      </c>
      <c r="E572" s="662" t="s">
        <v>7777</v>
      </c>
      <c r="F572" s="665">
        <v>34</v>
      </c>
      <c r="G572" s="665">
        <v>41684.68</v>
      </c>
      <c r="H572" s="665">
        <v>1</v>
      </c>
      <c r="I572" s="665">
        <v>1226.02</v>
      </c>
      <c r="J572" s="665">
        <v>41</v>
      </c>
      <c r="K572" s="665">
        <v>50266.82</v>
      </c>
      <c r="L572" s="665">
        <v>1.2058823529411764</v>
      </c>
      <c r="M572" s="665">
        <v>1226.02</v>
      </c>
      <c r="N572" s="665">
        <v>83</v>
      </c>
      <c r="O572" s="665">
        <v>101759.66</v>
      </c>
      <c r="P572" s="678">
        <v>2.4411764705882355</v>
      </c>
      <c r="Q572" s="666">
        <v>1226.02</v>
      </c>
    </row>
    <row r="573" spans="1:17" ht="14.4" customHeight="1" x14ac:dyDescent="0.3">
      <c r="A573" s="661" t="s">
        <v>575</v>
      </c>
      <c r="B573" s="662" t="s">
        <v>7137</v>
      </c>
      <c r="C573" s="662" t="s">
        <v>6967</v>
      </c>
      <c r="D573" s="662" t="s">
        <v>7779</v>
      </c>
      <c r="E573" s="662" t="s">
        <v>7777</v>
      </c>
      <c r="F573" s="665">
        <v>12</v>
      </c>
      <c r="G573" s="665">
        <v>15085.32</v>
      </c>
      <c r="H573" s="665">
        <v>1</v>
      </c>
      <c r="I573" s="665">
        <v>1257.1099999999999</v>
      </c>
      <c r="J573" s="665">
        <v>16</v>
      </c>
      <c r="K573" s="665">
        <v>20113.760000000002</v>
      </c>
      <c r="L573" s="665">
        <v>1.3333333333333335</v>
      </c>
      <c r="M573" s="665">
        <v>1257.1100000000001</v>
      </c>
      <c r="N573" s="665">
        <v>22</v>
      </c>
      <c r="O573" s="665">
        <v>27656.42</v>
      </c>
      <c r="P573" s="678">
        <v>1.8333333333333333</v>
      </c>
      <c r="Q573" s="666">
        <v>1257.1099999999999</v>
      </c>
    </row>
    <row r="574" spans="1:17" ht="14.4" customHeight="1" x14ac:dyDescent="0.3">
      <c r="A574" s="661" t="s">
        <v>575</v>
      </c>
      <c r="B574" s="662" t="s">
        <v>7137</v>
      </c>
      <c r="C574" s="662" t="s">
        <v>6967</v>
      </c>
      <c r="D574" s="662" t="s">
        <v>7780</v>
      </c>
      <c r="E574" s="662" t="s">
        <v>7781</v>
      </c>
      <c r="F574" s="665">
        <v>2</v>
      </c>
      <c r="G574" s="665">
        <v>17638.7</v>
      </c>
      <c r="H574" s="665">
        <v>1</v>
      </c>
      <c r="I574" s="665">
        <v>8819.35</v>
      </c>
      <c r="J574" s="665">
        <v>1</v>
      </c>
      <c r="K574" s="665">
        <v>8819.35</v>
      </c>
      <c r="L574" s="665">
        <v>0.5</v>
      </c>
      <c r="M574" s="665">
        <v>8819.35</v>
      </c>
      <c r="N574" s="665"/>
      <c r="O574" s="665"/>
      <c r="P574" s="678"/>
      <c r="Q574" s="666"/>
    </row>
    <row r="575" spans="1:17" ht="14.4" customHeight="1" x14ac:dyDescent="0.3">
      <c r="A575" s="661" t="s">
        <v>575</v>
      </c>
      <c r="B575" s="662" t="s">
        <v>7137</v>
      </c>
      <c r="C575" s="662" t="s">
        <v>6967</v>
      </c>
      <c r="D575" s="662" t="s">
        <v>7782</v>
      </c>
      <c r="E575" s="662" t="s">
        <v>7783</v>
      </c>
      <c r="F575" s="665">
        <v>5</v>
      </c>
      <c r="G575" s="665">
        <v>29044.6</v>
      </c>
      <c r="H575" s="665">
        <v>1</v>
      </c>
      <c r="I575" s="665">
        <v>5808.92</v>
      </c>
      <c r="J575" s="665"/>
      <c r="K575" s="665"/>
      <c r="L575" s="665"/>
      <c r="M575" s="665"/>
      <c r="N575" s="665"/>
      <c r="O575" s="665"/>
      <c r="P575" s="678"/>
      <c r="Q575" s="666"/>
    </row>
    <row r="576" spans="1:17" ht="14.4" customHeight="1" x14ac:dyDescent="0.3">
      <c r="A576" s="661" t="s">
        <v>575</v>
      </c>
      <c r="B576" s="662" t="s">
        <v>7137</v>
      </c>
      <c r="C576" s="662" t="s">
        <v>6967</v>
      </c>
      <c r="D576" s="662" t="s">
        <v>7784</v>
      </c>
      <c r="E576" s="662" t="s">
        <v>7785</v>
      </c>
      <c r="F576" s="665"/>
      <c r="G576" s="665"/>
      <c r="H576" s="665"/>
      <c r="I576" s="665"/>
      <c r="J576" s="665">
        <v>2</v>
      </c>
      <c r="K576" s="665">
        <v>1662.12</v>
      </c>
      <c r="L576" s="665"/>
      <c r="M576" s="665">
        <v>831.06</v>
      </c>
      <c r="N576" s="665">
        <v>1</v>
      </c>
      <c r="O576" s="665">
        <v>831.06</v>
      </c>
      <c r="P576" s="678"/>
      <c r="Q576" s="666">
        <v>831.06</v>
      </c>
    </row>
    <row r="577" spans="1:17" ht="14.4" customHeight="1" x14ac:dyDescent="0.3">
      <c r="A577" s="661" t="s">
        <v>575</v>
      </c>
      <c r="B577" s="662" t="s">
        <v>7137</v>
      </c>
      <c r="C577" s="662" t="s">
        <v>6967</v>
      </c>
      <c r="D577" s="662" t="s">
        <v>7786</v>
      </c>
      <c r="E577" s="662" t="s">
        <v>7785</v>
      </c>
      <c r="F577" s="665">
        <v>22</v>
      </c>
      <c r="G577" s="665">
        <v>19309.400000000001</v>
      </c>
      <c r="H577" s="665">
        <v>1</v>
      </c>
      <c r="I577" s="665">
        <v>877.7</v>
      </c>
      <c r="J577" s="665">
        <v>11</v>
      </c>
      <c r="K577" s="665">
        <v>9654.7000000000007</v>
      </c>
      <c r="L577" s="665">
        <v>0.5</v>
      </c>
      <c r="M577" s="665">
        <v>877.7</v>
      </c>
      <c r="N577" s="665"/>
      <c r="O577" s="665"/>
      <c r="P577" s="678"/>
      <c r="Q577" s="666"/>
    </row>
    <row r="578" spans="1:17" ht="14.4" customHeight="1" x14ac:dyDescent="0.3">
      <c r="A578" s="661" t="s">
        <v>575</v>
      </c>
      <c r="B578" s="662" t="s">
        <v>7137</v>
      </c>
      <c r="C578" s="662" t="s">
        <v>6967</v>
      </c>
      <c r="D578" s="662" t="s">
        <v>7787</v>
      </c>
      <c r="E578" s="662" t="s">
        <v>7788</v>
      </c>
      <c r="F578" s="665">
        <v>4</v>
      </c>
      <c r="G578" s="665">
        <v>24920</v>
      </c>
      <c r="H578" s="665">
        <v>1</v>
      </c>
      <c r="I578" s="665">
        <v>6230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575</v>
      </c>
      <c r="B579" s="662" t="s">
        <v>7137</v>
      </c>
      <c r="C579" s="662" t="s">
        <v>6967</v>
      </c>
      <c r="D579" s="662" t="s">
        <v>7789</v>
      </c>
      <c r="E579" s="662" t="s">
        <v>7790</v>
      </c>
      <c r="F579" s="665">
        <v>3</v>
      </c>
      <c r="G579" s="665">
        <v>16571.46</v>
      </c>
      <c r="H579" s="665">
        <v>1</v>
      </c>
      <c r="I579" s="665">
        <v>5523.82</v>
      </c>
      <c r="J579" s="665"/>
      <c r="K579" s="665"/>
      <c r="L579" s="665"/>
      <c r="M579" s="665"/>
      <c r="N579" s="665">
        <v>2</v>
      </c>
      <c r="O579" s="665">
        <v>11047.64</v>
      </c>
      <c r="P579" s="678">
        <v>0.66666666666666663</v>
      </c>
      <c r="Q579" s="666">
        <v>5523.82</v>
      </c>
    </row>
    <row r="580" spans="1:17" ht="14.4" customHeight="1" x14ac:dyDescent="0.3">
      <c r="A580" s="661" t="s">
        <v>575</v>
      </c>
      <c r="B580" s="662" t="s">
        <v>7137</v>
      </c>
      <c r="C580" s="662" t="s">
        <v>6967</v>
      </c>
      <c r="D580" s="662" t="s">
        <v>7791</v>
      </c>
      <c r="E580" s="662" t="s">
        <v>7790</v>
      </c>
      <c r="F580" s="665"/>
      <c r="G580" s="665"/>
      <c r="H580" s="665"/>
      <c r="I580" s="665"/>
      <c r="J580" s="665">
        <v>1</v>
      </c>
      <c r="K580" s="665">
        <v>6284.51</v>
      </c>
      <c r="L580" s="665"/>
      <c r="M580" s="665">
        <v>6284.51</v>
      </c>
      <c r="N580" s="665">
        <v>1</v>
      </c>
      <c r="O580" s="665">
        <v>6284.51</v>
      </c>
      <c r="P580" s="678"/>
      <c r="Q580" s="666">
        <v>6284.51</v>
      </c>
    </row>
    <row r="581" spans="1:17" ht="14.4" customHeight="1" x14ac:dyDescent="0.3">
      <c r="A581" s="661" t="s">
        <v>575</v>
      </c>
      <c r="B581" s="662" t="s">
        <v>7137</v>
      </c>
      <c r="C581" s="662" t="s">
        <v>6967</v>
      </c>
      <c r="D581" s="662" t="s">
        <v>7792</v>
      </c>
      <c r="E581" s="662" t="s">
        <v>7790</v>
      </c>
      <c r="F581" s="665"/>
      <c r="G581" s="665"/>
      <c r="H581" s="665"/>
      <c r="I581" s="665"/>
      <c r="J581" s="665">
        <v>11</v>
      </c>
      <c r="K581" s="665">
        <v>123598.75</v>
      </c>
      <c r="L581" s="665"/>
      <c r="M581" s="665">
        <v>11236.25</v>
      </c>
      <c r="N581" s="665">
        <v>14</v>
      </c>
      <c r="O581" s="665">
        <v>157307.5</v>
      </c>
      <c r="P581" s="678"/>
      <c r="Q581" s="666">
        <v>11236.25</v>
      </c>
    </row>
    <row r="582" spans="1:17" ht="14.4" customHeight="1" x14ac:dyDescent="0.3">
      <c r="A582" s="661" t="s">
        <v>575</v>
      </c>
      <c r="B582" s="662" t="s">
        <v>7137</v>
      </c>
      <c r="C582" s="662" t="s">
        <v>6967</v>
      </c>
      <c r="D582" s="662" t="s">
        <v>7793</v>
      </c>
      <c r="E582" s="662" t="s">
        <v>7794</v>
      </c>
      <c r="F582" s="665">
        <v>14</v>
      </c>
      <c r="G582" s="665">
        <v>290036.74</v>
      </c>
      <c r="H582" s="665">
        <v>1</v>
      </c>
      <c r="I582" s="665">
        <v>20716.91</v>
      </c>
      <c r="J582" s="665">
        <v>6</v>
      </c>
      <c r="K582" s="665">
        <v>124301.45999999999</v>
      </c>
      <c r="L582" s="665">
        <v>0.42857142857142855</v>
      </c>
      <c r="M582" s="665">
        <v>20716.91</v>
      </c>
      <c r="N582" s="665"/>
      <c r="O582" s="665"/>
      <c r="P582" s="678"/>
      <c r="Q582" s="666"/>
    </row>
    <row r="583" spans="1:17" ht="14.4" customHeight="1" x14ac:dyDescent="0.3">
      <c r="A583" s="661" t="s">
        <v>575</v>
      </c>
      <c r="B583" s="662" t="s">
        <v>7137</v>
      </c>
      <c r="C583" s="662" t="s">
        <v>6967</v>
      </c>
      <c r="D583" s="662" t="s">
        <v>7795</v>
      </c>
      <c r="E583" s="662" t="s">
        <v>7182</v>
      </c>
      <c r="F583" s="665"/>
      <c r="G583" s="665"/>
      <c r="H583" s="665"/>
      <c r="I583" s="665"/>
      <c r="J583" s="665">
        <v>2</v>
      </c>
      <c r="K583" s="665">
        <v>11860.14</v>
      </c>
      <c r="L583" s="665"/>
      <c r="M583" s="665">
        <v>5930.07</v>
      </c>
      <c r="N583" s="665">
        <v>1</v>
      </c>
      <c r="O583" s="665">
        <v>5930.07</v>
      </c>
      <c r="P583" s="678"/>
      <c r="Q583" s="666">
        <v>5930.07</v>
      </c>
    </row>
    <row r="584" spans="1:17" ht="14.4" customHeight="1" x14ac:dyDescent="0.3">
      <c r="A584" s="661" t="s">
        <v>575</v>
      </c>
      <c r="B584" s="662" t="s">
        <v>7137</v>
      </c>
      <c r="C584" s="662" t="s">
        <v>6967</v>
      </c>
      <c r="D584" s="662" t="s">
        <v>7181</v>
      </c>
      <c r="E584" s="662" t="s">
        <v>7182</v>
      </c>
      <c r="F584" s="665">
        <v>2</v>
      </c>
      <c r="G584" s="665">
        <v>19402.8</v>
      </c>
      <c r="H584" s="665">
        <v>1</v>
      </c>
      <c r="I584" s="665">
        <v>9701.4</v>
      </c>
      <c r="J584" s="665">
        <v>1</v>
      </c>
      <c r="K584" s="665">
        <v>9701.4</v>
      </c>
      <c r="L584" s="665">
        <v>0.5</v>
      </c>
      <c r="M584" s="665">
        <v>9701.4</v>
      </c>
      <c r="N584" s="665">
        <v>4</v>
      </c>
      <c r="O584" s="665">
        <v>38805.599999999999</v>
      </c>
      <c r="P584" s="678">
        <v>2</v>
      </c>
      <c r="Q584" s="666">
        <v>9701.4</v>
      </c>
    </row>
    <row r="585" spans="1:17" ht="14.4" customHeight="1" x14ac:dyDescent="0.3">
      <c r="A585" s="661" t="s">
        <v>575</v>
      </c>
      <c r="B585" s="662" t="s">
        <v>7137</v>
      </c>
      <c r="C585" s="662" t="s">
        <v>6967</v>
      </c>
      <c r="D585" s="662" t="s">
        <v>7796</v>
      </c>
      <c r="E585" s="662" t="s">
        <v>7182</v>
      </c>
      <c r="F585" s="665">
        <v>4</v>
      </c>
      <c r="G585" s="665">
        <v>44530.48</v>
      </c>
      <c r="H585" s="665">
        <v>1</v>
      </c>
      <c r="I585" s="665">
        <v>11132.62</v>
      </c>
      <c r="J585" s="665">
        <v>2</v>
      </c>
      <c r="K585" s="665">
        <v>22265.24</v>
      </c>
      <c r="L585" s="665">
        <v>0.5</v>
      </c>
      <c r="M585" s="665">
        <v>11132.62</v>
      </c>
      <c r="N585" s="665">
        <v>2</v>
      </c>
      <c r="O585" s="665">
        <v>22265.24</v>
      </c>
      <c r="P585" s="678">
        <v>0.5</v>
      </c>
      <c r="Q585" s="666">
        <v>11132.62</v>
      </c>
    </row>
    <row r="586" spans="1:17" ht="14.4" customHeight="1" x14ac:dyDescent="0.3">
      <c r="A586" s="661" t="s">
        <v>575</v>
      </c>
      <c r="B586" s="662" t="s">
        <v>7137</v>
      </c>
      <c r="C586" s="662" t="s">
        <v>6967</v>
      </c>
      <c r="D586" s="662" t="s">
        <v>7797</v>
      </c>
      <c r="E586" s="662" t="s">
        <v>7798</v>
      </c>
      <c r="F586" s="665">
        <v>1</v>
      </c>
      <c r="G586" s="665">
        <v>1037.4000000000001</v>
      </c>
      <c r="H586" s="665">
        <v>1</v>
      </c>
      <c r="I586" s="665">
        <v>1037.4000000000001</v>
      </c>
      <c r="J586" s="665"/>
      <c r="K586" s="665"/>
      <c r="L586" s="665"/>
      <c r="M586" s="665"/>
      <c r="N586" s="665"/>
      <c r="O586" s="665"/>
      <c r="P586" s="678"/>
      <c r="Q586" s="666"/>
    </row>
    <row r="587" spans="1:17" ht="14.4" customHeight="1" x14ac:dyDescent="0.3">
      <c r="A587" s="661" t="s">
        <v>575</v>
      </c>
      <c r="B587" s="662" t="s">
        <v>7137</v>
      </c>
      <c r="C587" s="662" t="s">
        <v>6967</v>
      </c>
      <c r="D587" s="662" t="s">
        <v>7799</v>
      </c>
      <c r="E587" s="662" t="s">
        <v>7800</v>
      </c>
      <c r="F587" s="665">
        <v>2</v>
      </c>
      <c r="G587" s="665">
        <v>10294</v>
      </c>
      <c r="H587" s="665">
        <v>1</v>
      </c>
      <c r="I587" s="665">
        <v>5147</v>
      </c>
      <c r="J587" s="665">
        <v>7</v>
      </c>
      <c r="K587" s="665">
        <v>36029</v>
      </c>
      <c r="L587" s="665">
        <v>3.5</v>
      </c>
      <c r="M587" s="665">
        <v>5147</v>
      </c>
      <c r="N587" s="665">
        <v>6</v>
      </c>
      <c r="O587" s="665">
        <v>30882</v>
      </c>
      <c r="P587" s="678">
        <v>3</v>
      </c>
      <c r="Q587" s="666">
        <v>5147</v>
      </c>
    </row>
    <row r="588" spans="1:17" ht="14.4" customHeight="1" x14ac:dyDescent="0.3">
      <c r="A588" s="661" t="s">
        <v>575</v>
      </c>
      <c r="B588" s="662" t="s">
        <v>7137</v>
      </c>
      <c r="C588" s="662" t="s">
        <v>6967</v>
      </c>
      <c r="D588" s="662" t="s">
        <v>7801</v>
      </c>
      <c r="E588" s="662" t="s">
        <v>7533</v>
      </c>
      <c r="F588" s="665">
        <v>1</v>
      </c>
      <c r="G588" s="665">
        <v>4142.3500000000004</v>
      </c>
      <c r="H588" s="665">
        <v>1</v>
      </c>
      <c r="I588" s="665">
        <v>4142.3500000000004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575</v>
      </c>
      <c r="B589" s="662" t="s">
        <v>7137</v>
      </c>
      <c r="C589" s="662" t="s">
        <v>6967</v>
      </c>
      <c r="D589" s="662" t="s">
        <v>7802</v>
      </c>
      <c r="E589" s="662" t="s">
        <v>7803</v>
      </c>
      <c r="F589" s="665">
        <v>10</v>
      </c>
      <c r="G589" s="665">
        <v>115710</v>
      </c>
      <c r="H589" s="665">
        <v>1</v>
      </c>
      <c r="I589" s="665">
        <v>11571</v>
      </c>
      <c r="J589" s="665">
        <v>9</v>
      </c>
      <c r="K589" s="665">
        <v>104139</v>
      </c>
      <c r="L589" s="665">
        <v>0.9</v>
      </c>
      <c r="M589" s="665">
        <v>11571</v>
      </c>
      <c r="N589" s="665">
        <v>7</v>
      </c>
      <c r="O589" s="665">
        <v>80997</v>
      </c>
      <c r="P589" s="678">
        <v>0.7</v>
      </c>
      <c r="Q589" s="666">
        <v>11571</v>
      </c>
    </row>
    <row r="590" spans="1:17" ht="14.4" customHeight="1" x14ac:dyDescent="0.3">
      <c r="A590" s="661" t="s">
        <v>575</v>
      </c>
      <c r="B590" s="662" t="s">
        <v>7137</v>
      </c>
      <c r="C590" s="662" t="s">
        <v>6967</v>
      </c>
      <c r="D590" s="662" t="s">
        <v>7804</v>
      </c>
      <c r="E590" s="662" t="s">
        <v>7547</v>
      </c>
      <c r="F590" s="665">
        <v>31</v>
      </c>
      <c r="G590" s="665">
        <v>42151.009999999995</v>
      </c>
      <c r="H590" s="665">
        <v>1</v>
      </c>
      <c r="I590" s="665">
        <v>1359.7099999999998</v>
      </c>
      <c r="J590" s="665">
        <v>34</v>
      </c>
      <c r="K590" s="665">
        <v>46230.14</v>
      </c>
      <c r="L590" s="665">
        <v>1.0967741935483872</v>
      </c>
      <c r="M590" s="665">
        <v>1359.71</v>
      </c>
      <c r="N590" s="665">
        <v>28</v>
      </c>
      <c r="O590" s="665">
        <v>38071.879999999997</v>
      </c>
      <c r="P590" s="678">
        <v>0.90322580645161299</v>
      </c>
      <c r="Q590" s="666">
        <v>1359.7099999999998</v>
      </c>
    </row>
    <row r="591" spans="1:17" ht="14.4" customHeight="1" x14ac:dyDescent="0.3">
      <c r="A591" s="661" t="s">
        <v>575</v>
      </c>
      <c r="B591" s="662" t="s">
        <v>7137</v>
      </c>
      <c r="C591" s="662" t="s">
        <v>6967</v>
      </c>
      <c r="D591" s="662" t="s">
        <v>7805</v>
      </c>
      <c r="E591" s="662" t="s">
        <v>7806</v>
      </c>
      <c r="F591" s="665">
        <v>8</v>
      </c>
      <c r="G591" s="665">
        <v>11391.68</v>
      </c>
      <c r="H591" s="665">
        <v>1</v>
      </c>
      <c r="I591" s="665">
        <v>1423.96</v>
      </c>
      <c r="J591" s="665">
        <v>7</v>
      </c>
      <c r="K591" s="665">
        <v>9967.7200000000012</v>
      </c>
      <c r="L591" s="665">
        <v>0.87500000000000011</v>
      </c>
      <c r="M591" s="665">
        <v>1423.9600000000003</v>
      </c>
      <c r="N591" s="665">
        <v>4</v>
      </c>
      <c r="O591" s="665">
        <v>5695.84</v>
      </c>
      <c r="P591" s="678">
        <v>0.5</v>
      </c>
      <c r="Q591" s="666">
        <v>1423.96</v>
      </c>
    </row>
    <row r="592" spans="1:17" ht="14.4" customHeight="1" x14ac:dyDescent="0.3">
      <c r="A592" s="661" t="s">
        <v>575</v>
      </c>
      <c r="B592" s="662" t="s">
        <v>7137</v>
      </c>
      <c r="C592" s="662" t="s">
        <v>6967</v>
      </c>
      <c r="D592" s="662" t="s">
        <v>7807</v>
      </c>
      <c r="E592" s="662" t="s">
        <v>7808</v>
      </c>
      <c r="F592" s="665">
        <v>9</v>
      </c>
      <c r="G592" s="665">
        <v>1968.03</v>
      </c>
      <c r="H592" s="665">
        <v>1</v>
      </c>
      <c r="I592" s="665">
        <v>218.67</v>
      </c>
      <c r="J592" s="665">
        <v>11</v>
      </c>
      <c r="K592" s="665">
        <v>2405.37</v>
      </c>
      <c r="L592" s="665">
        <v>1.2222222222222221</v>
      </c>
      <c r="M592" s="665">
        <v>218.67</v>
      </c>
      <c r="N592" s="665">
        <v>7</v>
      </c>
      <c r="O592" s="665">
        <v>1530.69</v>
      </c>
      <c r="P592" s="678">
        <v>0.77777777777777779</v>
      </c>
      <c r="Q592" s="666">
        <v>218.67000000000002</v>
      </c>
    </row>
    <row r="593" spans="1:17" ht="14.4" customHeight="1" x14ac:dyDescent="0.3">
      <c r="A593" s="661" t="s">
        <v>575</v>
      </c>
      <c r="B593" s="662" t="s">
        <v>7137</v>
      </c>
      <c r="C593" s="662" t="s">
        <v>6967</v>
      </c>
      <c r="D593" s="662" t="s">
        <v>7809</v>
      </c>
      <c r="E593" s="662" t="s">
        <v>7194</v>
      </c>
      <c r="F593" s="665">
        <v>4</v>
      </c>
      <c r="G593" s="665">
        <v>959.24</v>
      </c>
      <c r="H593" s="665">
        <v>1</v>
      </c>
      <c r="I593" s="665">
        <v>239.81</v>
      </c>
      <c r="J593" s="665">
        <v>15</v>
      </c>
      <c r="K593" s="665">
        <v>3597.1499999999996</v>
      </c>
      <c r="L593" s="665">
        <v>3.7499999999999996</v>
      </c>
      <c r="M593" s="665">
        <v>239.80999999999997</v>
      </c>
      <c r="N593" s="665">
        <v>7</v>
      </c>
      <c r="O593" s="665">
        <v>1678.67</v>
      </c>
      <c r="P593" s="678">
        <v>1.75</v>
      </c>
      <c r="Q593" s="666">
        <v>239.81</v>
      </c>
    </row>
    <row r="594" spans="1:17" ht="14.4" customHeight="1" x14ac:dyDescent="0.3">
      <c r="A594" s="661" t="s">
        <v>575</v>
      </c>
      <c r="B594" s="662" t="s">
        <v>7137</v>
      </c>
      <c r="C594" s="662" t="s">
        <v>6967</v>
      </c>
      <c r="D594" s="662" t="s">
        <v>7810</v>
      </c>
      <c r="E594" s="662" t="s">
        <v>7192</v>
      </c>
      <c r="F594" s="665">
        <v>6</v>
      </c>
      <c r="G594" s="665">
        <v>10589.58</v>
      </c>
      <c r="H594" s="665">
        <v>1</v>
      </c>
      <c r="I594" s="665">
        <v>1764.93</v>
      </c>
      <c r="J594" s="665">
        <v>27</v>
      </c>
      <c r="K594" s="665">
        <v>47653.11</v>
      </c>
      <c r="L594" s="665">
        <v>4.5</v>
      </c>
      <c r="M594" s="665">
        <v>1764.93</v>
      </c>
      <c r="N594" s="665">
        <v>14</v>
      </c>
      <c r="O594" s="665">
        <v>24709.02</v>
      </c>
      <c r="P594" s="678">
        <v>2.3333333333333335</v>
      </c>
      <c r="Q594" s="666">
        <v>1764.93</v>
      </c>
    </row>
    <row r="595" spans="1:17" ht="14.4" customHeight="1" x14ac:dyDescent="0.3">
      <c r="A595" s="661" t="s">
        <v>575</v>
      </c>
      <c r="B595" s="662" t="s">
        <v>7137</v>
      </c>
      <c r="C595" s="662" t="s">
        <v>6967</v>
      </c>
      <c r="D595" s="662" t="s">
        <v>7191</v>
      </c>
      <c r="E595" s="662" t="s">
        <v>7192</v>
      </c>
      <c r="F595" s="665">
        <v>31</v>
      </c>
      <c r="G595" s="665">
        <v>55287.880000000005</v>
      </c>
      <c r="H595" s="665">
        <v>1</v>
      </c>
      <c r="I595" s="665">
        <v>1783.4800000000002</v>
      </c>
      <c r="J595" s="665">
        <v>94</v>
      </c>
      <c r="K595" s="665">
        <v>167647.12</v>
      </c>
      <c r="L595" s="665">
        <v>3.0322580645161286</v>
      </c>
      <c r="M595" s="665">
        <v>1783.48</v>
      </c>
      <c r="N595" s="665">
        <v>57</v>
      </c>
      <c r="O595" s="665">
        <v>101658.35999999999</v>
      </c>
      <c r="P595" s="678">
        <v>1.8387096774193545</v>
      </c>
      <c r="Q595" s="666">
        <v>1783.4799999999998</v>
      </c>
    </row>
    <row r="596" spans="1:17" ht="14.4" customHeight="1" x14ac:dyDescent="0.3">
      <c r="A596" s="661" t="s">
        <v>575</v>
      </c>
      <c r="B596" s="662" t="s">
        <v>7137</v>
      </c>
      <c r="C596" s="662" t="s">
        <v>6967</v>
      </c>
      <c r="D596" s="662" t="s">
        <v>7811</v>
      </c>
      <c r="E596" s="662" t="s">
        <v>7192</v>
      </c>
      <c r="F596" s="665">
        <v>33</v>
      </c>
      <c r="G596" s="665">
        <v>58854.84</v>
      </c>
      <c r="H596" s="665">
        <v>1</v>
      </c>
      <c r="I596" s="665">
        <v>1783.4799999999998</v>
      </c>
      <c r="J596" s="665"/>
      <c r="K596" s="665"/>
      <c r="L596" s="665"/>
      <c r="M596" s="665"/>
      <c r="N596" s="665"/>
      <c r="O596" s="665"/>
      <c r="P596" s="678"/>
      <c r="Q596" s="666"/>
    </row>
    <row r="597" spans="1:17" ht="14.4" customHeight="1" x14ac:dyDescent="0.3">
      <c r="A597" s="661" t="s">
        <v>575</v>
      </c>
      <c r="B597" s="662" t="s">
        <v>7137</v>
      </c>
      <c r="C597" s="662" t="s">
        <v>6967</v>
      </c>
      <c r="D597" s="662" t="s">
        <v>7193</v>
      </c>
      <c r="E597" s="662" t="s">
        <v>7194</v>
      </c>
      <c r="F597" s="665">
        <v>12</v>
      </c>
      <c r="G597" s="665">
        <v>2872.8</v>
      </c>
      <c r="H597" s="665">
        <v>1</v>
      </c>
      <c r="I597" s="665">
        <v>239.4</v>
      </c>
      <c r="J597" s="665">
        <v>11</v>
      </c>
      <c r="K597" s="665">
        <v>2633.4</v>
      </c>
      <c r="L597" s="665">
        <v>0.91666666666666663</v>
      </c>
      <c r="M597" s="665">
        <v>239.4</v>
      </c>
      <c r="N597" s="665">
        <v>14</v>
      </c>
      <c r="O597" s="665">
        <v>3351.6</v>
      </c>
      <c r="P597" s="678">
        <v>1.1666666666666665</v>
      </c>
      <c r="Q597" s="666">
        <v>239.4</v>
      </c>
    </row>
    <row r="598" spans="1:17" ht="14.4" customHeight="1" x14ac:dyDescent="0.3">
      <c r="A598" s="661" t="s">
        <v>575</v>
      </c>
      <c r="B598" s="662" t="s">
        <v>7137</v>
      </c>
      <c r="C598" s="662" t="s">
        <v>6967</v>
      </c>
      <c r="D598" s="662" t="s">
        <v>7195</v>
      </c>
      <c r="E598" s="662" t="s">
        <v>7190</v>
      </c>
      <c r="F598" s="665">
        <v>9</v>
      </c>
      <c r="G598" s="665">
        <v>2938.0499999999997</v>
      </c>
      <c r="H598" s="665">
        <v>1</v>
      </c>
      <c r="I598" s="665">
        <v>326.45</v>
      </c>
      <c r="J598" s="665">
        <v>11</v>
      </c>
      <c r="K598" s="665">
        <v>3590.9500000000003</v>
      </c>
      <c r="L598" s="665">
        <v>1.2222222222222223</v>
      </c>
      <c r="M598" s="665">
        <v>326.45000000000005</v>
      </c>
      <c r="N598" s="665">
        <v>12</v>
      </c>
      <c r="O598" s="665">
        <v>3917.4</v>
      </c>
      <c r="P598" s="678">
        <v>1.3333333333333335</v>
      </c>
      <c r="Q598" s="666">
        <v>326.45</v>
      </c>
    </row>
    <row r="599" spans="1:17" ht="14.4" customHeight="1" x14ac:dyDescent="0.3">
      <c r="A599" s="661" t="s">
        <v>575</v>
      </c>
      <c r="B599" s="662" t="s">
        <v>7137</v>
      </c>
      <c r="C599" s="662" t="s">
        <v>6967</v>
      </c>
      <c r="D599" s="662" t="s">
        <v>7812</v>
      </c>
      <c r="E599" s="662" t="s">
        <v>7813</v>
      </c>
      <c r="F599" s="665">
        <v>1</v>
      </c>
      <c r="G599" s="665">
        <v>11338</v>
      </c>
      <c r="H599" s="665">
        <v>1</v>
      </c>
      <c r="I599" s="665">
        <v>11338</v>
      </c>
      <c r="J599" s="665"/>
      <c r="K599" s="665"/>
      <c r="L599" s="665"/>
      <c r="M599" s="665"/>
      <c r="N599" s="665">
        <v>2</v>
      </c>
      <c r="O599" s="665">
        <v>22676</v>
      </c>
      <c r="P599" s="678">
        <v>2</v>
      </c>
      <c r="Q599" s="666">
        <v>11338</v>
      </c>
    </row>
    <row r="600" spans="1:17" ht="14.4" customHeight="1" x14ac:dyDescent="0.3">
      <c r="A600" s="661" t="s">
        <v>575</v>
      </c>
      <c r="B600" s="662" t="s">
        <v>7137</v>
      </c>
      <c r="C600" s="662" t="s">
        <v>6967</v>
      </c>
      <c r="D600" s="662" t="s">
        <v>7814</v>
      </c>
      <c r="E600" s="662" t="s">
        <v>7815</v>
      </c>
      <c r="F600" s="665"/>
      <c r="G600" s="665"/>
      <c r="H600" s="665"/>
      <c r="I600" s="665"/>
      <c r="J600" s="665">
        <v>1</v>
      </c>
      <c r="K600" s="665">
        <v>2707</v>
      </c>
      <c r="L600" s="665"/>
      <c r="M600" s="665">
        <v>2707</v>
      </c>
      <c r="N600" s="665">
        <v>1</v>
      </c>
      <c r="O600" s="665">
        <v>2707</v>
      </c>
      <c r="P600" s="678"/>
      <c r="Q600" s="666">
        <v>2707</v>
      </c>
    </row>
    <row r="601" spans="1:17" ht="14.4" customHeight="1" x14ac:dyDescent="0.3">
      <c r="A601" s="661" t="s">
        <v>575</v>
      </c>
      <c r="B601" s="662" t="s">
        <v>7137</v>
      </c>
      <c r="C601" s="662" t="s">
        <v>6967</v>
      </c>
      <c r="D601" s="662" t="s">
        <v>7816</v>
      </c>
      <c r="E601" s="662" t="s">
        <v>7817</v>
      </c>
      <c r="F601" s="665">
        <v>1</v>
      </c>
      <c r="G601" s="665">
        <v>4608</v>
      </c>
      <c r="H601" s="665">
        <v>1</v>
      </c>
      <c r="I601" s="665">
        <v>4608</v>
      </c>
      <c r="J601" s="665">
        <v>1</v>
      </c>
      <c r="K601" s="665">
        <v>4608</v>
      </c>
      <c r="L601" s="665">
        <v>1</v>
      </c>
      <c r="M601" s="665">
        <v>4608</v>
      </c>
      <c r="N601" s="665">
        <v>3</v>
      </c>
      <c r="O601" s="665">
        <v>13824</v>
      </c>
      <c r="P601" s="678">
        <v>3</v>
      </c>
      <c r="Q601" s="666">
        <v>4608</v>
      </c>
    </row>
    <row r="602" spans="1:17" ht="14.4" customHeight="1" x14ac:dyDescent="0.3">
      <c r="A602" s="661" t="s">
        <v>575</v>
      </c>
      <c r="B602" s="662" t="s">
        <v>7137</v>
      </c>
      <c r="C602" s="662" t="s">
        <v>6967</v>
      </c>
      <c r="D602" s="662" t="s">
        <v>7818</v>
      </c>
      <c r="E602" s="662" t="s">
        <v>7819</v>
      </c>
      <c r="F602" s="665"/>
      <c r="G602" s="665"/>
      <c r="H602" s="665"/>
      <c r="I602" s="665"/>
      <c r="J602" s="665">
        <v>1</v>
      </c>
      <c r="K602" s="665">
        <v>2707</v>
      </c>
      <c r="L602" s="665"/>
      <c r="M602" s="665">
        <v>2707</v>
      </c>
      <c r="N602" s="665">
        <v>1</v>
      </c>
      <c r="O602" s="665">
        <v>2707</v>
      </c>
      <c r="P602" s="678"/>
      <c r="Q602" s="666">
        <v>2707</v>
      </c>
    </row>
    <row r="603" spans="1:17" ht="14.4" customHeight="1" x14ac:dyDescent="0.3">
      <c r="A603" s="661" t="s">
        <v>575</v>
      </c>
      <c r="B603" s="662" t="s">
        <v>7137</v>
      </c>
      <c r="C603" s="662" t="s">
        <v>6967</v>
      </c>
      <c r="D603" s="662" t="s">
        <v>7820</v>
      </c>
      <c r="E603" s="662" t="s">
        <v>7581</v>
      </c>
      <c r="F603" s="665">
        <v>3</v>
      </c>
      <c r="G603" s="665">
        <v>4159.9500000000007</v>
      </c>
      <c r="H603" s="665">
        <v>1</v>
      </c>
      <c r="I603" s="665">
        <v>1386.6500000000003</v>
      </c>
      <c r="J603" s="665">
        <v>1</v>
      </c>
      <c r="K603" s="665">
        <v>1386.65</v>
      </c>
      <c r="L603" s="665">
        <v>0.33333333333333331</v>
      </c>
      <c r="M603" s="665">
        <v>1386.65</v>
      </c>
      <c r="N603" s="665">
        <v>2</v>
      </c>
      <c r="O603" s="665">
        <v>2773.3</v>
      </c>
      <c r="P603" s="678">
        <v>0.66666666666666663</v>
      </c>
      <c r="Q603" s="666">
        <v>1386.65</v>
      </c>
    </row>
    <row r="604" spans="1:17" ht="14.4" customHeight="1" x14ac:dyDescent="0.3">
      <c r="A604" s="661" t="s">
        <v>575</v>
      </c>
      <c r="B604" s="662" t="s">
        <v>7137</v>
      </c>
      <c r="C604" s="662" t="s">
        <v>6967</v>
      </c>
      <c r="D604" s="662" t="s">
        <v>7821</v>
      </c>
      <c r="E604" s="662" t="s">
        <v>7822</v>
      </c>
      <c r="F604" s="665">
        <v>3</v>
      </c>
      <c r="G604" s="665">
        <v>27419.07</v>
      </c>
      <c r="H604" s="665">
        <v>1</v>
      </c>
      <c r="I604" s="665">
        <v>9139.69</v>
      </c>
      <c r="J604" s="665">
        <v>2</v>
      </c>
      <c r="K604" s="665">
        <v>18279.38</v>
      </c>
      <c r="L604" s="665">
        <v>0.66666666666666674</v>
      </c>
      <c r="M604" s="665">
        <v>9139.69</v>
      </c>
      <c r="N604" s="665">
        <v>4</v>
      </c>
      <c r="O604" s="665">
        <v>36558.76</v>
      </c>
      <c r="P604" s="678">
        <v>1.3333333333333335</v>
      </c>
      <c r="Q604" s="666">
        <v>9139.69</v>
      </c>
    </row>
    <row r="605" spans="1:17" ht="14.4" customHeight="1" x14ac:dyDescent="0.3">
      <c r="A605" s="661" t="s">
        <v>575</v>
      </c>
      <c r="B605" s="662" t="s">
        <v>7137</v>
      </c>
      <c r="C605" s="662" t="s">
        <v>6967</v>
      </c>
      <c r="D605" s="662" t="s">
        <v>7823</v>
      </c>
      <c r="E605" s="662" t="s">
        <v>7451</v>
      </c>
      <c r="F605" s="665">
        <v>3.2</v>
      </c>
      <c r="G605" s="665">
        <v>2692.82</v>
      </c>
      <c r="H605" s="665">
        <v>1</v>
      </c>
      <c r="I605" s="665">
        <v>841.50625000000002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575</v>
      </c>
      <c r="B606" s="662" t="s">
        <v>7137</v>
      </c>
      <c r="C606" s="662" t="s">
        <v>6967</v>
      </c>
      <c r="D606" s="662" t="s">
        <v>7824</v>
      </c>
      <c r="E606" s="662" t="s">
        <v>7825</v>
      </c>
      <c r="F606" s="665">
        <v>19</v>
      </c>
      <c r="G606" s="665">
        <v>40464.869999999995</v>
      </c>
      <c r="H606" s="665">
        <v>1</v>
      </c>
      <c r="I606" s="665">
        <v>2129.7299999999996</v>
      </c>
      <c r="J606" s="665">
        <v>12</v>
      </c>
      <c r="K606" s="665">
        <v>25556.76</v>
      </c>
      <c r="L606" s="665">
        <v>0.63157894736842113</v>
      </c>
      <c r="M606" s="665">
        <v>2129.73</v>
      </c>
      <c r="N606" s="665">
        <v>11</v>
      </c>
      <c r="O606" s="665">
        <v>23427.03</v>
      </c>
      <c r="P606" s="678">
        <v>0.57894736842105265</v>
      </c>
      <c r="Q606" s="666">
        <v>2129.73</v>
      </c>
    </row>
    <row r="607" spans="1:17" ht="14.4" customHeight="1" x14ac:dyDescent="0.3">
      <c r="A607" s="661" t="s">
        <v>575</v>
      </c>
      <c r="B607" s="662" t="s">
        <v>7137</v>
      </c>
      <c r="C607" s="662" t="s">
        <v>6967</v>
      </c>
      <c r="D607" s="662" t="s">
        <v>7826</v>
      </c>
      <c r="E607" s="662" t="s">
        <v>7825</v>
      </c>
      <c r="F607" s="665">
        <v>1</v>
      </c>
      <c r="G607" s="665">
        <v>2342.1799999999998</v>
      </c>
      <c r="H607" s="665">
        <v>1</v>
      </c>
      <c r="I607" s="665">
        <v>2342.1799999999998</v>
      </c>
      <c r="J607" s="665">
        <v>1</v>
      </c>
      <c r="K607" s="665">
        <v>2342.1799999999998</v>
      </c>
      <c r="L607" s="665">
        <v>1</v>
      </c>
      <c r="M607" s="665">
        <v>2342.1799999999998</v>
      </c>
      <c r="N607" s="665"/>
      <c r="O607" s="665"/>
      <c r="P607" s="678"/>
      <c r="Q607" s="666"/>
    </row>
    <row r="608" spans="1:17" ht="14.4" customHeight="1" x14ac:dyDescent="0.3">
      <c r="A608" s="661" t="s">
        <v>575</v>
      </c>
      <c r="B608" s="662" t="s">
        <v>7137</v>
      </c>
      <c r="C608" s="662" t="s">
        <v>6967</v>
      </c>
      <c r="D608" s="662" t="s">
        <v>7827</v>
      </c>
      <c r="E608" s="662" t="s">
        <v>7828</v>
      </c>
      <c r="F608" s="665">
        <v>1</v>
      </c>
      <c r="G608" s="665">
        <v>3143.2</v>
      </c>
      <c r="H608" s="665">
        <v>1</v>
      </c>
      <c r="I608" s="665">
        <v>3143.2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575</v>
      </c>
      <c r="B609" s="662" t="s">
        <v>7137</v>
      </c>
      <c r="C609" s="662" t="s">
        <v>6967</v>
      </c>
      <c r="D609" s="662" t="s">
        <v>7829</v>
      </c>
      <c r="E609" s="662" t="s">
        <v>7830</v>
      </c>
      <c r="F609" s="665">
        <v>2</v>
      </c>
      <c r="G609" s="665">
        <v>13433</v>
      </c>
      <c r="H609" s="665">
        <v>1</v>
      </c>
      <c r="I609" s="665">
        <v>6716.5</v>
      </c>
      <c r="J609" s="665">
        <v>4</v>
      </c>
      <c r="K609" s="665">
        <v>26866</v>
      </c>
      <c r="L609" s="665">
        <v>2</v>
      </c>
      <c r="M609" s="665">
        <v>6716.5</v>
      </c>
      <c r="N609" s="665">
        <v>1</v>
      </c>
      <c r="O609" s="665">
        <v>6716.5</v>
      </c>
      <c r="P609" s="678">
        <v>0.5</v>
      </c>
      <c r="Q609" s="666">
        <v>6716.5</v>
      </c>
    </row>
    <row r="610" spans="1:17" ht="14.4" customHeight="1" x14ac:dyDescent="0.3">
      <c r="A610" s="661" t="s">
        <v>575</v>
      </c>
      <c r="B610" s="662" t="s">
        <v>7137</v>
      </c>
      <c r="C610" s="662" t="s">
        <v>6967</v>
      </c>
      <c r="D610" s="662" t="s">
        <v>7831</v>
      </c>
      <c r="E610" s="662" t="s">
        <v>7830</v>
      </c>
      <c r="F610" s="665">
        <v>1</v>
      </c>
      <c r="G610" s="665">
        <v>7378.3</v>
      </c>
      <c r="H610" s="665">
        <v>1</v>
      </c>
      <c r="I610" s="665">
        <v>7378.3</v>
      </c>
      <c r="J610" s="665">
        <v>2</v>
      </c>
      <c r="K610" s="665">
        <v>14756.6</v>
      </c>
      <c r="L610" s="665">
        <v>2</v>
      </c>
      <c r="M610" s="665">
        <v>7378.3</v>
      </c>
      <c r="N610" s="665"/>
      <c r="O610" s="665"/>
      <c r="P610" s="678"/>
      <c r="Q610" s="666"/>
    </row>
    <row r="611" spans="1:17" ht="14.4" customHeight="1" x14ac:dyDescent="0.3">
      <c r="A611" s="661" t="s">
        <v>575</v>
      </c>
      <c r="B611" s="662" t="s">
        <v>7137</v>
      </c>
      <c r="C611" s="662" t="s">
        <v>6967</v>
      </c>
      <c r="D611" s="662" t="s">
        <v>7832</v>
      </c>
      <c r="E611" s="662" t="s">
        <v>7833</v>
      </c>
      <c r="F611" s="665">
        <v>1</v>
      </c>
      <c r="G611" s="665">
        <v>4963</v>
      </c>
      <c r="H611" s="665">
        <v>1</v>
      </c>
      <c r="I611" s="665">
        <v>4963</v>
      </c>
      <c r="J611" s="665">
        <v>3</v>
      </c>
      <c r="K611" s="665">
        <v>14889</v>
      </c>
      <c r="L611" s="665">
        <v>3</v>
      </c>
      <c r="M611" s="665">
        <v>4963</v>
      </c>
      <c r="N611" s="665"/>
      <c r="O611" s="665"/>
      <c r="P611" s="678"/>
      <c r="Q611" s="666"/>
    </row>
    <row r="612" spans="1:17" ht="14.4" customHeight="1" x14ac:dyDescent="0.3">
      <c r="A612" s="661" t="s">
        <v>575</v>
      </c>
      <c r="B612" s="662" t="s">
        <v>7137</v>
      </c>
      <c r="C612" s="662" t="s">
        <v>6967</v>
      </c>
      <c r="D612" s="662" t="s">
        <v>7834</v>
      </c>
      <c r="E612" s="662" t="s">
        <v>7835</v>
      </c>
      <c r="F612" s="665">
        <v>2</v>
      </c>
      <c r="G612" s="665">
        <v>7279</v>
      </c>
      <c r="H612" s="665">
        <v>1</v>
      </c>
      <c r="I612" s="665">
        <v>3639.5</v>
      </c>
      <c r="J612" s="665">
        <v>3</v>
      </c>
      <c r="K612" s="665">
        <v>10918.5</v>
      </c>
      <c r="L612" s="665">
        <v>1.5</v>
      </c>
      <c r="M612" s="665">
        <v>3639.5</v>
      </c>
      <c r="N612" s="665">
        <v>1</v>
      </c>
      <c r="O612" s="665">
        <v>3639.5</v>
      </c>
      <c r="P612" s="678">
        <v>0.5</v>
      </c>
      <c r="Q612" s="666">
        <v>3639.5</v>
      </c>
    </row>
    <row r="613" spans="1:17" ht="14.4" customHeight="1" x14ac:dyDescent="0.3">
      <c r="A613" s="661" t="s">
        <v>575</v>
      </c>
      <c r="B613" s="662" t="s">
        <v>7137</v>
      </c>
      <c r="C613" s="662" t="s">
        <v>6967</v>
      </c>
      <c r="D613" s="662" t="s">
        <v>7836</v>
      </c>
      <c r="E613" s="662" t="s">
        <v>7837</v>
      </c>
      <c r="F613" s="665">
        <v>2</v>
      </c>
      <c r="G613" s="665">
        <v>12374.4</v>
      </c>
      <c r="H613" s="665">
        <v>1</v>
      </c>
      <c r="I613" s="665">
        <v>6187.2</v>
      </c>
      <c r="J613" s="665">
        <v>3</v>
      </c>
      <c r="K613" s="665">
        <v>18561.599999999999</v>
      </c>
      <c r="L613" s="665">
        <v>1.5</v>
      </c>
      <c r="M613" s="665">
        <v>6187.2</v>
      </c>
      <c r="N613" s="665">
        <v>2</v>
      </c>
      <c r="O613" s="665">
        <v>12374.4</v>
      </c>
      <c r="P613" s="678">
        <v>1</v>
      </c>
      <c r="Q613" s="666">
        <v>6187.2</v>
      </c>
    </row>
    <row r="614" spans="1:17" ht="14.4" customHeight="1" x14ac:dyDescent="0.3">
      <c r="A614" s="661" t="s">
        <v>575</v>
      </c>
      <c r="B614" s="662" t="s">
        <v>7137</v>
      </c>
      <c r="C614" s="662" t="s">
        <v>6967</v>
      </c>
      <c r="D614" s="662" t="s">
        <v>7838</v>
      </c>
      <c r="E614" s="662" t="s">
        <v>7837</v>
      </c>
      <c r="F614" s="665">
        <v>4</v>
      </c>
      <c r="G614" s="665">
        <v>25807.200000000001</v>
      </c>
      <c r="H614" s="665">
        <v>1</v>
      </c>
      <c r="I614" s="665">
        <v>6451.8</v>
      </c>
      <c r="J614" s="665"/>
      <c r="K614" s="665"/>
      <c r="L614" s="665"/>
      <c r="M614" s="665"/>
      <c r="N614" s="665">
        <v>1</v>
      </c>
      <c r="O614" s="665">
        <v>6451.8</v>
      </c>
      <c r="P614" s="678">
        <v>0.25</v>
      </c>
      <c r="Q614" s="666">
        <v>6451.8</v>
      </c>
    </row>
    <row r="615" spans="1:17" ht="14.4" customHeight="1" x14ac:dyDescent="0.3">
      <c r="A615" s="661" t="s">
        <v>575</v>
      </c>
      <c r="B615" s="662" t="s">
        <v>7137</v>
      </c>
      <c r="C615" s="662" t="s">
        <v>6967</v>
      </c>
      <c r="D615" s="662" t="s">
        <v>7839</v>
      </c>
      <c r="E615" s="662" t="s">
        <v>7840</v>
      </c>
      <c r="F615" s="665">
        <v>12</v>
      </c>
      <c r="G615" s="665">
        <v>7082.4</v>
      </c>
      <c r="H615" s="665">
        <v>1</v>
      </c>
      <c r="I615" s="665">
        <v>590.19999999999993</v>
      </c>
      <c r="J615" s="665">
        <v>9</v>
      </c>
      <c r="K615" s="665">
        <v>5311.7999999999993</v>
      </c>
      <c r="L615" s="665">
        <v>0.74999999999999989</v>
      </c>
      <c r="M615" s="665">
        <v>590.19999999999993</v>
      </c>
      <c r="N615" s="665">
        <v>6</v>
      </c>
      <c r="O615" s="665">
        <v>3541.2000000000003</v>
      </c>
      <c r="P615" s="678">
        <v>0.50000000000000011</v>
      </c>
      <c r="Q615" s="666">
        <v>590.20000000000005</v>
      </c>
    </row>
    <row r="616" spans="1:17" ht="14.4" customHeight="1" x14ac:dyDescent="0.3">
      <c r="A616" s="661" t="s">
        <v>575</v>
      </c>
      <c r="B616" s="662" t="s">
        <v>7137</v>
      </c>
      <c r="C616" s="662" t="s">
        <v>6967</v>
      </c>
      <c r="D616" s="662" t="s">
        <v>7841</v>
      </c>
      <c r="E616" s="662" t="s">
        <v>7840</v>
      </c>
      <c r="F616" s="665">
        <v>1</v>
      </c>
      <c r="G616" s="665">
        <v>659.7</v>
      </c>
      <c r="H616" s="665">
        <v>1</v>
      </c>
      <c r="I616" s="665">
        <v>659.7</v>
      </c>
      <c r="J616" s="665"/>
      <c r="K616" s="665"/>
      <c r="L616" s="665"/>
      <c r="M616" s="665"/>
      <c r="N616" s="665"/>
      <c r="O616" s="665"/>
      <c r="P616" s="678"/>
      <c r="Q616" s="666"/>
    </row>
    <row r="617" spans="1:17" ht="14.4" customHeight="1" x14ac:dyDescent="0.3">
      <c r="A617" s="661" t="s">
        <v>575</v>
      </c>
      <c r="B617" s="662" t="s">
        <v>7137</v>
      </c>
      <c r="C617" s="662" t="s">
        <v>6967</v>
      </c>
      <c r="D617" s="662" t="s">
        <v>7842</v>
      </c>
      <c r="E617" s="662" t="s">
        <v>7843</v>
      </c>
      <c r="F617" s="665">
        <v>65</v>
      </c>
      <c r="G617" s="665">
        <v>38363</v>
      </c>
      <c r="H617" s="665">
        <v>1</v>
      </c>
      <c r="I617" s="665">
        <v>590.20000000000005</v>
      </c>
      <c r="J617" s="665">
        <v>57</v>
      </c>
      <c r="K617" s="665">
        <v>33641.399999999994</v>
      </c>
      <c r="L617" s="665">
        <v>0.87692307692307681</v>
      </c>
      <c r="M617" s="665">
        <v>590.19999999999993</v>
      </c>
      <c r="N617" s="665">
        <v>15</v>
      </c>
      <c r="O617" s="665">
        <v>8853</v>
      </c>
      <c r="P617" s="678">
        <v>0.23076923076923078</v>
      </c>
      <c r="Q617" s="666">
        <v>590.20000000000005</v>
      </c>
    </row>
    <row r="618" spans="1:17" ht="14.4" customHeight="1" x14ac:dyDescent="0.3">
      <c r="A618" s="661" t="s">
        <v>575</v>
      </c>
      <c r="B618" s="662" t="s">
        <v>7137</v>
      </c>
      <c r="C618" s="662" t="s">
        <v>6967</v>
      </c>
      <c r="D618" s="662" t="s">
        <v>7844</v>
      </c>
      <c r="E618" s="662" t="s">
        <v>7843</v>
      </c>
      <c r="F618" s="665">
        <v>8</v>
      </c>
      <c r="G618" s="665">
        <v>5000</v>
      </c>
      <c r="H618" s="665">
        <v>1</v>
      </c>
      <c r="I618" s="665">
        <v>625</v>
      </c>
      <c r="J618" s="665">
        <v>12</v>
      </c>
      <c r="K618" s="665">
        <v>7500</v>
      </c>
      <c r="L618" s="665">
        <v>1.5</v>
      </c>
      <c r="M618" s="665">
        <v>625</v>
      </c>
      <c r="N618" s="665">
        <v>5</v>
      </c>
      <c r="O618" s="665">
        <v>3125</v>
      </c>
      <c r="P618" s="678">
        <v>0.625</v>
      </c>
      <c r="Q618" s="666">
        <v>625</v>
      </c>
    </row>
    <row r="619" spans="1:17" ht="14.4" customHeight="1" x14ac:dyDescent="0.3">
      <c r="A619" s="661" t="s">
        <v>575</v>
      </c>
      <c r="B619" s="662" t="s">
        <v>7137</v>
      </c>
      <c r="C619" s="662" t="s">
        <v>6967</v>
      </c>
      <c r="D619" s="662" t="s">
        <v>7845</v>
      </c>
      <c r="E619" s="662" t="s">
        <v>7846</v>
      </c>
      <c r="F619" s="665">
        <v>2</v>
      </c>
      <c r="G619" s="665">
        <v>36790</v>
      </c>
      <c r="H619" s="665">
        <v>1</v>
      </c>
      <c r="I619" s="665">
        <v>18395</v>
      </c>
      <c r="J619" s="665">
        <v>4</v>
      </c>
      <c r="K619" s="665">
        <v>73580</v>
      </c>
      <c r="L619" s="665">
        <v>2</v>
      </c>
      <c r="M619" s="665">
        <v>18395</v>
      </c>
      <c r="N619" s="665">
        <v>1</v>
      </c>
      <c r="O619" s="665">
        <v>18395</v>
      </c>
      <c r="P619" s="678">
        <v>0.5</v>
      </c>
      <c r="Q619" s="666">
        <v>18395</v>
      </c>
    </row>
    <row r="620" spans="1:17" ht="14.4" customHeight="1" x14ac:dyDescent="0.3">
      <c r="A620" s="661" t="s">
        <v>575</v>
      </c>
      <c r="B620" s="662" t="s">
        <v>7137</v>
      </c>
      <c r="C620" s="662" t="s">
        <v>6967</v>
      </c>
      <c r="D620" s="662" t="s">
        <v>7847</v>
      </c>
      <c r="E620" s="662" t="s">
        <v>7848</v>
      </c>
      <c r="F620" s="665">
        <v>20</v>
      </c>
      <c r="G620" s="665">
        <v>79200</v>
      </c>
      <c r="H620" s="665">
        <v>1</v>
      </c>
      <c r="I620" s="665">
        <v>3960</v>
      </c>
      <c r="J620" s="665">
        <v>25</v>
      </c>
      <c r="K620" s="665">
        <v>99000</v>
      </c>
      <c r="L620" s="665">
        <v>1.25</v>
      </c>
      <c r="M620" s="665">
        <v>3960</v>
      </c>
      <c r="N620" s="665">
        <v>23</v>
      </c>
      <c r="O620" s="665">
        <v>91080</v>
      </c>
      <c r="P620" s="678">
        <v>1.1499999999999999</v>
      </c>
      <c r="Q620" s="666">
        <v>3960</v>
      </c>
    </row>
    <row r="621" spans="1:17" ht="14.4" customHeight="1" x14ac:dyDescent="0.3">
      <c r="A621" s="661" t="s">
        <v>575</v>
      </c>
      <c r="B621" s="662" t="s">
        <v>7137</v>
      </c>
      <c r="C621" s="662" t="s">
        <v>6967</v>
      </c>
      <c r="D621" s="662" t="s">
        <v>7849</v>
      </c>
      <c r="E621" s="662" t="s">
        <v>7848</v>
      </c>
      <c r="F621" s="665">
        <v>10</v>
      </c>
      <c r="G621" s="665">
        <v>54000</v>
      </c>
      <c r="H621" s="665">
        <v>1</v>
      </c>
      <c r="I621" s="665">
        <v>5400</v>
      </c>
      <c r="J621" s="665">
        <v>7</v>
      </c>
      <c r="K621" s="665">
        <v>37800</v>
      </c>
      <c r="L621" s="665">
        <v>0.7</v>
      </c>
      <c r="M621" s="665">
        <v>5400</v>
      </c>
      <c r="N621" s="665">
        <v>8</v>
      </c>
      <c r="O621" s="665">
        <v>43200</v>
      </c>
      <c r="P621" s="678">
        <v>0.8</v>
      </c>
      <c r="Q621" s="666">
        <v>5400</v>
      </c>
    </row>
    <row r="622" spans="1:17" ht="14.4" customHeight="1" x14ac:dyDescent="0.3">
      <c r="A622" s="661" t="s">
        <v>575</v>
      </c>
      <c r="B622" s="662" t="s">
        <v>7137</v>
      </c>
      <c r="C622" s="662" t="s">
        <v>6967</v>
      </c>
      <c r="D622" s="662" t="s">
        <v>7850</v>
      </c>
      <c r="E622" s="662" t="s">
        <v>7851</v>
      </c>
      <c r="F622" s="665">
        <v>228</v>
      </c>
      <c r="G622" s="665">
        <v>125468.40000000001</v>
      </c>
      <c r="H622" s="665">
        <v>1</v>
      </c>
      <c r="I622" s="665">
        <v>550.30000000000007</v>
      </c>
      <c r="J622" s="665">
        <v>254</v>
      </c>
      <c r="K622" s="665">
        <v>130971.40000000001</v>
      </c>
      <c r="L622" s="665">
        <v>1.0438596491228069</v>
      </c>
      <c r="M622" s="665">
        <v>515.63543307086616</v>
      </c>
      <c r="N622" s="665">
        <v>263</v>
      </c>
      <c r="O622" s="665">
        <v>144728.9</v>
      </c>
      <c r="P622" s="678">
        <v>1.1535087719298245</v>
      </c>
      <c r="Q622" s="666">
        <v>550.29999999999995</v>
      </c>
    </row>
    <row r="623" spans="1:17" ht="14.4" customHeight="1" x14ac:dyDescent="0.3">
      <c r="A623" s="661" t="s">
        <v>575</v>
      </c>
      <c r="B623" s="662" t="s">
        <v>7137</v>
      </c>
      <c r="C623" s="662" t="s">
        <v>6967</v>
      </c>
      <c r="D623" s="662" t="s">
        <v>7852</v>
      </c>
      <c r="E623" s="662" t="s">
        <v>7853</v>
      </c>
      <c r="F623" s="665">
        <v>31</v>
      </c>
      <c r="G623" s="665">
        <v>18724</v>
      </c>
      <c r="H623" s="665">
        <v>1</v>
      </c>
      <c r="I623" s="665">
        <v>604</v>
      </c>
      <c r="J623" s="665">
        <v>22</v>
      </c>
      <c r="K623" s="665">
        <v>13288</v>
      </c>
      <c r="L623" s="665">
        <v>0.70967741935483875</v>
      </c>
      <c r="M623" s="665">
        <v>604</v>
      </c>
      <c r="N623" s="665">
        <v>19</v>
      </c>
      <c r="O623" s="665">
        <v>11476</v>
      </c>
      <c r="P623" s="678">
        <v>0.61290322580645162</v>
      </c>
      <c r="Q623" s="666">
        <v>604</v>
      </c>
    </row>
    <row r="624" spans="1:17" ht="14.4" customHeight="1" x14ac:dyDescent="0.3">
      <c r="A624" s="661" t="s">
        <v>575</v>
      </c>
      <c r="B624" s="662" t="s">
        <v>7137</v>
      </c>
      <c r="C624" s="662" t="s">
        <v>6967</v>
      </c>
      <c r="D624" s="662" t="s">
        <v>7854</v>
      </c>
      <c r="E624" s="662" t="s">
        <v>7855</v>
      </c>
      <c r="F624" s="665">
        <v>8</v>
      </c>
      <c r="G624" s="665">
        <v>60104</v>
      </c>
      <c r="H624" s="665">
        <v>1</v>
      </c>
      <c r="I624" s="665">
        <v>7513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575</v>
      </c>
      <c r="B625" s="662" t="s">
        <v>7137</v>
      </c>
      <c r="C625" s="662" t="s">
        <v>6967</v>
      </c>
      <c r="D625" s="662" t="s">
        <v>7856</v>
      </c>
      <c r="E625" s="662" t="s">
        <v>7857</v>
      </c>
      <c r="F625" s="665">
        <v>3</v>
      </c>
      <c r="G625" s="665">
        <v>23505</v>
      </c>
      <c r="H625" s="665">
        <v>1</v>
      </c>
      <c r="I625" s="665">
        <v>7835</v>
      </c>
      <c r="J625" s="665">
        <v>3</v>
      </c>
      <c r="K625" s="665">
        <v>23505</v>
      </c>
      <c r="L625" s="665">
        <v>1</v>
      </c>
      <c r="M625" s="665">
        <v>7835</v>
      </c>
      <c r="N625" s="665">
        <v>2</v>
      </c>
      <c r="O625" s="665">
        <v>15670</v>
      </c>
      <c r="P625" s="678">
        <v>0.66666666666666663</v>
      </c>
      <c r="Q625" s="666">
        <v>7835</v>
      </c>
    </row>
    <row r="626" spans="1:17" ht="14.4" customHeight="1" x14ac:dyDescent="0.3">
      <c r="A626" s="661" t="s">
        <v>575</v>
      </c>
      <c r="B626" s="662" t="s">
        <v>7137</v>
      </c>
      <c r="C626" s="662" t="s">
        <v>6967</v>
      </c>
      <c r="D626" s="662" t="s">
        <v>7858</v>
      </c>
      <c r="E626" s="662" t="s">
        <v>7859</v>
      </c>
      <c r="F626" s="665">
        <v>13</v>
      </c>
      <c r="G626" s="665">
        <v>16302</v>
      </c>
      <c r="H626" s="665">
        <v>1</v>
      </c>
      <c r="I626" s="665">
        <v>1254</v>
      </c>
      <c r="J626" s="665">
        <v>6</v>
      </c>
      <c r="K626" s="665">
        <v>7524</v>
      </c>
      <c r="L626" s="665">
        <v>0.46153846153846156</v>
      </c>
      <c r="M626" s="665">
        <v>1254</v>
      </c>
      <c r="N626" s="665"/>
      <c r="O626" s="665"/>
      <c r="P626" s="678"/>
      <c r="Q626" s="666"/>
    </row>
    <row r="627" spans="1:17" ht="14.4" customHeight="1" x14ac:dyDescent="0.3">
      <c r="A627" s="661" t="s">
        <v>575</v>
      </c>
      <c r="B627" s="662" t="s">
        <v>7137</v>
      </c>
      <c r="C627" s="662" t="s">
        <v>6967</v>
      </c>
      <c r="D627" s="662" t="s">
        <v>7860</v>
      </c>
      <c r="E627" s="662" t="s">
        <v>7859</v>
      </c>
      <c r="F627" s="665">
        <v>9</v>
      </c>
      <c r="G627" s="665">
        <v>12134.79</v>
      </c>
      <c r="H627" s="665">
        <v>1</v>
      </c>
      <c r="I627" s="665">
        <v>1348.3100000000002</v>
      </c>
      <c r="J627" s="665">
        <v>4</v>
      </c>
      <c r="K627" s="665">
        <v>5393.24</v>
      </c>
      <c r="L627" s="665">
        <v>0.44444444444444442</v>
      </c>
      <c r="M627" s="665">
        <v>1348.31</v>
      </c>
      <c r="N627" s="665"/>
      <c r="O627" s="665"/>
      <c r="P627" s="678"/>
      <c r="Q627" s="666"/>
    </row>
    <row r="628" spans="1:17" ht="14.4" customHeight="1" x14ac:dyDescent="0.3">
      <c r="A628" s="661" t="s">
        <v>575</v>
      </c>
      <c r="B628" s="662" t="s">
        <v>7137</v>
      </c>
      <c r="C628" s="662" t="s">
        <v>6967</v>
      </c>
      <c r="D628" s="662" t="s">
        <v>7861</v>
      </c>
      <c r="E628" s="662" t="s">
        <v>7862</v>
      </c>
      <c r="F628" s="665">
        <v>2</v>
      </c>
      <c r="G628" s="665">
        <v>11868</v>
      </c>
      <c r="H628" s="665">
        <v>1</v>
      </c>
      <c r="I628" s="665">
        <v>5934</v>
      </c>
      <c r="J628" s="665"/>
      <c r="K628" s="665"/>
      <c r="L628" s="665"/>
      <c r="M628" s="665"/>
      <c r="N628" s="665"/>
      <c r="O628" s="665"/>
      <c r="P628" s="678"/>
      <c r="Q628" s="666"/>
    </row>
    <row r="629" spans="1:17" ht="14.4" customHeight="1" x14ac:dyDescent="0.3">
      <c r="A629" s="661" t="s">
        <v>575</v>
      </c>
      <c r="B629" s="662" t="s">
        <v>7137</v>
      </c>
      <c r="C629" s="662" t="s">
        <v>6967</v>
      </c>
      <c r="D629" s="662" t="s">
        <v>7863</v>
      </c>
      <c r="E629" s="662" t="s">
        <v>7864</v>
      </c>
      <c r="F629" s="665">
        <v>19</v>
      </c>
      <c r="G629" s="665">
        <v>11058</v>
      </c>
      <c r="H629" s="665">
        <v>1</v>
      </c>
      <c r="I629" s="665">
        <v>582</v>
      </c>
      <c r="J629" s="665">
        <v>30</v>
      </c>
      <c r="K629" s="665">
        <v>17460</v>
      </c>
      <c r="L629" s="665">
        <v>1.5789473684210527</v>
      </c>
      <c r="M629" s="665">
        <v>582</v>
      </c>
      <c r="N629" s="665">
        <v>3</v>
      </c>
      <c r="O629" s="665">
        <v>1746</v>
      </c>
      <c r="P629" s="678">
        <v>0.15789473684210525</v>
      </c>
      <c r="Q629" s="666">
        <v>582</v>
      </c>
    </row>
    <row r="630" spans="1:17" ht="14.4" customHeight="1" x14ac:dyDescent="0.3">
      <c r="A630" s="661" t="s">
        <v>575</v>
      </c>
      <c r="B630" s="662" t="s">
        <v>7137</v>
      </c>
      <c r="C630" s="662" t="s">
        <v>6967</v>
      </c>
      <c r="D630" s="662" t="s">
        <v>7865</v>
      </c>
      <c r="E630" s="662" t="s">
        <v>7864</v>
      </c>
      <c r="F630" s="665">
        <v>10</v>
      </c>
      <c r="G630" s="665">
        <v>6333</v>
      </c>
      <c r="H630" s="665">
        <v>1</v>
      </c>
      <c r="I630" s="665">
        <v>633.29999999999995</v>
      </c>
      <c r="J630" s="665">
        <v>14</v>
      </c>
      <c r="K630" s="665">
        <v>8866.2000000000007</v>
      </c>
      <c r="L630" s="665">
        <v>1.4000000000000001</v>
      </c>
      <c r="M630" s="665">
        <v>633.30000000000007</v>
      </c>
      <c r="N630" s="665">
        <v>4</v>
      </c>
      <c r="O630" s="665">
        <v>2533.1999999999998</v>
      </c>
      <c r="P630" s="678">
        <v>0.39999999999999997</v>
      </c>
      <c r="Q630" s="666">
        <v>633.29999999999995</v>
      </c>
    </row>
    <row r="631" spans="1:17" ht="14.4" customHeight="1" x14ac:dyDescent="0.3">
      <c r="A631" s="661" t="s">
        <v>575</v>
      </c>
      <c r="B631" s="662" t="s">
        <v>7137</v>
      </c>
      <c r="C631" s="662" t="s">
        <v>6967</v>
      </c>
      <c r="D631" s="662" t="s">
        <v>7866</v>
      </c>
      <c r="E631" s="662" t="s">
        <v>7864</v>
      </c>
      <c r="F631" s="665">
        <v>4</v>
      </c>
      <c r="G631" s="665">
        <v>2738.4</v>
      </c>
      <c r="H631" s="665">
        <v>1</v>
      </c>
      <c r="I631" s="665">
        <v>684.6</v>
      </c>
      <c r="J631" s="665">
        <v>6</v>
      </c>
      <c r="K631" s="665">
        <v>4107.6000000000004</v>
      </c>
      <c r="L631" s="665">
        <v>1.5</v>
      </c>
      <c r="M631" s="665">
        <v>684.6</v>
      </c>
      <c r="N631" s="665">
        <v>3</v>
      </c>
      <c r="O631" s="665">
        <v>2053.8000000000002</v>
      </c>
      <c r="P631" s="678">
        <v>0.75</v>
      </c>
      <c r="Q631" s="666">
        <v>684.6</v>
      </c>
    </row>
    <row r="632" spans="1:17" ht="14.4" customHeight="1" x14ac:dyDescent="0.3">
      <c r="A632" s="661" t="s">
        <v>575</v>
      </c>
      <c r="B632" s="662" t="s">
        <v>7137</v>
      </c>
      <c r="C632" s="662" t="s">
        <v>6967</v>
      </c>
      <c r="D632" s="662" t="s">
        <v>7867</v>
      </c>
      <c r="E632" s="662" t="s">
        <v>7868</v>
      </c>
      <c r="F632" s="665">
        <v>4</v>
      </c>
      <c r="G632" s="665">
        <v>34295.360000000001</v>
      </c>
      <c r="H632" s="665">
        <v>1</v>
      </c>
      <c r="I632" s="665">
        <v>8573.84</v>
      </c>
      <c r="J632" s="665">
        <v>9</v>
      </c>
      <c r="K632" s="665">
        <v>77164.56</v>
      </c>
      <c r="L632" s="665">
        <v>2.25</v>
      </c>
      <c r="M632" s="665">
        <v>8573.84</v>
      </c>
      <c r="N632" s="665">
        <v>7</v>
      </c>
      <c r="O632" s="665">
        <v>60016.880000000005</v>
      </c>
      <c r="P632" s="678">
        <v>1.75</v>
      </c>
      <c r="Q632" s="666">
        <v>8573.84</v>
      </c>
    </row>
    <row r="633" spans="1:17" ht="14.4" customHeight="1" x14ac:dyDescent="0.3">
      <c r="A633" s="661" t="s">
        <v>575</v>
      </c>
      <c r="B633" s="662" t="s">
        <v>7137</v>
      </c>
      <c r="C633" s="662" t="s">
        <v>6967</v>
      </c>
      <c r="D633" s="662" t="s">
        <v>7869</v>
      </c>
      <c r="E633" s="662" t="s">
        <v>7870</v>
      </c>
      <c r="F633" s="665"/>
      <c r="G633" s="665"/>
      <c r="H633" s="665"/>
      <c r="I633" s="665"/>
      <c r="J633" s="665">
        <v>1</v>
      </c>
      <c r="K633" s="665">
        <v>8115.76</v>
      </c>
      <c r="L633" s="665"/>
      <c r="M633" s="665">
        <v>8115.76</v>
      </c>
      <c r="N633" s="665"/>
      <c r="O633" s="665"/>
      <c r="P633" s="678"/>
      <c r="Q633" s="666"/>
    </row>
    <row r="634" spans="1:17" ht="14.4" customHeight="1" x14ac:dyDescent="0.3">
      <c r="A634" s="661" t="s">
        <v>575</v>
      </c>
      <c r="B634" s="662" t="s">
        <v>7137</v>
      </c>
      <c r="C634" s="662" t="s">
        <v>6967</v>
      </c>
      <c r="D634" s="662" t="s">
        <v>7871</v>
      </c>
      <c r="E634" s="662" t="s">
        <v>7872</v>
      </c>
      <c r="F634" s="665">
        <v>1</v>
      </c>
      <c r="G634" s="665">
        <v>18954.47</v>
      </c>
      <c r="H634" s="665">
        <v>1</v>
      </c>
      <c r="I634" s="665">
        <v>18954.47</v>
      </c>
      <c r="J634" s="665">
        <v>1</v>
      </c>
      <c r="K634" s="665">
        <v>18954.47</v>
      </c>
      <c r="L634" s="665">
        <v>1</v>
      </c>
      <c r="M634" s="665">
        <v>18954.47</v>
      </c>
      <c r="N634" s="665"/>
      <c r="O634" s="665"/>
      <c r="P634" s="678"/>
      <c r="Q634" s="666"/>
    </row>
    <row r="635" spans="1:17" ht="14.4" customHeight="1" x14ac:dyDescent="0.3">
      <c r="A635" s="661" t="s">
        <v>575</v>
      </c>
      <c r="B635" s="662" t="s">
        <v>7137</v>
      </c>
      <c r="C635" s="662" t="s">
        <v>6967</v>
      </c>
      <c r="D635" s="662" t="s">
        <v>7873</v>
      </c>
      <c r="E635" s="662" t="s">
        <v>7874</v>
      </c>
      <c r="F635" s="665">
        <v>1</v>
      </c>
      <c r="G635" s="665">
        <v>1538.27</v>
      </c>
      <c r="H635" s="665">
        <v>1</v>
      </c>
      <c r="I635" s="665">
        <v>1538.27</v>
      </c>
      <c r="J635" s="665"/>
      <c r="K635" s="665"/>
      <c r="L635" s="665"/>
      <c r="M635" s="665"/>
      <c r="N635" s="665"/>
      <c r="O635" s="665"/>
      <c r="P635" s="678"/>
      <c r="Q635" s="666"/>
    </row>
    <row r="636" spans="1:17" ht="14.4" customHeight="1" x14ac:dyDescent="0.3">
      <c r="A636" s="661" t="s">
        <v>575</v>
      </c>
      <c r="B636" s="662" t="s">
        <v>7137</v>
      </c>
      <c r="C636" s="662" t="s">
        <v>6967</v>
      </c>
      <c r="D636" s="662" t="s">
        <v>7875</v>
      </c>
      <c r="E636" s="662" t="s">
        <v>7876</v>
      </c>
      <c r="F636" s="665">
        <v>3</v>
      </c>
      <c r="G636" s="665">
        <v>16376.099999999999</v>
      </c>
      <c r="H636" s="665">
        <v>1</v>
      </c>
      <c r="I636" s="665">
        <v>5458.7</v>
      </c>
      <c r="J636" s="665"/>
      <c r="K636" s="665"/>
      <c r="L636" s="665"/>
      <c r="M636" s="665"/>
      <c r="N636" s="665"/>
      <c r="O636" s="665"/>
      <c r="P636" s="678"/>
      <c r="Q636" s="666"/>
    </row>
    <row r="637" spans="1:17" ht="14.4" customHeight="1" x14ac:dyDescent="0.3">
      <c r="A637" s="661" t="s">
        <v>575</v>
      </c>
      <c r="B637" s="662" t="s">
        <v>7137</v>
      </c>
      <c r="C637" s="662" t="s">
        <v>6967</v>
      </c>
      <c r="D637" s="662" t="s">
        <v>7877</v>
      </c>
      <c r="E637" s="662" t="s">
        <v>7876</v>
      </c>
      <c r="F637" s="665"/>
      <c r="G637" s="665"/>
      <c r="H637" s="665"/>
      <c r="I637" s="665"/>
      <c r="J637" s="665">
        <v>2</v>
      </c>
      <c r="K637" s="665">
        <v>10917.4</v>
      </c>
      <c r="L637" s="665"/>
      <c r="M637" s="665">
        <v>5458.7</v>
      </c>
      <c r="N637" s="665"/>
      <c r="O637" s="665"/>
      <c r="P637" s="678"/>
      <c r="Q637" s="666"/>
    </row>
    <row r="638" spans="1:17" ht="14.4" customHeight="1" x14ac:dyDescent="0.3">
      <c r="A638" s="661" t="s">
        <v>575</v>
      </c>
      <c r="B638" s="662" t="s">
        <v>7137</v>
      </c>
      <c r="C638" s="662" t="s">
        <v>6967</v>
      </c>
      <c r="D638" s="662" t="s">
        <v>7878</v>
      </c>
      <c r="E638" s="662" t="s">
        <v>7879</v>
      </c>
      <c r="F638" s="665">
        <v>3</v>
      </c>
      <c r="G638" s="665">
        <v>10937.460000000001</v>
      </c>
      <c r="H638" s="665">
        <v>1</v>
      </c>
      <c r="I638" s="665">
        <v>3645.82</v>
      </c>
      <c r="J638" s="665"/>
      <c r="K638" s="665"/>
      <c r="L638" s="665"/>
      <c r="M638" s="665"/>
      <c r="N638" s="665"/>
      <c r="O638" s="665"/>
      <c r="P638" s="678"/>
      <c r="Q638" s="666"/>
    </row>
    <row r="639" spans="1:17" ht="14.4" customHeight="1" x14ac:dyDescent="0.3">
      <c r="A639" s="661" t="s">
        <v>575</v>
      </c>
      <c r="B639" s="662" t="s">
        <v>7137</v>
      </c>
      <c r="C639" s="662" t="s">
        <v>6967</v>
      </c>
      <c r="D639" s="662" t="s">
        <v>7880</v>
      </c>
      <c r="E639" s="662" t="s">
        <v>7857</v>
      </c>
      <c r="F639" s="665">
        <v>6</v>
      </c>
      <c r="G639" s="665">
        <v>41406.9</v>
      </c>
      <c r="H639" s="665">
        <v>1</v>
      </c>
      <c r="I639" s="665">
        <v>6901.1500000000005</v>
      </c>
      <c r="J639" s="665">
        <v>3</v>
      </c>
      <c r="K639" s="665">
        <v>20703.449999999997</v>
      </c>
      <c r="L639" s="665">
        <v>0.49999999999999989</v>
      </c>
      <c r="M639" s="665">
        <v>6901.1499999999987</v>
      </c>
      <c r="N639" s="665"/>
      <c r="O639" s="665"/>
      <c r="P639" s="678"/>
      <c r="Q639" s="666"/>
    </row>
    <row r="640" spans="1:17" ht="14.4" customHeight="1" x14ac:dyDescent="0.3">
      <c r="A640" s="661" t="s">
        <v>575</v>
      </c>
      <c r="B640" s="662" t="s">
        <v>7137</v>
      </c>
      <c r="C640" s="662" t="s">
        <v>6967</v>
      </c>
      <c r="D640" s="662" t="s">
        <v>7881</v>
      </c>
      <c r="E640" s="662" t="s">
        <v>7882</v>
      </c>
      <c r="F640" s="665"/>
      <c r="G640" s="665"/>
      <c r="H640" s="665"/>
      <c r="I640" s="665"/>
      <c r="J640" s="665">
        <v>10</v>
      </c>
      <c r="K640" s="665">
        <v>7325.22</v>
      </c>
      <c r="L640" s="665"/>
      <c r="M640" s="665">
        <v>732.52200000000005</v>
      </c>
      <c r="N640" s="665">
        <v>1</v>
      </c>
      <c r="O640" s="665">
        <v>3662.61</v>
      </c>
      <c r="P640" s="678"/>
      <c r="Q640" s="666">
        <v>3662.61</v>
      </c>
    </row>
    <row r="641" spans="1:17" ht="14.4" customHeight="1" x14ac:dyDescent="0.3">
      <c r="A641" s="661" t="s">
        <v>575</v>
      </c>
      <c r="B641" s="662" t="s">
        <v>7137</v>
      </c>
      <c r="C641" s="662" t="s">
        <v>6967</v>
      </c>
      <c r="D641" s="662" t="s">
        <v>7883</v>
      </c>
      <c r="E641" s="662" t="s">
        <v>7884</v>
      </c>
      <c r="F641" s="665">
        <v>21</v>
      </c>
      <c r="G641" s="665">
        <v>162057</v>
      </c>
      <c r="H641" s="665">
        <v>1</v>
      </c>
      <c r="I641" s="665">
        <v>7717</v>
      </c>
      <c r="J641" s="665">
        <v>16</v>
      </c>
      <c r="K641" s="665">
        <v>92604</v>
      </c>
      <c r="L641" s="665">
        <v>0.5714285714285714</v>
      </c>
      <c r="M641" s="665">
        <v>5787.75</v>
      </c>
      <c r="N641" s="665">
        <v>12</v>
      </c>
      <c r="O641" s="665">
        <v>92604</v>
      </c>
      <c r="P641" s="678">
        <v>0.5714285714285714</v>
      </c>
      <c r="Q641" s="666">
        <v>7717</v>
      </c>
    </row>
    <row r="642" spans="1:17" ht="14.4" customHeight="1" x14ac:dyDescent="0.3">
      <c r="A642" s="661" t="s">
        <v>575</v>
      </c>
      <c r="B642" s="662" t="s">
        <v>7137</v>
      </c>
      <c r="C642" s="662" t="s">
        <v>6967</v>
      </c>
      <c r="D642" s="662" t="s">
        <v>7885</v>
      </c>
      <c r="E642" s="662" t="s">
        <v>7886</v>
      </c>
      <c r="F642" s="665">
        <v>1</v>
      </c>
      <c r="G642" s="665">
        <v>10248.6</v>
      </c>
      <c r="H642" s="665">
        <v>1</v>
      </c>
      <c r="I642" s="665">
        <v>10248.6</v>
      </c>
      <c r="J642" s="665"/>
      <c r="K642" s="665"/>
      <c r="L642" s="665"/>
      <c r="M642" s="665"/>
      <c r="N642" s="665">
        <v>1</v>
      </c>
      <c r="O642" s="665">
        <v>10248.6</v>
      </c>
      <c r="P642" s="678">
        <v>1</v>
      </c>
      <c r="Q642" s="666">
        <v>10248.6</v>
      </c>
    </row>
    <row r="643" spans="1:17" ht="14.4" customHeight="1" x14ac:dyDescent="0.3">
      <c r="A643" s="661" t="s">
        <v>575</v>
      </c>
      <c r="B643" s="662" t="s">
        <v>7137</v>
      </c>
      <c r="C643" s="662" t="s">
        <v>6967</v>
      </c>
      <c r="D643" s="662" t="s">
        <v>7887</v>
      </c>
      <c r="E643" s="662" t="s">
        <v>7888</v>
      </c>
      <c r="F643" s="665">
        <v>14</v>
      </c>
      <c r="G643" s="665">
        <v>95172</v>
      </c>
      <c r="H643" s="665">
        <v>1</v>
      </c>
      <c r="I643" s="665">
        <v>6798</v>
      </c>
      <c r="J643" s="665"/>
      <c r="K643" s="665"/>
      <c r="L643" s="665"/>
      <c r="M643" s="665"/>
      <c r="N643" s="665">
        <v>1</v>
      </c>
      <c r="O643" s="665">
        <v>6798</v>
      </c>
      <c r="P643" s="678">
        <v>7.1428571428571425E-2</v>
      </c>
      <c r="Q643" s="666">
        <v>6798</v>
      </c>
    </row>
    <row r="644" spans="1:17" ht="14.4" customHeight="1" x14ac:dyDescent="0.3">
      <c r="A644" s="661" t="s">
        <v>575</v>
      </c>
      <c r="B644" s="662" t="s">
        <v>7137</v>
      </c>
      <c r="C644" s="662" t="s">
        <v>6967</v>
      </c>
      <c r="D644" s="662" t="s">
        <v>7889</v>
      </c>
      <c r="E644" s="662" t="s">
        <v>7890</v>
      </c>
      <c r="F644" s="665">
        <v>1</v>
      </c>
      <c r="G644" s="665">
        <v>7908</v>
      </c>
      <c r="H644" s="665">
        <v>1</v>
      </c>
      <c r="I644" s="665">
        <v>7908</v>
      </c>
      <c r="J644" s="665"/>
      <c r="K644" s="665"/>
      <c r="L644" s="665"/>
      <c r="M644" s="665"/>
      <c r="N644" s="665">
        <v>1</v>
      </c>
      <c r="O644" s="665">
        <v>7908</v>
      </c>
      <c r="P644" s="678">
        <v>1</v>
      </c>
      <c r="Q644" s="666">
        <v>7908</v>
      </c>
    </row>
    <row r="645" spans="1:17" ht="14.4" customHeight="1" x14ac:dyDescent="0.3">
      <c r="A645" s="661" t="s">
        <v>575</v>
      </c>
      <c r="B645" s="662" t="s">
        <v>7137</v>
      </c>
      <c r="C645" s="662" t="s">
        <v>6967</v>
      </c>
      <c r="D645" s="662" t="s">
        <v>7891</v>
      </c>
      <c r="E645" s="662" t="s">
        <v>7892</v>
      </c>
      <c r="F645" s="665">
        <v>1</v>
      </c>
      <c r="G645" s="665">
        <v>2658</v>
      </c>
      <c r="H645" s="665">
        <v>1</v>
      </c>
      <c r="I645" s="665">
        <v>2658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575</v>
      </c>
      <c r="B646" s="662" t="s">
        <v>7137</v>
      </c>
      <c r="C646" s="662" t="s">
        <v>6967</v>
      </c>
      <c r="D646" s="662" t="s">
        <v>7893</v>
      </c>
      <c r="E646" s="662" t="s">
        <v>7894</v>
      </c>
      <c r="F646" s="665">
        <v>3</v>
      </c>
      <c r="G646" s="665">
        <v>30710.04</v>
      </c>
      <c r="H646" s="665">
        <v>1</v>
      </c>
      <c r="I646" s="665">
        <v>10236.68</v>
      </c>
      <c r="J646" s="665">
        <v>5</v>
      </c>
      <c r="K646" s="665">
        <v>51183.4</v>
      </c>
      <c r="L646" s="665">
        <v>1.6666666666666667</v>
      </c>
      <c r="M646" s="665">
        <v>10236.68</v>
      </c>
      <c r="N646" s="665">
        <v>13</v>
      </c>
      <c r="O646" s="665">
        <v>133076.84</v>
      </c>
      <c r="P646" s="678">
        <v>4.333333333333333</v>
      </c>
      <c r="Q646" s="666">
        <v>10236.68</v>
      </c>
    </row>
    <row r="647" spans="1:17" ht="14.4" customHeight="1" x14ac:dyDescent="0.3">
      <c r="A647" s="661" t="s">
        <v>575</v>
      </c>
      <c r="B647" s="662" t="s">
        <v>7137</v>
      </c>
      <c r="C647" s="662" t="s">
        <v>6967</v>
      </c>
      <c r="D647" s="662" t="s">
        <v>7895</v>
      </c>
      <c r="E647" s="662" t="s">
        <v>7896</v>
      </c>
      <c r="F647" s="665">
        <v>1</v>
      </c>
      <c r="G647" s="665">
        <v>10522.82</v>
      </c>
      <c r="H647" s="665">
        <v>1</v>
      </c>
      <c r="I647" s="665">
        <v>10522.82</v>
      </c>
      <c r="J647" s="665">
        <v>1</v>
      </c>
      <c r="K647" s="665">
        <v>10522.82</v>
      </c>
      <c r="L647" s="665">
        <v>1</v>
      </c>
      <c r="M647" s="665">
        <v>10522.82</v>
      </c>
      <c r="N647" s="665">
        <v>1</v>
      </c>
      <c r="O647" s="665">
        <v>10522.82</v>
      </c>
      <c r="P647" s="678">
        <v>1</v>
      </c>
      <c r="Q647" s="666">
        <v>10522.82</v>
      </c>
    </row>
    <row r="648" spans="1:17" ht="14.4" customHeight="1" x14ac:dyDescent="0.3">
      <c r="A648" s="661" t="s">
        <v>575</v>
      </c>
      <c r="B648" s="662" t="s">
        <v>7137</v>
      </c>
      <c r="C648" s="662" t="s">
        <v>6967</v>
      </c>
      <c r="D648" s="662" t="s">
        <v>7897</v>
      </c>
      <c r="E648" s="662" t="s">
        <v>7898</v>
      </c>
      <c r="F648" s="665">
        <v>1</v>
      </c>
      <c r="G648" s="665">
        <v>16098.56</v>
      </c>
      <c r="H648" s="665">
        <v>1</v>
      </c>
      <c r="I648" s="665">
        <v>16098.56</v>
      </c>
      <c r="J648" s="665">
        <v>1</v>
      </c>
      <c r="K648" s="665">
        <v>16098.56</v>
      </c>
      <c r="L648" s="665">
        <v>1</v>
      </c>
      <c r="M648" s="665">
        <v>16098.56</v>
      </c>
      <c r="N648" s="665"/>
      <c r="O648" s="665"/>
      <c r="P648" s="678"/>
      <c r="Q648" s="666"/>
    </row>
    <row r="649" spans="1:17" ht="14.4" customHeight="1" x14ac:dyDescent="0.3">
      <c r="A649" s="661" t="s">
        <v>575</v>
      </c>
      <c r="B649" s="662" t="s">
        <v>7137</v>
      </c>
      <c r="C649" s="662" t="s">
        <v>6967</v>
      </c>
      <c r="D649" s="662" t="s">
        <v>7899</v>
      </c>
      <c r="E649" s="662" t="s">
        <v>7900</v>
      </c>
      <c r="F649" s="665">
        <v>8</v>
      </c>
      <c r="G649" s="665">
        <v>69535.839999999997</v>
      </c>
      <c r="H649" s="665">
        <v>1</v>
      </c>
      <c r="I649" s="665">
        <v>8691.98</v>
      </c>
      <c r="J649" s="665">
        <v>7</v>
      </c>
      <c r="K649" s="665">
        <v>60843.86</v>
      </c>
      <c r="L649" s="665">
        <v>0.875</v>
      </c>
      <c r="M649" s="665">
        <v>8691.98</v>
      </c>
      <c r="N649" s="665">
        <v>4</v>
      </c>
      <c r="O649" s="665">
        <v>34767.919999999998</v>
      </c>
      <c r="P649" s="678">
        <v>0.5</v>
      </c>
      <c r="Q649" s="666">
        <v>8691.98</v>
      </c>
    </row>
    <row r="650" spans="1:17" ht="14.4" customHeight="1" x14ac:dyDescent="0.3">
      <c r="A650" s="661" t="s">
        <v>575</v>
      </c>
      <c r="B650" s="662" t="s">
        <v>7137</v>
      </c>
      <c r="C650" s="662" t="s">
        <v>6967</v>
      </c>
      <c r="D650" s="662" t="s">
        <v>7901</v>
      </c>
      <c r="E650" s="662" t="s">
        <v>7902</v>
      </c>
      <c r="F650" s="665"/>
      <c r="G650" s="665"/>
      <c r="H650" s="665"/>
      <c r="I650" s="665"/>
      <c r="J650" s="665"/>
      <c r="K650" s="665"/>
      <c r="L650" s="665"/>
      <c r="M650" s="665"/>
      <c r="N650" s="665">
        <v>9</v>
      </c>
      <c r="O650" s="665">
        <v>10101.42</v>
      </c>
      <c r="P650" s="678"/>
      <c r="Q650" s="666">
        <v>1122.3800000000001</v>
      </c>
    </row>
    <row r="651" spans="1:17" ht="14.4" customHeight="1" x14ac:dyDescent="0.3">
      <c r="A651" s="661" t="s">
        <v>575</v>
      </c>
      <c r="B651" s="662" t="s">
        <v>7137</v>
      </c>
      <c r="C651" s="662" t="s">
        <v>6967</v>
      </c>
      <c r="D651" s="662" t="s">
        <v>7903</v>
      </c>
      <c r="E651" s="662" t="s">
        <v>7904</v>
      </c>
      <c r="F651" s="665">
        <v>4</v>
      </c>
      <c r="G651" s="665">
        <v>34677.919999999998</v>
      </c>
      <c r="H651" s="665">
        <v>1</v>
      </c>
      <c r="I651" s="665">
        <v>8669.48</v>
      </c>
      <c r="J651" s="665">
        <v>1</v>
      </c>
      <c r="K651" s="665">
        <v>8669.48</v>
      </c>
      <c r="L651" s="665">
        <v>0.25</v>
      </c>
      <c r="M651" s="665">
        <v>8669.48</v>
      </c>
      <c r="N651" s="665"/>
      <c r="O651" s="665"/>
      <c r="P651" s="678"/>
      <c r="Q651" s="666"/>
    </row>
    <row r="652" spans="1:17" ht="14.4" customHeight="1" x14ac:dyDescent="0.3">
      <c r="A652" s="661" t="s">
        <v>575</v>
      </c>
      <c r="B652" s="662" t="s">
        <v>7137</v>
      </c>
      <c r="C652" s="662" t="s">
        <v>6967</v>
      </c>
      <c r="D652" s="662" t="s">
        <v>7905</v>
      </c>
      <c r="E652" s="662" t="s">
        <v>7906</v>
      </c>
      <c r="F652" s="665">
        <v>1</v>
      </c>
      <c r="G652" s="665">
        <v>732.03</v>
      </c>
      <c r="H652" s="665">
        <v>1</v>
      </c>
      <c r="I652" s="665">
        <v>732.03</v>
      </c>
      <c r="J652" s="665"/>
      <c r="K652" s="665"/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575</v>
      </c>
      <c r="B653" s="662" t="s">
        <v>7137</v>
      </c>
      <c r="C653" s="662" t="s">
        <v>6967</v>
      </c>
      <c r="D653" s="662" t="s">
        <v>7907</v>
      </c>
      <c r="E653" s="662" t="s">
        <v>7908</v>
      </c>
      <c r="F653" s="665">
        <v>11</v>
      </c>
      <c r="G653" s="665">
        <v>7555.9</v>
      </c>
      <c r="H653" s="665">
        <v>1</v>
      </c>
      <c r="I653" s="665">
        <v>686.9</v>
      </c>
      <c r="J653" s="665">
        <v>14</v>
      </c>
      <c r="K653" s="665">
        <v>9616.5999999999985</v>
      </c>
      <c r="L653" s="665">
        <v>1.2727272727272725</v>
      </c>
      <c r="M653" s="665">
        <v>686.89999999999986</v>
      </c>
      <c r="N653" s="665">
        <v>22</v>
      </c>
      <c r="O653" s="665">
        <v>15111.8</v>
      </c>
      <c r="P653" s="678">
        <v>2</v>
      </c>
      <c r="Q653" s="666">
        <v>686.9</v>
      </c>
    </row>
    <row r="654" spans="1:17" ht="14.4" customHeight="1" x14ac:dyDescent="0.3">
      <c r="A654" s="661" t="s">
        <v>575</v>
      </c>
      <c r="B654" s="662" t="s">
        <v>7137</v>
      </c>
      <c r="C654" s="662" t="s">
        <v>6967</v>
      </c>
      <c r="D654" s="662" t="s">
        <v>7909</v>
      </c>
      <c r="E654" s="662" t="s">
        <v>7910</v>
      </c>
      <c r="F654" s="665">
        <v>31</v>
      </c>
      <c r="G654" s="665">
        <v>27556.83</v>
      </c>
      <c r="H654" s="665">
        <v>1</v>
      </c>
      <c r="I654" s="665">
        <v>888.93000000000006</v>
      </c>
      <c r="J654" s="665">
        <v>47</v>
      </c>
      <c r="K654" s="665">
        <v>41779.71</v>
      </c>
      <c r="L654" s="665">
        <v>1.5161290322580643</v>
      </c>
      <c r="M654" s="665">
        <v>888.93</v>
      </c>
      <c r="N654" s="665">
        <v>41</v>
      </c>
      <c r="O654" s="665">
        <v>36446.129999999997</v>
      </c>
      <c r="P654" s="678">
        <v>1.32258064516129</v>
      </c>
      <c r="Q654" s="666">
        <v>888.93</v>
      </c>
    </row>
    <row r="655" spans="1:17" ht="14.4" customHeight="1" x14ac:dyDescent="0.3">
      <c r="A655" s="661" t="s">
        <v>575</v>
      </c>
      <c r="B655" s="662" t="s">
        <v>7137</v>
      </c>
      <c r="C655" s="662" t="s">
        <v>6967</v>
      </c>
      <c r="D655" s="662" t="s">
        <v>7911</v>
      </c>
      <c r="E655" s="662" t="s">
        <v>7912</v>
      </c>
      <c r="F655" s="665">
        <v>5</v>
      </c>
      <c r="G655" s="665">
        <v>20910.2</v>
      </c>
      <c r="H655" s="665">
        <v>1</v>
      </c>
      <c r="I655" s="665">
        <v>4182.04</v>
      </c>
      <c r="J655" s="665">
        <v>20</v>
      </c>
      <c r="K655" s="665">
        <v>83640.800000000003</v>
      </c>
      <c r="L655" s="665">
        <v>4</v>
      </c>
      <c r="M655" s="665">
        <v>4182.04</v>
      </c>
      <c r="N655" s="665">
        <v>33</v>
      </c>
      <c r="O655" s="665">
        <v>138007.32</v>
      </c>
      <c r="P655" s="678">
        <v>6.6000000000000005</v>
      </c>
      <c r="Q655" s="666">
        <v>4182.04</v>
      </c>
    </row>
    <row r="656" spans="1:17" ht="14.4" customHeight="1" x14ac:dyDescent="0.3">
      <c r="A656" s="661" t="s">
        <v>575</v>
      </c>
      <c r="B656" s="662" t="s">
        <v>7137</v>
      </c>
      <c r="C656" s="662" t="s">
        <v>6967</v>
      </c>
      <c r="D656" s="662" t="s">
        <v>7913</v>
      </c>
      <c r="E656" s="662" t="s">
        <v>7914</v>
      </c>
      <c r="F656" s="665">
        <v>2</v>
      </c>
      <c r="G656" s="665">
        <v>10505.6</v>
      </c>
      <c r="H656" s="665">
        <v>1</v>
      </c>
      <c r="I656" s="665">
        <v>5252.8</v>
      </c>
      <c r="J656" s="665"/>
      <c r="K656" s="665"/>
      <c r="L656" s="665"/>
      <c r="M656" s="665"/>
      <c r="N656" s="665">
        <v>1</v>
      </c>
      <c r="O656" s="665">
        <v>5252.8</v>
      </c>
      <c r="P656" s="678">
        <v>0.5</v>
      </c>
      <c r="Q656" s="666">
        <v>5252.8</v>
      </c>
    </row>
    <row r="657" spans="1:17" ht="14.4" customHeight="1" x14ac:dyDescent="0.3">
      <c r="A657" s="661" t="s">
        <v>575</v>
      </c>
      <c r="B657" s="662" t="s">
        <v>7137</v>
      </c>
      <c r="C657" s="662" t="s">
        <v>6967</v>
      </c>
      <c r="D657" s="662" t="s">
        <v>7915</v>
      </c>
      <c r="E657" s="662" t="s">
        <v>7916</v>
      </c>
      <c r="F657" s="665">
        <v>1</v>
      </c>
      <c r="G657" s="665">
        <v>8283.65</v>
      </c>
      <c r="H657" s="665">
        <v>1</v>
      </c>
      <c r="I657" s="665">
        <v>8283.65</v>
      </c>
      <c r="J657" s="665">
        <v>3</v>
      </c>
      <c r="K657" s="665">
        <v>24850.949999999997</v>
      </c>
      <c r="L657" s="665">
        <v>3</v>
      </c>
      <c r="M657" s="665">
        <v>8283.65</v>
      </c>
      <c r="N657" s="665">
        <v>1</v>
      </c>
      <c r="O657" s="665">
        <v>8283.65</v>
      </c>
      <c r="P657" s="678">
        <v>1</v>
      </c>
      <c r="Q657" s="666">
        <v>8283.65</v>
      </c>
    </row>
    <row r="658" spans="1:17" ht="14.4" customHeight="1" x14ac:dyDescent="0.3">
      <c r="A658" s="661" t="s">
        <v>575</v>
      </c>
      <c r="B658" s="662" t="s">
        <v>7137</v>
      </c>
      <c r="C658" s="662" t="s">
        <v>6967</v>
      </c>
      <c r="D658" s="662" t="s">
        <v>7917</v>
      </c>
      <c r="E658" s="662" t="s">
        <v>7918</v>
      </c>
      <c r="F658" s="665">
        <v>3</v>
      </c>
      <c r="G658" s="665">
        <v>24850.949999999997</v>
      </c>
      <c r="H658" s="665">
        <v>1</v>
      </c>
      <c r="I658" s="665">
        <v>8283.65</v>
      </c>
      <c r="J658" s="665">
        <v>1</v>
      </c>
      <c r="K658" s="665">
        <v>8283.65</v>
      </c>
      <c r="L658" s="665">
        <v>0.33333333333333337</v>
      </c>
      <c r="M658" s="665">
        <v>8283.65</v>
      </c>
      <c r="N658" s="665">
        <v>1</v>
      </c>
      <c r="O658" s="665">
        <v>8283.65</v>
      </c>
      <c r="P658" s="678">
        <v>0.33333333333333337</v>
      </c>
      <c r="Q658" s="666">
        <v>8283.65</v>
      </c>
    </row>
    <row r="659" spans="1:17" ht="14.4" customHeight="1" x14ac:dyDescent="0.3">
      <c r="A659" s="661" t="s">
        <v>575</v>
      </c>
      <c r="B659" s="662" t="s">
        <v>7137</v>
      </c>
      <c r="C659" s="662" t="s">
        <v>6967</v>
      </c>
      <c r="D659" s="662" t="s">
        <v>7919</v>
      </c>
      <c r="E659" s="662" t="s">
        <v>7920</v>
      </c>
      <c r="F659" s="665">
        <v>20</v>
      </c>
      <c r="G659" s="665">
        <v>89747.6</v>
      </c>
      <c r="H659" s="665">
        <v>1</v>
      </c>
      <c r="I659" s="665">
        <v>4487.38</v>
      </c>
      <c r="J659" s="665">
        <v>22</v>
      </c>
      <c r="K659" s="665">
        <v>98722.36</v>
      </c>
      <c r="L659" s="665">
        <v>1.0999999999999999</v>
      </c>
      <c r="M659" s="665">
        <v>4487.38</v>
      </c>
      <c r="N659" s="665">
        <v>35</v>
      </c>
      <c r="O659" s="665">
        <v>157058.29999999999</v>
      </c>
      <c r="P659" s="678">
        <v>1.7499999999999998</v>
      </c>
      <c r="Q659" s="666">
        <v>4487.38</v>
      </c>
    </row>
    <row r="660" spans="1:17" ht="14.4" customHeight="1" x14ac:dyDescent="0.3">
      <c r="A660" s="661" t="s">
        <v>575</v>
      </c>
      <c r="B660" s="662" t="s">
        <v>7137</v>
      </c>
      <c r="C660" s="662" t="s">
        <v>6967</v>
      </c>
      <c r="D660" s="662" t="s">
        <v>7921</v>
      </c>
      <c r="E660" s="662" t="s">
        <v>7922</v>
      </c>
      <c r="F660" s="665">
        <v>15.1</v>
      </c>
      <c r="G660" s="665">
        <v>5526.6</v>
      </c>
      <c r="H660" s="665">
        <v>1</v>
      </c>
      <c r="I660" s="665">
        <v>366.00000000000006</v>
      </c>
      <c r="J660" s="665">
        <v>7.1</v>
      </c>
      <c r="K660" s="665">
        <v>2598.6</v>
      </c>
      <c r="L660" s="665">
        <v>0.4701986754966887</v>
      </c>
      <c r="M660" s="665">
        <v>366</v>
      </c>
      <c r="N660" s="665">
        <v>4.6000000000000005</v>
      </c>
      <c r="O660" s="665">
        <v>1683.6000000000001</v>
      </c>
      <c r="P660" s="678">
        <v>0.30463576158940397</v>
      </c>
      <c r="Q660" s="666">
        <v>366</v>
      </c>
    </row>
    <row r="661" spans="1:17" ht="14.4" customHeight="1" x14ac:dyDescent="0.3">
      <c r="A661" s="661" t="s">
        <v>575</v>
      </c>
      <c r="B661" s="662" t="s">
        <v>7137</v>
      </c>
      <c r="C661" s="662" t="s">
        <v>6967</v>
      </c>
      <c r="D661" s="662" t="s">
        <v>7923</v>
      </c>
      <c r="E661" s="662" t="s">
        <v>7924</v>
      </c>
      <c r="F661" s="665">
        <v>12</v>
      </c>
      <c r="G661" s="665">
        <v>1877.88</v>
      </c>
      <c r="H661" s="665">
        <v>1</v>
      </c>
      <c r="I661" s="665">
        <v>156.49</v>
      </c>
      <c r="J661" s="665">
        <v>21</v>
      </c>
      <c r="K661" s="665">
        <v>1095.43</v>
      </c>
      <c r="L661" s="665">
        <v>0.58333333333333337</v>
      </c>
      <c r="M661" s="665">
        <v>52.163333333333334</v>
      </c>
      <c r="N661" s="665">
        <v>3</v>
      </c>
      <c r="O661" s="665">
        <v>469.47</v>
      </c>
      <c r="P661" s="678">
        <v>0.25</v>
      </c>
      <c r="Q661" s="666">
        <v>156.49</v>
      </c>
    </row>
    <row r="662" spans="1:17" ht="14.4" customHeight="1" x14ac:dyDescent="0.3">
      <c r="A662" s="661" t="s">
        <v>575</v>
      </c>
      <c r="B662" s="662" t="s">
        <v>7137</v>
      </c>
      <c r="C662" s="662" t="s">
        <v>6967</v>
      </c>
      <c r="D662" s="662" t="s">
        <v>7925</v>
      </c>
      <c r="E662" s="662" t="s">
        <v>7924</v>
      </c>
      <c r="F662" s="665">
        <v>2</v>
      </c>
      <c r="G662" s="665">
        <v>344.08</v>
      </c>
      <c r="H662" s="665">
        <v>1</v>
      </c>
      <c r="I662" s="665">
        <v>172.04</v>
      </c>
      <c r="J662" s="665">
        <v>10</v>
      </c>
      <c r="K662" s="665">
        <v>1376.32</v>
      </c>
      <c r="L662" s="665">
        <v>4</v>
      </c>
      <c r="M662" s="665">
        <v>137.63200000000001</v>
      </c>
      <c r="N662" s="665">
        <v>13</v>
      </c>
      <c r="O662" s="665">
        <v>2236.52</v>
      </c>
      <c r="P662" s="678">
        <v>6.5</v>
      </c>
      <c r="Q662" s="666">
        <v>172.04</v>
      </c>
    </row>
    <row r="663" spans="1:17" ht="14.4" customHeight="1" x14ac:dyDescent="0.3">
      <c r="A663" s="661" t="s">
        <v>575</v>
      </c>
      <c r="B663" s="662" t="s">
        <v>7137</v>
      </c>
      <c r="C663" s="662" t="s">
        <v>6967</v>
      </c>
      <c r="D663" s="662" t="s">
        <v>7926</v>
      </c>
      <c r="E663" s="662" t="s">
        <v>7924</v>
      </c>
      <c r="F663" s="665"/>
      <c r="G663" s="665"/>
      <c r="H663" s="665"/>
      <c r="I663" s="665"/>
      <c r="J663" s="665">
        <v>1</v>
      </c>
      <c r="K663" s="665">
        <v>196.91</v>
      </c>
      <c r="L663" s="665"/>
      <c r="M663" s="665">
        <v>196.91</v>
      </c>
      <c r="N663" s="665"/>
      <c r="O663" s="665"/>
      <c r="P663" s="678"/>
      <c r="Q663" s="666"/>
    </row>
    <row r="664" spans="1:17" ht="14.4" customHeight="1" x14ac:dyDescent="0.3">
      <c r="A664" s="661" t="s">
        <v>575</v>
      </c>
      <c r="B664" s="662" t="s">
        <v>7137</v>
      </c>
      <c r="C664" s="662" t="s">
        <v>6967</v>
      </c>
      <c r="D664" s="662" t="s">
        <v>7927</v>
      </c>
      <c r="E664" s="662" t="s">
        <v>7924</v>
      </c>
      <c r="F664" s="665">
        <v>1</v>
      </c>
      <c r="G664" s="665">
        <v>312.98</v>
      </c>
      <c r="H664" s="665">
        <v>1</v>
      </c>
      <c r="I664" s="665">
        <v>312.98</v>
      </c>
      <c r="J664" s="665"/>
      <c r="K664" s="665"/>
      <c r="L664" s="665"/>
      <c r="M664" s="665"/>
      <c r="N664" s="665"/>
      <c r="O664" s="665"/>
      <c r="P664" s="678"/>
      <c r="Q664" s="666"/>
    </row>
    <row r="665" spans="1:17" ht="14.4" customHeight="1" x14ac:dyDescent="0.3">
      <c r="A665" s="661" t="s">
        <v>575</v>
      </c>
      <c r="B665" s="662" t="s">
        <v>7137</v>
      </c>
      <c r="C665" s="662" t="s">
        <v>6967</v>
      </c>
      <c r="D665" s="662" t="s">
        <v>7928</v>
      </c>
      <c r="E665" s="662" t="s">
        <v>7924</v>
      </c>
      <c r="F665" s="665"/>
      <c r="G665" s="665"/>
      <c r="H665" s="665"/>
      <c r="I665" s="665"/>
      <c r="J665" s="665">
        <v>8</v>
      </c>
      <c r="K665" s="665">
        <v>1500.64</v>
      </c>
      <c r="L665" s="665"/>
      <c r="M665" s="665">
        <v>187.58</v>
      </c>
      <c r="N665" s="665">
        <v>4</v>
      </c>
      <c r="O665" s="665">
        <v>1500.64</v>
      </c>
      <c r="P665" s="678"/>
      <c r="Q665" s="666">
        <v>375.16</v>
      </c>
    </row>
    <row r="666" spans="1:17" ht="14.4" customHeight="1" x14ac:dyDescent="0.3">
      <c r="A666" s="661" t="s">
        <v>575</v>
      </c>
      <c r="B666" s="662" t="s">
        <v>7137</v>
      </c>
      <c r="C666" s="662" t="s">
        <v>6967</v>
      </c>
      <c r="D666" s="662" t="s">
        <v>7929</v>
      </c>
      <c r="E666" s="662" t="s">
        <v>7930</v>
      </c>
      <c r="F666" s="665"/>
      <c r="G666" s="665"/>
      <c r="H666" s="665"/>
      <c r="I666" s="665"/>
      <c r="J666" s="665"/>
      <c r="K666" s="665"/>
      <c r="L666" s="665"/>
      <c r="M666" s="665"/>
      <c r="N666" s="665">
        <v>9</v>
      </c>
      <c r="O666" s="665">
        <v>12852.99</v>
      </c>
      <c r="P666" s="678"/>
      <c r="Q666" s="666">
        <v>1428.11</v>
      </c>
    </row>
    <row r="667" spans="1:17" ht="14.4" customHeight="1" x14ac:dyDescent="0.3">
      <c r="A667" s="661" t="s">
        <v>575</v>
      </c>
      <c r="B667" s="662" t="s">
        <v>7137</v>
      </c>
      <c r="C667" s="662" t="s">
        <v>6967</v>
      </c>
      <c r="D667" s="662" t="s">
        <v>7931</v>
      </c>
      <c r="E667" s="662" t="s">
        <v>7932</v>
      </c>
      <c r="F667" s="665">
        <v>1</v>
      </c>
      <c r="G667" s="665">
        <v>5518.64</v>
      </c>
      <c r="H667" s="665">
        <v>1</v>
      </c>
      <c r="I667" s="665">
        <v>5518.64</v>
      </c>
      <c r="J667" s="665"/>
      <c r="K667" s="665"/>
      <c r="L667" s="665"/>
      <c r="M667" s="665"/>
      <c r="N667" s="665">
        <v>2</v>
      </c>
      <c r="O667" s="665">
        <v>11037.28</v>
      </c>
      <c r="P667" s="678">
        <v>2</v>
      </c>
      <c r="Q667" s="666">
        <v>5518.64</v>
      </c>
    </row>
    <row r="668" spans="1:17" ht="14.4" customHeight="1" x14ac:dyDescent="0.3">
      <c r="A668" s="661" t="s">
        <v>575</v>
      </c>
      <c r="B668" s="662" t="s">
        <v>7137</v>
      </c>
      <c r="C668" s="662" t="s">
        <v>6967</v>
      </c>
      <c r="D668" s="662" t="s">
        <v>7933</v>
      </c>
      <c r="E668" s="662" t="s">
        <v>7608</v>
      </c>
      <c r="F668" s="665">
        <v>2</v>
      </c>
      <c r="G668" s="665">
        <v>1911.06</v>
      </c>
      <c r="H668" s="665">
        <v>1</v>
      </c>
      <c r="I668" s="665">
        <v>955.53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575</v>
      </c>
      <c r="B669" s="662" t="s">
        <v>7137</v>
      </c>
      <c r="C669" s="662" t="s">
        <v>6967</v>
      </c>
      <c r="D669" s="662" t="s">
        <v>7934</v>
      </c>
      <c r="E669" s="662" t="s">
        <v>7935</v>
      </c>
      <c r="F669" s="665"/>
      <c r="G669" s="665"/>
      <c r="H669" s="665"/>
      <c r="I669" s="665"/>
      <c r="J669" s="665">
        <v>1</v>
      </c>
      <c r="K669" s="665">
        <v>6034.75</v>
      </c>
      <c r="L669" s="665"/>
      <c r="M669" s="665">
        <v>6034.75</v>
      </c>
      <c r="N669" s="665"/>
      <c r="O669" s="665"/>
      <c r="P669" s="678"/>
      <c r="Q669" s="666"/>
    </row>
    <row r="670" spans="1:17" ht="14.4" customHeight="1" x14ac:dyDescent="0.3">
      <c r="A670" s="661" t="s">
        <v>575</v>
      </c>
      <c r="B670" s="662" t="s">
        <v>7137</v>
      </c>
      <c r="C670" s="662" t="s">
        <v>6967</v>
      </c>
      <c r="D670" s="662" t="s">
        <v>7936</v>
      </c>
      <c r="E670" s="662" t="s">
        <v>7912</v>
      </c>
      <c r="F670" s="665">
        <v>10</v>
      </c>
      <c r="G670" s="665">
        <v>46063</v>
      </c>
      <c r="H670" s="665">
        <v>1</v>
      </c>
      <c r="I670" s="665">
        <v>4606.3</v>
      </c>
      <c r="J670" s="665">
        <v>13</v>
      </c>
      <c r="K670" s="665">
        <v>59881.9</v>
      </c>
      <c r="L670" s="665">
        <v>1.3</v>
      </c>
      <c r="M670" s="665">
        <v>4606.3</v>
      </c>
      <c r="N670" s="665">
        <v>23</v>
      </c>
      <c r="O670" s="665">
        <v>105944.9</v>
      </c>
      <c r="P670" s="678">
        <v>2.2999999999999998</v>
      </c>
      <c r="Q670" s="666">
        <v>4606.3</v>
      </c>
    </row>
    <row r="671" spans="1:17" ht="14.4" customHeight="1" x14ac:dyDescent="0.3">
      <c r="A671" s="661" t="s">
        <v>575</v>
      </c>
      <c r="B671" s="662" t="s">
        <v>7137</v>
      </c>
      <c r="C671" s="662" t="s">
        <v>6967</v>
      </c>
      <c r="D671" s="662" t="s">
        <v>7937</v>
      </c>
      <c r="E671" s="662" t="s">
        <v>7938</v>
      </c>
      <c r="F671" s="665">
        <v>5</v>
      </c>
      <c r="G671" s="665">
        <v>23140.45</v>
      </c>
      <c r="H671" s="665">
        <v>1</v>
      </c>
      <c r="I671" s="665">
        <v>4628.09</v>
      </c>
      <c r="J671" s="665"/>
      <c r="K671" s="665"/>
      <c r="L671" s="665"/>
      <c r="M671" s="665"/>
      <c r="N671" s="665"/>
      <c r="O671" s="665"/>
      <c r="P671" s="678"/>
      <c r="Q671" s="666"/>
    </row>
    <row r="672" spans="1:17" ht="14.4" customHeight="1" x14ac:dyDescent="0.3">
      <c r="A672" s="661" t="s">
        <v>575</v>
      </c>
      <c r="B672" s="662" t="s">
        <v>7137</v>
      </c>
      <c r="C672" s="662" t="s">
        <v>6967</v>
      </c>
      <c r="D672" s="662" t="s">
        <v>7939</v>
      </c>
      <c r="E672" s="662" t="s">
        <v>7940</v>
      </c>
      <c r="F672" s="665"/>
      <c r="G672" s="665"/>
      <c r="H672" s="665"/>
      <c r="I672" s="665"/>
      <c r="J672" s="665"/>
      <c r="K672" s="665"/>
      <c r="L672" s="665"/>
      <c r="M672" s="665"/>
      <c r="N672" s="665">
        <v>0.1</v>
      </c>
      <c r="O672" s="665">
        <v>252.72</v>
      </c>
      <c r="P672" s="678"/>
      <c r="Q672" s="666">
        <v>2527.1999999999998</v>
      </c>
    </row>
    <row r="673" spans="1:17" ht="14.4" customHeight="1" x14ac:dyDescent="0.3">
      <c r="A673" s="661" t="s">
        <v>575</v>
      </c>
      <c r="B673" s="662" t="s">
        <v>7137</v>
      </c>
      <c r="C673" s="662" t="s">
        <v>6967</v>
      </c>
      <c r="D673" s="662" t="s">
        <v>7941</v>
      </c>
      <c r="E673" s="662" t="s">
        <v>7942</v>
      </c>
      <c r="F673" s="665">
        <v>1</v>
      </c>
      <c r="G673" s="665">
        <v>318</v>
      </c>
      <c r="H673" s="665">
        <v>1</v>
      </c>
      <c r="I673" s="665">
        <v>318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575</v>
      </c>
      <c r="B674" s="662" t="s">
        <v>7137</v>
      </c>
      <c r="C674" s="662" t="s">
        <v>6967</v>
      </c>
      <c r="D674" s="662" t="s">
        <v>7943</v>
      </c>
      <c r="E674" s="662" t="s">
        <v>7944</v>
      </c>
      <c r="F674" s="665">
        <v>8</v>
      </c>
      <c r="G674" s="665">
        <v>6048</v>
      </c>
      <c r="H674" s="665">
        <v>1</v>
      </c>
      <c r="I674" s="665">
        <v>756</v>
      </c>
      <c r="J674" s="665"/>
      <c r="K674" s="665"/>
      <c r="L674" s="665"/>
      <c r="M674" s="665"/>
      <c r="N674" s="665">
        <v>7</v>
      </c>
      <c r="O674" s="665">
        <v>5292</v>
      </c>
      <c r="P674" s="678">
        <v>0.875</v>
      </c>
      <c r="Q674" s="666">
        <v>756</v>
      </c>
    </row>
    <row r="675" spans="1:17" ht="14.4" customHeight="1" x14ac:dyDescent="0.3">
      <c r="A675" s="661" t="s">
        <v>575</v>
      </c>
      <c r="B675" s="662" t="s">
        <v>7137</v>
      </c>
      <c r="C675" s="662" t="s">
        <v>6967</v>
      </c>
      <c r="D675" s="662" t="s">
        <v>7945</v>
      </c>
      <c r="E675" s="662" t="s">
        <v>7436</v>
      </c>
      <c r="F675" s="665">
        <v>1</v>
      </c>
      <c r="G675" s="665">
        <v>567.92999999999995</v>
      </c>
      <c r="H675" s="665">
        <v>1</v>
      </c>
      <c r="I675" s="665">
        <v>567.92999999999995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575</v>
      </c>
      <c r="B676" s="662" t="s">
        <v>7137</v>
      </c>
      <c r="C676" s="662" t="s">
        <v>6967</v>
      </c>
      <c r="D676" s="662" t="s">
        <v>7946</v>
      </c>
      <c r="E676" s="662" t="s">
        <v>7442</v>
      </c>
      <c r="F676" s="665">
        <v>1</v>
      </c>
      <c r="G676" s="665">
        <v>88.51</v>
      </c>
      <c r="H676" s="665">
        <v>1</v>
      </c>
      <c r="I676" s="665">
        <v>88.51</v>
      </c>
      <c r="J676" s="665">
        <v>1</v>
      </c>
      <c r="K676" s="665">
        <v>88.51</v>
      </c>
      <c r="L676" s="665">
        <v>1</v>
      </c>
      <c r="M676" s="665">
        <v>88.51</v>
      </c>
      <c r="N676" s="665">
        <v>2</v>
      </c>
      <c r="O676" s="665">
        <v>177.02</v>
      </c>
      <c r="P676" s="678">
        <v>2</v>
      </c>
      <c r="Q676" s="666">
        <v>88.51</v>
      </c>
    </row>
    <row r="677" spans="1:17" ht="14.4" customHeight="1" x14ac:dyDescent="0.3">
      <c r="A677" s="661" t="s">
        <v>575</v>
      </c>
      <c r="B677" s="662" t="s">
        <v>7137</v>
      </c>
      <c r="C677" s="662" t="s">
        <v>6967</v>
      </c>
      <c r="D677" s="662" t="s">
        <v>7947</v>
      </c>
      <c r="E677" s="662" t="s">
        <v>7948</v>
      </c>
      <c r="F677" s="665">
        <v>1</v>
      </c>
      <c r="G677" s="665">
        <v>19498.46</v>
      </c>
      <c r="H677" s="665">
        <v>1</v>
      </c>
      <c r="I677" s="665">
        <v>19498.46</v>
      </c>
      <c r="J677" s="665">
        <v>1</v>
      </c>
      <c r="K677" s="665">
        <v>19498.46</v>
      </c>
      <c r="L677" s="665">
        <v>1</v>
      </c>
      <c r="M677" s="665">
        <v>19498.46</v>
      </c>
      <c r="N677" s="665"/>
      <c r="O677" s="665"/>
      <c r="P677" s="678"/>
      <c r="Q677" s="666"/>
    </row>
    <row r="678" spans="1:17" ht="14.4" customHeight="1" x14ac:dyDescent="0.3">
      <c r="A678" s="661" t="s">
        <v>575</v>
      </c>
      <c r="B678" s="662" t="s">
        <v>7137</v>
      </c>
      <c r="C678" s="662" t="s">
        <v>6967</v>
      </c>
      <c r="D678" s="662" t="s">
        <v>7949</v>
      </c>
      <c r="E678" s="662" t="s">
        <v>7950</v>
      </c>
      <c r="F678" s="665"/>
      <c r="G678" s="665"/>
      <c r="H678" s="665"/>
      <c r="I678" s="665"/>
      <c r="J678" s="665">
        <v>1</v>
      </c>
      <c r="K678" s="665">
        <v>563</v>
      </c>
      <c r="L678" s="665"/>
      <c r="M678" s="665">
        <v>563</v>
      </c>
      <c r="N678" s="665">
        <v>4</v>
      </c>
      <c r="O678" s="665">
        <v>2252</v>
      </c>
      <c r="P678" s="678"/>
      <c r="Q678" s="666">
        <v>563</v>
      </c>
    </row>
    <row r="679" spans="1:17" ht="14.4" customHeight="1" x14ac:dyDescent="0.3">
      <c r="A679" s="661" t="s">
        <v>575</v>
      </c>
      <c r="B679" s="662" t="s">
        <v>7137</v>
      </c>
      <c r="C679" s="662" t="s">
        <v>6967</v>
      </c>
      <c r="D679" s="662" t="s">
        <v>7951</v>
      </c>
      <c r="E679" s="662" t="s">
        <v>7652</v>
      </c>
      <c r="F679" s="665">
        <v>2</v>
      </c>
      <c r="G679" s="665">
        <v>14144.3</v>
      </c>
      <c r="H679" s="665">
        <v>1</v>
      </c>
      <c r="I679" s="665">
        <v>7072.15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575</v>
      </c>
      <c r="B680" s="662" t="s">
        <v>7137</v>
      </c>
      <c r="C680" s="662" t="s">
        <v>6967</v>
      </c>
      <c r="D680" s="662" t="s">
        <v>7952</v>
      </c>
      <c r="E680" s="662" t="s">
        <v>7953</v>
      </c>
      <c r="F680" s="665">
        <v>10</v>
      </c>
      <c r="G680" s="665">
        <v>3359.9</v>
      </c>
      <c r="H680" s="665">
        <v>1</v>
      </c>
      <c r="I680" s="665">
        <v>335.99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575</v>
      </c>
      <c r="B681" s="662" t="s">
        <v>7137</v>
      </c>
      <c r="C681" s="662" t="s">
        <v>6967</v>
      </c>
      <c r="D681" s="662" t="s">
        <v>7954</v>
      </c>
      <c r="E681" s="662" t="s">
        <v>7955</v>
      </c>
      <c r="F681" s="665">
        <v>1</v>
      </c>
      <c r="G681" s="665">
        <v>4303.71</v>
      </c>
      <c r="H681" s="665">
        <v>1</v>
      </c>
      <c r="I681" s="665">
        <v>4303.71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575</v>
      </c>
      <c r="B682" s="662" t="s">
        <v>7137</v>
      </c>
      <c r="C682" s="662" t="s">
        <v>6967</v>
      </c>
      <c r="D682" s="662" t="s">
        <v>7956</v>
      </c>
      <c r="E682" s="662" t="s">
        <v>7542</v>
      </c>
      <c r="F682" s="665">
        <v>4</v>
      </c>
      <c r="G682" s="665">
        <v>1643.68</v>
      </c>
      <c r="H682" s="665">
        <v>1</v>
      </c>
      <c r="I682" s="665">
        <v>410.92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575</v>
      </c>
      <c r="B683" s="662" t="s">
        <v>7137</v>
      </c>
      <c r="C683" s="662" t="s">
        <v>6967</v>
      </c>
      <c r="D683" s="662" t="s">
        <v>7957</v>
      </c>
      <c r="E683" s="662" t="s">
        <v>7958</v>
      </c>
      <c r="F683" s="665"/>
      <c r="G683" s="665"/>
      <c r="H683" s="665"/>
      <c r="I683" s="665"/>
      <c r="J683" s="665">
        <v>5</v>
      </c>
      <c r="K683" s="665">
        <v>6798.55</v>
      </c>
      <c r="L683" s="665"/>
      <c r="M683" s="665">
        <v>1359.71</v>
      </c>
      <c r="N683" s="665">
        <v>2</v>
      </c>
      <c r="O683" s="665">
        <v>2719.42</v>
      </c>
      <c r="P683" s="678"/>
      <c r="Q683" s="666">
        <v>1359.71</v>
      </c>
    </row>
    <row r="684" spans="1:17" ht="14.4" customHeight="1" x14ac:dyDescent="0.3">
      <c r="A684" s="661" t="s">
        <v>575</v>
      </c>
      <c r="B684" s="662" t="s">
        <v>7137</v>
      </c>
      <c r="C684" s="662" t="s">
        <v>6967</v>
      </c>
      <c r="D684" s="662" t="s">
        <v>7959</v>
      </c>
      <c r="E684" s="662" t="s">
        <v>7960</v>
      </c>
      <c r="F684" s="665"/>
      <c r="G684" s="665"/>
      <c r="H684" s="665"/>
      <c r="I684" s="665"/>
      <c r="J684" s="665">
        <v>3</v>
      </c>
      <c r="K684" s="665">
        <v>3637.6499999999996</v>
      </c>
      <c r="L684" s="665"/>
      <c r="M684" s="665">
        <v>1212.55</v>
      </c>
      <c r="N684" s="665"/>
      <c r="O684" s="665"/>
      <c r="P684" s="678"/>
      <c r="Q684" s="666"/>
    </row>
    <row r="685" spans="1:17" ht="14.4" customHeight="1" x14ac:dyDescent="0.3">
      <c r="A685" s="661" t="s">
        <v>575</v>
      </c>
      <c r="B685" s="662" t="s">
        <v>7137</v>
      </c>
      <c r="C685" s="662" t="s">
        <v>6967</v>
      </c>
      <c r="D685" s="662" t="s">
        <v>7961</v>
      </c>
      <c r="E685" s="662" t="s">
        <v>7962</v>
      </c>
      <c r="F685" s="665"/>
      <c r="G685" s="665"/>
      <c r="H685" s="665"/>
      <c r="I685" s="665"/>
      <c r="J685" s="665">
        <v>1</v>
      </c>
      <c r="K685" s="665">
        <v>1831.5</v>
      </c>
      <c r="L685" s="665"/>
      <c r="M685" s="665">
        <v>1831.5</v>
      </c>
      <c r="N685" s="665"/>
      <c r="O685" s="665"/>
      <c r="P685" s="678"/>
      <c r="Q685" s="666"/>
    </row>
    <row r="686" spans="1:17" ht="14.4" customHeight="1" x14ac:dyDescent="0.3">
      <c r="A686" s="661" t="s">
        <v>575</v>
      </c>
      <c r="B686" s="662" t="s">
        <v>7137</v>
      </c>
      <c r="C686" s="662" t="s">
        <v>6967</v>
      </c>
      <c r="D686" s="662" t="s">
        <v>7963</v>
      </c>
      <c r="E686" s="662" t="s">
        <v>7964</v>
      </c>
      <c r="F686" s="665">
        <v>3</v>
      </c>
      <c r="G686" s="665">
        <v>2283</v>
      </c>
      <c r="H686" s="665">
        <v>1</v>
      </c>
      <c r="I686" s="665">
        <v>761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575</v>
      </c>
      <c r="B687" s="662" t="s">
        <v>7137</v>
      </c>
      <c r="C687" s="662" t="s">
        <v>6967</v>
      </c>
      <c r="D687" s="662" t="s">
        <v>7965</v>
      </c>
      <c r="E687" s="662" t="s">
        <v>7966</v>
      </c>
      <c r="F687" s="665">
        <v>1</v>
      </c>
      <c r="G687" s="665">
        <v>9290</v>
      </c>
      <c r="H687" s="665">
        <v>1</v>
      </c>
      <c r="I687" s="665">
        <v>9290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575</v>
      </c>
      <c r="B688" s="662" t="s">
        <v>7137</v>
      </c>
      <c r="C688" s="662" t="s">
        <v>6967</v>
      </c>
      <c r="D688" s="662" t="s">
        <v>7967</v>
      </c>
      <c r="E688" s="662" t="s">
        <v>7968</v>
      </c>
      <c r="F688" s="665">
        <v>1</v>
      </c>
      <c r="G688" s="665">
        <v>658</v>
      </c>
      <c r="H688" s="665">
        <v>1</v>
      </c>
      <c r="I688" s="665">
        <v>658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575</v>
      </c>
      <c r="B689" s="662" t="s">
        <v>7137</v>
      </c>
      <c r="C689" s="662" t="s">
        <v>6967</v>
      </c>
      <c r="D689" s="662" t="s">
        <v>7969</v>
      </c>
      <c r="E689" s="662" t="s">
        <v>7840</v>
      </c>
      <c r="F689" s="665"/>
      <c r="G689" s="665"/>
      <c r="H689" s="665"/>
      <c r="I689" s="665"/>
      <c r="J689" s="665"/>
      <c r="K689" s="665"/>
      <c r="L689" s="665"/>
      <c r="M689" s="665"/>
      <c r="N689" s="665">
        <v>1</v>
      </c>
      <c r="O689" s="665">
        <v>902.7</v>
      </c>
      <c r="P689" s="678"/>
      <c r="Q689" s="666">
        <v>902.7</v>
      </c>
    </row>
    <row r="690" spans="1:17" ht="14.4" customHeight="1" x14ac:dyDescent="0.3">
      <c r="A690" s="661" t="s">
        <v>575</v>
      </c>
      <c r="B690" s="662" t="s">
        <v>7137</v>
      </c>
      <c r="C690" s="662" t="s">
        <v>6967</v>
      </c>
      <c r="D690" s="662" t="s">
        <v>7970</v>
      </c>
      <c r="E690" s="662" t="s">
        <v>7971</v>
      </c>
      <c r="F690" s="665"/>
      <c r="G690" s="665"/>
      <c r="H690" s="665"/>
      <c r="I690" s="665"/>
      <c r="J690" s="665">
        <v>0.1</v>
      </c>
      <c r="K690" s="665">
        <v>633.25</v>
      </c>
      <c r="L690" s="665"/>
      <c r="M690" s="665">
        <v>6332.5</v>
      </c>
      <c r="N690" s="665"/>
      <c r="O690" s="665"/>
      <c r="P690" s="678"/>
      <c r="Q690" s="666"/>
    </row>
    <row r="691" spans="1:17" ht="14.4" customHeight="1" x14ac:dyDescent="0.3">
      <c r="A691" s="661" t="s">
        <v>575</v>
      </c>
      <c r="B691" s="662" t="s">
        <v>7137</v>
      </c>
      <c r="C691" s="662" t="s">
        <v>6967</v>
      </c>
      <c r="D691" s="662" t="s">
        <v>7972</v>
      </c>
      <c r="E691" s="662" t="s">
        <v>7537</v>
      </c>
      <c r="F691" s="665"/>
      <c r="G691" s="665"/>
      <c r="H691" s="665"/>
      <c r="I691" s="665"/>
      <c r="J691" s="665"/>
      <c r="K691" s="665"/>
      <c r="L691" s="665"/>
      <c r="M691" s="665"/>
      <c r="N691" s="665">
        <v>2</v>
      </c>
      <c r="O691" s="665">
        <v>1399.1</v>
      </c>
      <c r="P691" s="678"/>
      <c r="Q691" s="666">
        <v>699.55</v>
      </c>
    </row>
    <row r="692" spans="1:17" ht="14.4" customHeight="1" x14ac:dyDescent="0.3">
      <c r="A692" s="661" t="s">
        <v>575</v>
      </c>
      <c r="B692" s="662" t="s">
        <v>7137</v>
      </c>
      <c r="C692" s="662" t="s">
        <v>6967</v>
      </c>
      <c r="D692" s="662" t="s">
        <v>7973</v>
      </c>
      <c r="E692" s="662" t="s">
        <v>7974</v>
      </c>
      <c r="F692" s="665">
        <v>3</v>
      </c>
      <c r="G692" s="665">
        <v>15927</v>
      </c>
      <c r="H692" s="665">
        <v>1</v>
      </c>
      <c r="I692" s="665">
        <v>5309</v>
      </c>
      <c r="J692" s="665">
        <v>9</v>
      </c>
      <c r="K692" s="665">
        <v>47781</v>
      </c>
      <c r="L692" s="665">
        <v>3</v>
      </c>
      <c r="M692" s="665">
        <v>5309</v>
      </c>
      <c r="N692" s="665">
        <v>3</v>
      </c>
      <c r="O692" s="665">
        <v>15927</v>
      </c>
      <c r="P692" s="678">
        <v>1</v>
      </c>
      <c r="Q692" s="666">
        <v>5309</v>
      </c>
    </row>
    <row r="693" spans="1:17" ht="14.4" customHeight="1" x14ac:dyDescent="0.3">
      <c r="A693" s="661" t="s">
        <v>575</v>
      </c>
      <c r="B693" s="662" t="s">
        <v>7137</v>
      </c>
      <c r="C693" s="662" t="s">
        <v>6967</v>
      </c>
      <c r="D693" s="662" t="s">
        <v>7975</v>
      </c>
      <c r="E693" s="662" t="s">
        <v>7976</v>
      </c>
      <c r="F693" s="665">
        <v>2</v>
      </c>
      <c r="G693" s="665">
        <v>20376.98</v>
      </c>
      <c r="H693" s="665">
        <v>1</v>
      </c>
      <c r="I693" s="665">
        <v>10188.49</v>
      </c>
      <c r="J693" s="665"/>
      <c r="K693" s="665"/>
      <c r="L693" s="665"/>
      <c r="M693" s="665"/>
      <c r="N693" s="665">
        <v>2</v>
      </c>
      <c r="O693" s="665">
        <v>20376.98</v>
      </c>
      <c r="P693" s="678">
        <v>1</v>
      </c>
      <c r="Q693" s="666">
        <v>10188.49</v>
      </c>
    </row>
    <row r="694" spans="1:17" ht="14.4" customHeight="1" x14ac:dyDescent="0.3">
      <c r="A694" s="661" t="s">
        <v>575</v>
      </c>
      <c r="B694" s="662" t="s">
        <v>7137</v>
      </c>
      <c r="C694" s="662" t="s">
        <v>6967</v>
      </c>
      <c r="D694" s="662" t="s">
        <v>7977</v>
      </c>
      <c r="E694" s="662" t="s">
        <v>7978</v>
      </c>
      <c r="F694" s="665">
        <v>1</v>
      </c>
      <c r="G694" s="665">
        <v>2811.65</v>
      </c>
      <c r="H694" s="665">
        <v>1</v>
      </c>
      <c r="I694" s="665">
        <v>2811.65</v>
      </c>
      <c r="J694" s="665">
        <v>1</v>
      </c>
      <c r="K694" s="665">
        <v>2811.65</v>
      </c>
      <c r="L694" s="665">
        <v>1</v>
      </c>
      <c r="M694" s="665">
        <v>2811.65</v>
      </c>
      <c r="N694" s="665">
        <v>1</v>
      </c>
      <c r="O694" s="665">
        <v>2811.65</v>
      </c>
      <c r="P694" s="678">
        <v>1</v>
      </c>
      <c r="Q694" s="666">
        <v>2811.65</v>
      </c>
    </row>
    <row r="695" spans="1:17" ht="14.4" customHeight="1" x14ac:dyDescent="0.3">
      <c r="A695" s="661" t="s">
        <v>575</v>
      </c>
      <c r="B695" s="662" t="s">
        <v>7137</v>
      </c>
      <c r="C695" s="662" t="s">
        <v>6967</v>
      </c>
      <c r="D695" s="662" t="s">
        <v>7979</v>
      </c>
      <c r="E695" s="662" t="s">
        <v>7980</v>
      </c>
      <c r="F695" s="665">
        <v>1</v>
      </c>
      <c r="G695" s="665">
        <v>12500</v>
      </c>
      <c r="H695" s="665">
        <v>1</v>
      </c>
      <c r="I695" s="665">
        <v>12500</v>
      </c>
      <c r="J695" s="665"/>
      <c r="K695" s="665"/>
      <c r="L695" s="665"/>
      <c r="M695" s="665"/>
      <c r="N695" s="665"/>
      <c r="O695" s="665"/>
      <c r="P695" s="678"/>
      <c r="Q695" s="666"/>
    </row>
    <row r="696" spans="1:17" ht="14.4" customHeight="1" x14ac:dyDescent="0.3">
      <c r="A696" s="661" t="s">
        <v>575</v>
      </c>
      <c r="B696" s="662" t="s">
        <v>7137</v>
      </c>
      <c r="C696" s="662" t="s">
        <v>6967</v>
      </c>
      <c r="D696" s="662" t="s">
        <v>7981</v>
      </c>
      <c r="E696" s="662" t="s">
        <v>7879</v>
      </c>
      <c r="F696" s="665">
        <v>7</v>
      </c>
      <c r="G696" s="665">
        <v>20044.29</v>
      </c>
      <c r="H696" s="665">
        <v>1</v>
      </c>
      <c r="I696" s="665">
        <v>2863.4700000000003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575</v>
      </c>
      <c r="B697" s="662" t="s">
        <v>7137</v>
      </c>
      <c r="C697" s="662" t="s">
        <v>6967</v>
      </c>
      <c r="D697" s="662" t="s">
        <v>7982</v>
      </c>
      <c r="E697" s="662" t="s">
        <v>7912</v>
      </c>
      <c r="F697" s="665">
        <v>3</v>
      </c>
      <c r="G697" s="665">
        <v>13818.9</v>
      </c>
      <c r="H697" s="665">
        <v>1</v>
      </c>
      <c r="I697" s="665">
        <v>4606.3</v>
      </c>
      <c r="J697" s="665">
        <v>10</v>
      </c>
      <c r="K697" s="665">
        <v>46063</v>
      </c>
      <c r="L697" s="665">
        <v>3.3333333333333335</v>
      </c>
      <c r="M697" s="665">
        <v>4606.3</v>
      </c>
      <c r="N697" s="665">
        <v>5</v>
      </c>
      <c r="O697" s="665">
        <v>23031.5</v>
      </c>
      <c r="P697" s="678">
        <v>1.6666666666666667</v>
      </c>
      <c r="Q697" s="666">
        <v>4606.3</v>
      </c>
    </row>
    <row r="698" spans="1:17" ht="14.4" customHeight="1" x14ac:dyDescent="0.3">
      <c r="A698" s="661" t="s">
        <v>575</v>
      </c>
      <c r="B698" s="662" t="s">
        <v>7137</v>
      </c>
      <c r="C698" s="662" t="s">
        <v>6967</v>
      </c>
      <c r="D698" s="662" t="s">
        <v>7983</v>
      </c>
      <c r="E698" s="662" t="s">
        <v>7984</v>
      </c>
      <c r="F698" s="665"/>
      <c r="G698" s="665"/>
      <c r="H698" s="665"/>
      <c r="I698" s="665"/>
      <c r="J698" s="665">
        <v>1</v>
      </c>
      <c r="K698" s="665">
        <v>1872.2</v>
      </c>
      <c r="L698" s="665"/>
      <c r="M698" s="665">
        <v>1872.2</v>
      </c>
      <c r="N698" s="665">
        <v>2</v>
      </c>
      <c r="O698" s="665">
        <v>3744.4</v>
      </c>
      <c r="P698" s="678"/>
      <c r="Q698" s="666">
        <v>1872.2</v>
      </c>
    </row>
    <row r="699" spans="1:17" ht="14.4" customHeight="1" x14ac:dyDescent="0.3">
      <c r="A699" s="661" t="s">
        <v>575</v>
      </c>
      <c r="B699" s="662" t="s">
        <v>7137</v>
      </c>
      <c r="C699" s="662" t="s">
        <v>6967</v>
      </c>
      <c r="D699" s="662" t="s">
        <v>7985</v>
      </c>
      <c r="E699" s="662" t="s">
        <v>7986</v>
      </c>
      <c r="F699" s="665">
        <v>1</v>
      </c>
      <c r="G699" s="665">
        <v>7868.61</v>
      </c>
      <c r="H699" s="665">
        <v>1</v>
      </c>
      <c r="I699" s="665">
        <v>7868.61</v>
      </c>
      <c r="J699" s="665">
        <v>2</v>
      </c>
      <c r="K699" s="665">
        <v>15737.22</v>
      </c>
      <c r="L699" s="665">
        <v>2</v>
      </c>
      <c r="M699" s="665">
        <v>7868.61</v>
      </c>
      <c r="N699" s="665">
        <v>1</v>
      </c>
      <c r="O699" s="665">
        <v>7868.61</v>
      </c>
      <c r="P699" s="678">
        <v>1</v>
      </c>
      <c r="Q699" s="666">
        <v>7868.61</v>
      </c>
    </row>
    <row r="700" spans="1:17" ht="14.4" customHeight="1" x14ac:dyDescent="0.3">
      <c r="A700" s="661" t="s">
        <v>575</v>
      </c>
      <c r="B700" s="662" t="s">
        <v>7137</v>
      </c>
      <c r="C700" s="662" t="s">
        <v>6967</v>
      </c>
      <c r="D700" s="662" t="s">
        <v>7987</v>
      </c>
      <c r="E700" s="662" t="s">
        <v>7912</v>
      </c>
      <c r="F700" s="665">
        <v>6</v>
      </c>
      <c r="G700" s="665">
        <v>30183.360000000001</v>
      </c>
      <c r="H700" s="665">
        <v>1</v>
      </c>
      <c r="I700" s="665">
        <v>5030.5600000000004</v>
      </c>
      <c r="J700" s="665">
        <v>8</v>
      </c>
      <c r="K700" s="665">
        <v>40244.480000000003</v>
      </c>
      <c r="L700" s="665">
        <v>1.3333333333333335</v>
      </c>
      <c r="M700" s="665">
        <v>5030.5600000000004</v>
      </c>
      <c r="N700" s="665">
        <v>11</v>
      </c>
      <c r="O700" s="665">
        <v>55336.160000000003</v>
      </c>
      <c r="P700" s="678">
        <v>1.8333333333333335</v>
      </c>
      <c r="Q700" s="666">
        <v>5030.5600000000004</v>
      </c>
    </row>
    <row r="701" spans="1:17" ht="14.4" customHeight="1" x14ac:dyDescent="0.3">
      <c r="A701" s="661" t="s">
        <v>575</v>
      </c>
      <c r="B701" s="662" t="s">
        <v>7137</v>
      </c>
      <c r="C701" s="662" t="s">
        <v>6967</v>
      </c>
      <c r="D701" s="662" t="s">
        <v>7988</v>
      </c>
      <c r="E701" s="662" t="s">
        <v>7989</v>
      </c>
      <c r="F701" s="665"/>
      <c r="G701" s="665"/>
      <c r="H701" s="665"/>
      <c r="I701" s="665"/>
      <c r="J701" s="665">
        <v>3</v>
      </c>
      <c r="K701" s="665">
        <v>4850.1900000000005</v>
      </c>
      <c r="L701" s="665"/>
      <c r="M701" s="665">
        <v>1616.7300000000002</v>
      </c>
      <c r="N701" s="665"/>
      <c r="O701" s="665"/>
      <c r="P701" s="678"/>
      <c r="Q701" s="666"/>
    </row>
    <row r="702" spans="1:17" ht="14.4" customHeight="1" x14ac:dyDescent="0.3">
      <c r="A702" s="661" t="s">
        <v>575</v>
      </c>
      <c r="B702" s="662" t="s">
        <v>7137</v>
      </c>
      <c r="C702" s="662" t="s">
        <v>6967</v>
      </c>
      <c r="D702" s="662" t="s">
        <v>7990</v>
      </c>
      <c r="E702" s="662" t="s">
        <v>7777</v>
      </c>
      <c r="F702" s="665"/>
      <c r="G702" s="665"/>
      <c r="H702" s="665"/>
      <c r="I702" s="665"/>
      <c r="J702" s="665">
        <v>4</v>
      </c>
      <c r="K702" s="665">
        <v>4634.6000000000004</v>
      </c>
      <c r="L702" s="665"/>
      <c r="M702" s="665">
        <v>1158.6500000000001</v>
      </c>
      <c r="N702" s="665">
        <v>3</v>
      </c>
      <c r="O702" s="665">
        <v>3475.95</v>
      </c>
      <c r="P702" s="678"/>
      <c r="Q702" s="666">
        <v>1158.6499999999999</v>
      </c>
    </row>
    <row r="703" spans="1:17" ht="14.4" customHeight="1" x14ac:dyDescent="0.3">
      <c r="A703" s="661" t="s">
        <v>575</v>
      </c>
      <c r="B703" s="662" t="s">
        <v>7137</v>
      </c>
      <c r="C703" s="662" t="s">
        <v>6967</v>
      </c>
      <c r="D703" s="662" t="s">
        <v>7991</v>
      </c>
      <c r="E703" s="662" t="s">
        <v>7992</v>
      </c>
      <c r="F703" s="665">
        <v>1</v>
      </c>
      <c r="G703" s="665">
        <v>5589</v>
      </c>
      <c r="H703" s="665">
        <v>1</v>
      </c>
      <c r="I703" s="665">
        <v>5589</v>
      </c>
      <c r="J703" s="665">
        <v>6</v>
      </c>
      <c r="K703" s="665">
        <v>33534</v>
      </c>
      <c r="L703" s="665">
        <v>6</v>
      </c>
      <c r="M703" s="665">
        <v>5589</v>
      </c>
      <c r="N703" s="665">
        <v>2</v>
      </c>
      <c r="O703" s="665">
        <v>11178</v>
      </c>
      <c r="P703" s="678">
        <v>2</v>
      </c>
      <c r="Q703" s="666">
        <v>5589</v>
      </c>
    </row>
    <row r="704" spans="1:17" ht="14.4" customHeight="1" x14ac:dyDescent="0.3">
      <c r="A704" s="661" t="s">
        <v>575</v>
      </c>
      <c r="B704" s="662" t="s">
        <v>7137</v>
      </c>
      <c r="C704" s="662" t="s">
        <v>6967</v>
      </c>
      <c r="D704" s="662" t="s">
        <v>7993</v>
      </c>
      <c r="E704" s="662" t="s">
        <v>7456</v>
      </c>
      <c r="F704" s="665">
        <v>3</v>
      </c>
      <c r="G704" s="665">
        <v>2813.73</v>
      </c>
      <c r="H704" s="665">
        <v>1</v>
      </c>
      <c r="I704" s="665">
        <v>937.91</v>
      </c>
      <c r="J704" s="665">
        <v>4</v>
      </c>
      <c r="K704" s="665">
        <v>3751.64</v>
      </c>
      <c r="L704" s="665">
        <v>1.3333333333333333</v>
      </c>
      <c r="M704" s="665">
        <v>937.91</v>
      </c>
      <c r="N704" s="665">
        <v>1</v>
      </c>
      <c r="O704" s="665">
        <v>937.91</v>
      </c>
      <c r="P704" s="678">
        <v>0.33333333333333331</v>
      </c>
      <c r="Q704" s="666">
        <v>937.91</v>
      </c>
    </row>
    <row r="705" spans="1:17" ht="14.4" customHeight="1" x14ac:dyDescent="0.3">
      <c r="A705" s="661" t="s">
        <v>575</v>
      </c>
      <c r="B705" s="662" t="s">
        <v>7137</v>
      </c>
      <c r="C705" s="662" t="s">
        <v>6967</v>
      </c>
      <c r="D705" s="662" t="s">
        <v>7994</v>
      </c>
      <c r="E705" s="662" t="s">
        <v>7995</v>
      </c>
      <c r="F705" s="665">
        <v>7</v>
      </c>
      <c r="G705" s="665">
        <v>1585.15</v>
      </c>
      <c r="H705" s="665">
        <v>1</v>
      </c>
      <c r="I705" s="665">
        <v>226.45000000000002</v>
      </c>
      <c r="J705" s="665">
        <v>1</v>
      </c>
      <c r="K705" s="665">
        <v>226.45</v>
      </c>
      <c r="L705" s="665">
        <v>0.14285714285714285</v>
      </c>
      <c r="M705" s="665">
        <v>226.45</v>
      </c>
      <c r="N705" s="665">
        <v>2</v>
      </c>
      <c r="O705" s="665">
        <v>452.9</v>
      </c>
      <c r="P705" s="678">
        <v>0.2857142857142857</v>
      </c>
      <c r="Q705" s="666">
        <v>226.45</v>
      </c>
    </row>
    <row r="706" spans="1:17" ht="14.4" customHeight="1" x14ac:dyDescent="0.3">
      <c r="A706" s="661" t="s">
        <v>575</v>
      </c>
      <c r="B706" s="662" t="s">
        <v>7137</v>
      </c>
      <c r="C706" s="662" t="s">
        <v>6967</v>
      </c>
      <c r="D706" s="662" t="s">
        <v>7996</v>
      </c>
      <c r="E706" s="662" t="s">
        <v>7997</v>
      </c>
      <c r="F706" s="665">
        <v>1</v>
      </c>
      <c r="G706" s="665">
        <v>5486</v>
      </c>
      <c r="H706" s="665">
        <v>1</v>
      </c>
      <c r="I706" s="665">
        <v>5486</v>
      </c>
      <c r="J706" s="665"/>
      <c r="K706" s="665"/>
      <c r="L706" s="665"/>
      <c r="M706" s="665"/>
      <c r="N706" s="665">
        <v>2</v>
      </c>
      <c r="O706" s="665">
        <v>10972</v>
      </c>
      <c r="P706" s="678">
        <v>2</v>
      </c>
      <c r="Q706" s="666">
        <v>5486</v>
      </c>
    </row>
    <row r="707" spans="1:17" ht="14.4" customHeight="1" x14ac:dyDescent="0.3">
      <c r="A707" s="661" t="s">
        <v>575</v>
      </c>
      <c r="B707" s="662" t="s">
        <v>7137</v>
      </c>
      <c r="C707" s="662" t="s">
        <v>6967</v>
      </c>
      <c r="D707" s="662" t="s">
        <v>7998</v>
      </c>
      <c r="E707" s="662" t="s">
        <v>7999</v>
      </c>
      <c r="F707" s="665">
        <v>0.2</v>
      </c>
      <c r="G707" s="665">
        <v>17.18</v>
      </c>
      <c r="H707" s="665">
        <v>1</v>
      </c>
      <c r="I707" s="665">
        <v>85.899999999999991</v>
      </c>
      <c r="J707" s="665">
        <v>0.3</v>
      </c>
      <c r="K707" s="665">
        <v>25.77</v>
      </c>
      <c r="L707" s="665">
        <v>1.5</v>
      </c>
      <c r="M707" s="665">
        <v>85.9</v>
      </c>
      <c r="N707" s="665"/>
      <c r="O707" s="665"/>
      <c r="P707" s="678"/>
      <c r="Q707" s="666"/>
    </row>
    <row r="708" spans="1:17" ht="14.4" customHeight="1" x14ac:dyDescent="0.3">
      <c r="A708" s="661" t="s">
        <v>575</v>
      </c>
      <c r="B708" s="662" t="s">
        <v>7137</v>
      </c>
      <c r="C708" s="662" t="s">
        <v>6967</v>
      </c>
      <c r="D708" s="662" t="s">
        <v>8000</v>
      </c>
      <c r="E708" s="662" t="s">
        <v>7999</v>
      </c>
      <c r="F708" s="665">
        <v>0.1</v>
      </c>
      <c r="G708" s="665">
        <v>50.02</v>
      </c>
      <c r="H708" s="665">
        <v>1</v>
      </c>
      <c r="I708" s="665">
        <v>500.2</v>
      </c>
      <c r="J708" s="665">
        <v>0.1</v>
      </c>
      <c r="K708" s="665">
        <v>50.02</v>
      </c>
      <c r="L708" s="665">
        <v>1</v>
      </c>
      <c r="M708" s="665">
        <v>500.2</v>
      </c>
      <c r="N708" s="665"/>
      <c r="O708" s="665"/>
      <c r="P708" s="678"/>
      <c r="Q708" s="666"/>
    </row>
    <row r="709" spans="1:17" ht="14.4" customHeight="1" x14ac:dyDescent="0.3">
      <c r="A709" s="661" t="s">
        <v>575</v>
      </c>
      <c r="B709" s="662" t="s">
        <v>7137</v>
      </c>
      <c r="C709" s="662" t="s">
        <v>6967</v>
      </c>
      <c r="D709" s="662" t="s">
        <v>8001</v>
      </c>
      <c r="E709" s="662" t="s">
        <v>7558</v>
      </c>
      <c r="F709" s="665">
        <v>5</v>
      </c>
      <c r="G709" s="665">
        <v>20310.150000000001</v>
      </c>
      <c r="H709" s="665">
        <v>1</v>
      </c>
      <c r="I709" s="665">
        <v>4062.03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575</v>
      </c>
      <c r="B710" s="662" t="s">
        <v>7137</v>
      </c>
      <c r="C710" s="662" t="s">
        <v>6967</v>
      </c>
      <c r="D710" s="662" t="s">
        <v>8002</v>
      </c>
      <c r="E710" s="662" t="s">
        <v>7999</v>
      </c>
      <c r="F710" s="665">
        <v>0.2</v>
      </c>
      <c r="G710" s="665">
        <v>197.2</v>
      </c>
      <c r="H710" s="665">
        <v>1</v>
      </c>
      <c r="I710" s="665">
        <v>985.99999999999989</v>
      </c>
      <c r="J710" s="665">
        <v>0.4</v>
      </c>
      <c r="K710" s="665">
        <v>394.4</v>
      </c>
      <c r="L710" s="665">
        <v>2</v>
      </c>
      <c r="M710" s="665">
        <v>985.99999999999989</v>
      </c>
      <c r="N710" s="665"/>
      <c r="O710" s="665"/>
      <c r="P710" s="678"/>
      <c r="Q710" s="666"/>
    </row>
    <row r="711" spans="1:17" ht="14.4" customHeight="1" x14ac:dyDescent="0.3">
      <c r="A711" s="661" t="s">
        <v>575</v>
      </c>
      <c r="B711" s="662" t="s">
        <v>7137</v>
      </c>
      <c r="C711" s="662" t="s">
        <v>6967</v>
      </c>
      <c r="D711" s="662" t="s">
        <v>8003</v>
      </c>
      <c r="E711" s="662" t="s">
        <v>7843</v>
      </c>
      <c r="F711" s="665">
        <v>5</v>
      </c>
      <c r="G711" s="665">
        <v>3993</v>
      </c>
      <c r="H711" s="665">
        <v>1</v>
      </c>
      <c r="I711" s="665">
        <v>798.6</v>
      </c>
      <c r="J711" s="665">
        <v>20</v>
      </c>
      <c r="K711" s="665">
        <v>15972.000000000002</v>
      </c>
      <c r="L711" s="665">
        <v>4.0000000000000009</v>
      </c>
      <c r="M711" s="665">
        <v>798.60000000000014</v>
      </c>
      <c r="N711" s="665">
        <v>3</v>
      </c>
      <c r="O711" s="665">
        <v>2395.8000000000002</v>
      </c>
      <c r="P711" s="678">
        <v>0.60000000000000009</v>
      </c>
      <c r="Q711" s="666">
        <v>798.6</v>
      </c>
    </row>
    <row r="712" spans="1:17" ht="14.4" customHeight="1" x14ac:dyDescent="0.3">
      <c r="A712" s="661" t="s">
        <v>575</v>
      </c>
      <c r="B712" s="662" t="s">
        <v>7137</v>
      </c>
      <c r="C712" s="662" t="s">
        <v>6967</v>
      </c>
      <c r="D712" s="662" t="s">
        <v>8004</v>
      </c>
      <c r="E712" s="662" t="s">
        <v>7442</v>
      </c>
      <c r="F712" s="665"/>
      <c r="G712" s="665"/>
      <c r="H712" s="665"/>
      <c r="I712" s="665"/>
      <c r="J712" s="665">
        <v>6</v>
      </c>
      <c r="K712" s="665">
        <v>1815.72</v>
      </c>
      <c r="L712" s="665"/>
      <c r="M712" s="665">
        <v>302.62</v>
      </c>
      <c r="N712" s="665"/>
      <c r="O712" s="665"/>
      <c r="P712" s="678"/>
      <c r="Q712" s="666"/>
    </row>
    <row r="713" spans="1:17" ht="14.4" customHeight="1" x14ac:dyDescent="0.3">
      <c r="A713" s="661" t="s">
        <v>575</v>
      </c>
      <c r="B713" s="662" t="s">
        <v>7137</v>
      </c>
      <c r="C713" s="662" t="s">
        <v>6967</v>
      </c>
      <c r="D713" s="662" t="s">
        <v>8005</v>
      </c>
      <c r="E713" s="662" t="s">
        <v>7423</v>
      </c>
      <c r="F713" s="665"/>
      <c r="G713" s="665"/>
      <c r="H713" s="665"/>
      <c r="I713" s="665"/>
      <c r="J713" s="665">
        <v>12</v>
      </c>
      <c r="K713" s="665">
        <v>5597.64</v>
      </c>
      <c r="L713" s="665"/>
      <c r="M713" s="665">
        <v>466.47</v>
      </c>
      <c r="N713" s="665">
        <v>5</v>
      </c>
      <c r="O713" s="665">
        <v>2332.3500000000004</v>
      </c>
      <c r="P713" s="678"/>
      <c r="Q713" s="666">
        <v>466.47000000000008</v>
      </c>
    </row>
    <row r="714" spans="1:17" ht="14.4" customHeight="1" x14ac:dyDescent="0.3">
      <c r="A714" s="661" t="s">
        <v>575</v>
      </c>
      <c r="B714" s="662" t="s">
        <v>7137</v>
      </c>
      <c r="C714" s="662" t="s">
        <v>6967</v>
      </c>
      <c r="D714" s="662" t="s">
        <v>8006</v>
      </c>
      <c r="E714" s="662" t="s">
        <v>7612</v>
      </c>
      <c r="F714" s="665"/>
      <c r="G714" s="665"/>
      <c r="H714" s="665"/>
      <c r="I714" s="665"/>
      <c r="J714" s="665">
        <v>9</v>
      </c>
      <c r="K714" s="665">
        <v>6146.64</v>
      </c>
      <c r="L714" s="665"/>
      <c r="M714" s="665">
        <v>682.96</v>
      </c>
      <c r="N714" s="665"/>
      <c r="O714" s="665"/>
      <c r="P714" s="678"/>
      <c r="Q714" s="666"/>
    </row>
    <row r="715" spans="1:17" ht="14.4" customHeight="1" x14ac:dyDescent="0.3">
      <c r="A715" s="661" t="s">
        <v>575</v>
      </c>
      <c r="B715" s="662" t="s">
        <v>7137</v>
      </c>
      <c r="C715" s="662" t="s">
        <v>6967</v>
      </c>
      <c r="D715" s="662" t="s">
        <v>8007</v>
      </c>
      <c r="E715" s="662" t="s">
        <v>8008</v>
      </c>
      <c r="F715" s="665"/>
      <c r="G715" s="665"/>
      <c r="H715" s="665"/>
      <c r="I715" s="665"/>
      <c r="J715" s="665">
        <v>1</v>
      </c>
      <c r="K715" s="665">
        <v>10992</v>
      </c>
      <c r="L715" s="665"/>
      <c r="M715" s="665">
        <v>10992</v>
      </c>
      <c r="N715" s="665"/>
      <c r="O715" s="665"/>
      <c r="P715" s="678"/>
      <c r="Q715" s="666"/>
    </row>
    <row r="716" spans="1:17" ht="14.4" customHeight="1" x14ac:dyDescent="0.3">
      <c r="A716" s="661" t="s">
        <v>575</v>
      </c>
      <c r="B716" s="662" t="s">
        <v>7137</v>
      </c>
      <c r="C716" s="662" t="s">
        <v>6967</v>
      </c>
      <c r="D716" s="662" t="s">
        <v>8009</v>
      </c>
      <c r="E716" s="662" t="s">
        <v>7762</v>
      </c>
      <c r="F716" s="665">
        <v>1</v>
      </c>
      <c r="G716" s="665">
        <v>9224.67</v>
      </c>
      <c r="H716" s="665">
        <v>1</v>
      </c>
      <c r="I716" s="665">
        <v>9224.67</v>
      </c>
      <c r="J716" s="665">
        <v>1</v>
      </c>
      <c r="K716" s="665">
        <v>9224.67</v>
      </c>
      <c r="L716" s="665">
        <v>1</v>
      </c>
      <c r="M716" s="665">
        <v>9224.67</v>
      </c>
      <c r="N716" s="665">
        <v>1</v>
      </c>
      <c r="O716" s="665">
        <v>9224.67</v>
      </c>
      <c r="P716" s="678">
        <v>1</v>
      </c>
      <c r="Q716" s="666">
        <v>9224.67</v>
      </c>
    </row>
    <row r="717" spans="1:17" ht="14.4" customHeight="1" x14ac:dyDescent="0.3">
      <c r="A717" s="661" t="s">
        <v>575</v>
      </c>
      <c r="B717" s="662" t="s">
        <v>7137</v>
      </c>
      <c r="C717" s="662" t="s">
        <v>6967</v>
      </c>
      <c r="D717" s="662" t="s">
        <v>8010</v>
      </c>
      <c r="E717" s="662" t="s">
        <v>8011</v>
      </c>
      <c r="F717" s="665"/>
      <c r="G717" s="665"/>
      <c r="H717" s="665"/>
      <c r="I717" s="665"/>
      <c r="J717" s="665">
        <v>10</v>
      </c>
      <c r="K717" s="665">
        <v>10757.5</v>
      </c>
      <c r="L717" s="665"/>
      <c r="M717" s="665">
        <v>1075.75</v>
      </c>
      <c r="N717" s="665"/>
      <c r="O717" s="665"/>
      <c r="P717" s="678"/>
      <c r="Q717" s="666"/>
    </row>
    <row r="718" spans="1:17" ht="14.4" customHeight="1" x14ac:dyDescent="0.3">
      <c r="A718" s="661" t="s">
        <v>575</v>
      </c>
      <c r="B718" s="662" t="s">
        <v>7137</v>
      </c>
      <c r="C718" s="662" t="s">
        <v>6967</v>
      </c>
      <c r="D718" s="662" t="s">
        <v>8012</v>
      </c>
      <c r="E718" s="662" t="s">
        <v>7848</v>
      </c>
      <c r="F718" s="665"/>
      <c r="G718" s="665"/>
      <c r="H718" s="665"/>
      <c r="I718" s="665"/>
      <c r="J718" s="665">
        <v>1</v>
      </c>
      <c r="K718" s="665">
        <v>9275</v>
      </c>
      <c r="L718" s="665"/>
      <c r="M718" s="665">
        <v>9275</v>
      </c>
      <c r="N718" s="665">
        <v>2</v>
      </c>
      <c r="O718" s="665">
        <v>18550</v>
      </c>
      <c r="P718" s="678"/>
      <c r="Q718" s="666">
        <v>9275</v>
      </c>
    </row>
    <row r="719" spans="1:17" ht="14.4" customHeight="1" x14ac:dyDescent="0.3">
      <c r="A719" s="661" t="s">
        <v>575</v>
      </c>
      <c r="B719" s="662" t="s">
        <v>7137</v>
      </c>
      <c r="C719" s="662" t="s">
        <v>6967</v>
      </c>
      <c r="D719" s="662" t="s">
        <v>8013</v>
      </c>
      <c r="E719" s="662" t="s">
        <v>8014</v>
      </c>
      <c r="F719" s="665"/>
      <c r="G719" s="665"/>
      <c r="H719" s="665"/>
      <c r="I719" s="665"/>
      <c r="J719" s="665">
        <v>0.3</v>
      </c>
      <c r="K719" s="665">
        <v>686.19</v>
      </c>
      <c r="L719" s="665"/>
      <c r="M719" s="665">
        <v>2287.3000000000002</v>
      </c>
      <c r="N719" s="665"/>
      <c r="O719" s="665"/>
      <c r="P719" s="678"/>
      <c r="Q719" s="666"/>
    </row>
    <row r="720" spans="1:17" ht="14.4" customHeight="1" x14ac:dyDescent="0.3">
      <c r="A720" s="661" t="s">
        <v>575</v>
      </c>
      <c r="B720" s="662" t="s">
        <v>7137</v>
      </c>
      <c r="C720" s="662" t="s">
        <v>6967</v>
      </c>
      <c r="D720" s="662" t="s">
        <v>8015</v>
      </c>
      <c r="E720" s="662" t="s">
        <v>8016</v>
      </c>
      <c r="F720" s="665"/>
      <c r="G720" s="665"/>
      <c r="H720" s="665"/>
      <c r="I720" s="665"/>
      <c r="J720" s="665">
        <v>0.5</v>
      </c>
      <c r="K720" s="665">
        <v>3013.2</v>
      </c>
      <c r="L720" s="665"/>
      <c r="M720" s="665">
        <v>6026.4</v>
      </c>
      <c r="N720" s="665">
        <v>0.4</v>
      </c>
      <c r="O720" s="665">
        <v>2410.56</v>
      </c>
      <c r="P720" s="678"/>
      <c r="Q720" s="666">
        <v>6026.4</v>
      </c>
    </row>
    <row r="721" spans="1:17" ht="14.4" customHeight="1" x14ac:dyDescent="0.3">
      <c r="A721" s="661" t="s">
        <v>575</v>
      </c>
      <c r="B721" s="662" t="s">
        <v>7137</v>
      </c>
      <c r="C721" s="662" t="s">
        <v>6967</v>
      </c>
      <c r="D721" s="662" t="s">
        <v>8017</v>
      </c>
      <c r="E721" s="662" t="s">
        <v>8018</v>
      </c>
      <c r="F721" s="665"/>
      <c r="G721" s="665"/>
      <c r="H721" s="665"/>
      <c r="I721" s="665"/>
      <c r="J721" s="665">
        <v>1</v>
      </c>
      <c r="K721" s="665">
        <v>7358.18</v>
      </c>
      <c r="L721" s="665"/>
      <c r="M721" s="665">
        <v>7358.18</v>
      </c>
      <c r="N721" s="665"/>
      <c r="O721" s="665"/>
      <c r="P721" s="678"/>
      <c r="Q721" s="666"/>
    </row>
    <row r="722" spans="1:17" ht="14.4" customHeight="1" x14ac:dyDescent="0.3">
      <c r="A722" s="661" t="s">
        <v>575</v>
      </c>
      <c r="B722" s="662" t="s">
        <v>7137</v>
      </c>
      <c r="C722" s="662" t="s">
        <v>6967</v>
      </c>
      <c r="D722" s="662" t="s">
        <v>8019</v>
      </c>
      <c r="E722" s="662" t="s">
        <v>8020</v>
      </c>
      <c r="F722" s="665"/>
      <c r="G722" s="665"/>
      <c r="H722" s="665"/>
      <c r="I722" s="665"/>
      <c r="J722" s="665">
        <v>1</v>
      </c>
      <c r="K722" s="665">
        <v>4544.5</v>
      </c>
      <c r="L722" s="665"/>
      <c r="M722" s="665">
        <v>4544.5</v>
      </c>
      <c r="N722" s="665"/>
      <c r="O722" s="665"/>
      <c r="P722" s="678"/>
      <c r="Q722" s="666"/>
    </row>
    <row r="723" spans="1:17" ht="14.4" customHeight="1" x14ac:dyDescent="0.3">
      <c r="A723" s="661" t="s">
        <v>575</v>
      </c>
      <c r="B723" s="662" t="s">
        <v>7137</v>
      </c>
      <c r="C723" s="662" t="s">
        <v>6967</v>
      </c>
      <c r="D723" s="662" t="s">
        <v>8021</v>
      </c>
      <c r="E723" s="662" t="s">
        <v>8022</v>
      </c>
      <c r="F723" s="665">
        <v>4</v>
      </c>
      <c r="G723" s="665">
        <v>8438</v>
      </c>
      <c r="H723" s="665">
        <v>1</v>
      </c>
      <c r="I723" s="665">
        <v>2109.5</v>
      </c>
      <c r="J723" s="665">
        <v>2</v>
      </c>
      <c r="K723" s="665">
        <v>4219</v>
      </c>
      <c r="L723" s="665">
        <v>0.5</v>
      </c>
      <c r="M723" s="665">
        <v>2109.5</v>
      </c>
      <c r="N723" s="665"/>
      <c r="O723" s="665"/>
      <c r="P723" s="678"/>
      <c r="Q723" s="666"/>
    </row>
    <row r="724" spans="1:17" ht="14.4" customHeight="1" x14ac:dyDescent="0.3">
      <c r="A724" s="661" t="s">
        <v>575</v>
      </c>
      <c r="B724" s="662" t="s">
        <v>7137</v>
      </c>
      <c r="C724" s="662" t="s">
        <v>6967</v>
      </c>
      <c r="D724" s="662" t="s">
        <v>8023</v>
      </c>
      <c r="E724" s="662" t="s">
        <v>8024</v>
      </c>
      <c r="F724" s="665">
        <v>0.1</v>
      </c>
      <c r="G724" s="665">
        <v>228.32</v>
      </c>
      <c r="H724" s="665">
        <v>1</v>
      </c>
      <c r="I724" s="665">
        <v>2283.1999999999998</v>
      </c>
      <c r="J724" s="665"/>
      <c r="K724" s="665"/>
      <c r="L724" s="665"/>
      <c r="M724" s="665"/>
      <c r="N724" s="665"/>
      <c r="O724" s="665"/>
      <c r="P724" s="678"/>
      <c r="Q724" s="666"/>
    </row>
    <row r="725" spans="1:17" ht="14.4" customHeight="1" x14ac:dyDescent="0.3">
      <c r="A725" s="661" t="s">
        <v>575</v>
      </c>
      <c r="B725" s="662" t="s">
        <v>7137</v>
      </c>
      <c r="C725" s="662" t="s">
        <v>6967</v>
      </c>
      <c r="D725" s="662" t="s">
        <v>8025</v>
      </c>
      <c r="E725" s="662" t="s">
        <v>8026</v>
      </c>
      <c r="F725" s="665">
        <v>0.1</v>
      </c>
      <c r="G725" s="665">
        <v>22.48</v>
      </c>
      <c r="H725" s="665">
        <v>1</v>
      </c>
      <c r="I725" s="665">
        <v>224.79999999999998</v>
      </c>
      <c r="J725" s="665">
        <v>0.1</v>
      </c>
      <c r="K725" s="665">
        <v>22.48</v>
      </c>
      <c r="L725" s="665">
        <v>1</v>
      </c>
      <c r="M725" s="665">
        <v>224.79999999999998</v>
      </c>
      <c r="N725" s="665">
        <v>0.2</v>
      </c>
      <c r="O725" s="665">
        <v>44.97</v>
      </c>
      <c r="P725" s="678">
        <v>2.0004448398576513</v>
      </c>
      <c r="Q725" s="666">
        <v>224.85</v>
      </c>
    </row>
    <row r="726" spans="1:17" ht="14.4" customHeight="1" x14ac:dyDescent="0.3">
      <c r="A726" s="661" t="s">
        <v>575</v>
      </c>
      <c r="B726" s="662" t="s">
        <v>7137</v>
      </c>
      <c r="C726" s="662" t="s">
        <v>6967</v>
      </c>
      <c r="D726" s="662" t="s">
        <v>8027</v>
      </c>
      <c r="E726" s="662" t="s">
        <v>7442</v>
      </c>
      <c r="F726" s="665"/>
      <c r="G726" s="665"/>
      <c r="H726" s="665"/>
      <c r="I726" s="665"/>
      <c r="J726" s="665">
        <v>5</v>
      </c>
      <c r="K726" s="665">
        <v>699.55</v>
      </c>
      <c r="L726" s="665"/>
      <c r="M726" s="665">
        <v>139.91</v>
      </c>
      <c r="N726" s="665">
        <v>6</v>
      </c>
      <c r="O726" s="665">
        <v>839.46</v>
      </c>
      <c r="P726" s="678"/>
      <c r="Q726" s="666">
        <v>139.91</v>
      </c>
    </row>
    <row r="727" spans="1:17" ht="14.4" customHeight="1" x14ac:dyDescent="0.3">
      <c r="A727" s="661" t="s">
        <v>575</v>
      </c>
      <c r="B727" s="662" t="s">
        <v>7137</v>
      </c>
      <c r="C727" s="662" t="s">
        <v>6967</v>
      </c>
      <c r="D727" s="662" t="s">
        <v>8028</v>
      </c>
      <c r="E727" s="662" t="s">
        <v>7571</v>
      </c>
      <c r="F727" s="665">
        <v>1</v>
      </c>
      <c r="G727" s="665">
        <v>11562.71</v>
      </c>
      <c r="H727" s="665">
        <v>1</v>
      </c>
      <c r="I727" s="665">
        <v>11562.71</v>
      </c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575</v>
      </c>
      <c r="B728" s="662" t="s">
        <v>7137</v>
      </c>
      <c r="C728" s="662" t="s">
        <v>6967</v>
      </c>
      <c r="D728" s="662" t="s">
        <v>8029</v>
      </c>
      <c r="E728" s="662" t="s">
        <v>8030</v>
      </c>
      <c r="F728" s="665">
        <v>2</v>
      </c>
      <c r="G728" s="665">
        <v>11062.76</v>
      </c>
      <c r="H728" s="665">
        <v>1</v>
      </c>
      <c r="I728" s="665">
        <v>5531.38</v>
      </c>
      <c r="J728" s="665">
        <v>2</v>
      </c>
      <c r="K728" s="665">
        <v>11062.76</v>
      </c>
      <c r="L728" s="665">
        <v>1</v>
      </c>
      <c r="M728" s="665">
        <v>5531.38</v>
      </c>
      <c r="N728" s="665">
        <v>2</v>
      </c>
      <c r="O728" s="665">
        <v>11062.76</v>
      </c>
      <c r="P728" s="678">
        <v>1</v>
      </c>
      <c r="Q728" s="666">
        <v>5531.38</v>
      </c>
    </row>
    <row r="729" spans="1:17" ht="14.4" customHeight="1" x14ac:dyDescent="0.3">
      <c r="A729" s="661" t="s">
        <v>575</v>
      </c>
      <c r="B729" s="662" t="s">
        <v>7137</v>
      </c>
      <c r="C729" s="662" t="s">
        <v>6967</v>
      </c>
      <c r="D729" s="662" t="s">
        <v>8031</v>
      </c>
      <c r="E729" s="662" t="s">
        <v>8032</v>
      </c>
      <c r="F729" s="665"/>
      <c r="G729" s="665"/>
      <c r="H729" s="665"/>
      <c r="I729" s="665"/>
      <c r="J729" s="665">
        <v>1</v>
      </c>
      <c r="K729" s="665">
        <v>1030</v>
      </c>
      <c r="L729" s="665"/>
      <c r="M729" s="665">
        <v>1030</v>
      </c>
      <c r="N729" s="665"/>
      <c r="O729" s="665"/>
      <c r="P729" s="678"/>
      <c r="Q729" s="666"/>
    </row>
    <row r="730" spans="1:17" ht="14.4" customHeight="1" x14ac:dyDescent="0.3">
      <c r="A730" s="661" t="s">
        <v>575</v>
      </c>
      <c r="B730" s="662" t="s">
        <v>7137</v>
      </c>
      <c r="C730" s="662" t="s">
        <v>6967</v>
      </c>
      <c r="D730" s="662" t="s">
        <v>8033</v>
      </c>
      <c r="E730" s="662" t="s">
        <v>8034</v>
      </c>
      <c r="F730" s="665"/>
      <c r="G730" s="665"/>
      <c r="H730" s="665"/>
      <c r="I730" s="665"/>
      <c r="J730" s="665">
        <v>2</v>
      </c>
      <c r="K730" s="665">
        <v>1032</v>
      </c>
      <c r="L730" s="665"/>
      <c r="M730" s="665">
        <v>516</v>
      </c>
      <c r="N730" s="665">
        <v>1</v>
      </c>
      <c r="O730" s="665">
        <v>516</v>
      </c>
      <c r="P730" s="678"/>
      <c r="Q730" s="666">
        <v>516</v>
      </c>
    </row>
    <row r="731" spans="1:17" ht="14.4" customHeight="1" x14ac:dyDescent="0.3">
      <c r="A731" s="661" t="s">
        <v>575</v>
      </c>
      <c r="B731" s="662" t="s">
        <v>7137</v>
      </c>
      <c r="C731" s="662" t="s">
        <v>6967</v>
      </c>
      <c r="D731" s="662" t="s">
        <v>8035</v>
      </c>
      <c r="E731" s="662" t="s">
        <v>8036</v>
      </c>
      <c r="F731" s="665"/>
      <c r="G731" s="665"/>
      <c r="H731" s="665"/>
      <c r="I731" s="665"/>
      <c r="J731" s="665">
        <v>4</v>
      </c>
      <c r="K731" s="665">
        <v>1648</v>
      </c>
      <c r="L731" s="665"/>
      <c r="M731" s="665">
        <v>412</v>
      </c>
      <c r="N731" s="665">
        <v>4</v>
      </c>
      <c r="O731" s="665">
        <v>1648</v>
      </c>
      <c r="P731" s="678"/>
      <c r="Q731" s="666">
        <v>412</v>
      </c>
    </row>
    <row r="732" spans="1:17" ht="14.4" customHeight="1" x14ac:dyDescent="0.3">
      <c r="A732" s="661" t="s">
        <v>575</v>
      </c>
      <c r="B732" s="662" t="s">
        <v>7137</v>
      </c>
      <c r="C732" s="662" t="s">
        <v>6967</v>
      </c>
      <c r="D732" s="662" t="s">
        <v>8037</v>
      </c>
      <c r="E732" s="662" t="s">
        <v>8038</v>
      </c>
      <c r="F732" s="665"/>
      <c r="G732" s="665"/>
      <c r="H732" s="665"/>
      <c r="I732" s="665"/>
      <c r="J732" s="665">
        <v>2</v>
      </c>
      <c r="K732" s="665">
        <v>16908</v>
      </c>
      <c r="L732" s="665"/>
      <c r="M732" s="665">
        <v>8454</v>
      </c>
      <c r="N732" s="665">
        <v>2</v>
      </c>
      <c r="O732" s="665">
        <v>16908</v>
      </c>
      <c r="P732" s="678"/>
      <c r="Q732" s="666">
        <v>8454</v>
      </c>
    </row>
    <row r="733" spans="1:17" ht="14.4" customHeight="1" x14ac:dyDescent="0.3">
      <c r="A733" s="661" t="s">
        <v>575</v>
      </c>
      <c r="B733" s="662" t="s">
        <v>7137</v>
      </c>
      <c r="C733" s="662" t="s">
        <v>6967</v>
      </c>
      <c r="D733" s="662" t="s">
        <v>8039</v>
      </c>
      <c r="E733" s="662" t="s">
        <v>8040</v>
      </c>
      <c r="F733" s="665"/>
      <c r="G733" s="665"/>
      <c r="H733" s="665"/>
      <c r="I733" s="665"/>
      <c r="J733" s="665">
        <v>4</v>
      </c>
      <c r="K733" s="665">
        <v>5438.84</v>
      </c>
      <c r="L733" s="665"/>
      <c r="M733" s="665">
        <v>1359.71</v>
      </c>
      <c r="N733" s="665">
        <v>74</v>
      </c>
      <c r="O733" s="665">
        <v>100618.54000000001</v>
      </c>
      <c r="P733" s="678"/>
      <c r="Q733" s="666">
        <v>1359.71</v>
      </c>
    </row>
    <row r="734" spans="1:17" ht="14.4" customHeight="1" x14ac:dyDescent="0.3">
      <c r="A734" s="661" t="s">
        <v>575</v>
      </c>
      <c r="B734" s="662" t="s">
        <v>7137</v>
      </c>
      <c r="C734" s="662" t="s">
        <v>6967</v>
      </c>
      <c r="D734" s="662" t="s">
        <v>8041</v>
      </c>
      <c r="E734" s="662" t="s">
        <v>7427</v>
      </c>
      <c r="F734" s="665">
        <v>2</v>
      </c>
      <c r="G734" s="665">
        <v>5663.32</v>
      </c>
      <c r="H734" s="665">
        <v>1</v>
      </c>
      <c r="I734" s="665">
        <v>2831.66</v>
      </c>
      <c r="J734" s="665">
        <v>1</v>
      </c>
      <c r="K734" s="665">
        <v>2831.66</v>
      </c>
      <c r="L734" s="665">
        <v>0.5</v>
      </c>
      <c r="M734" s="665">
        <v>2831.66</v>
      </c>
      <c r="N734" s="665">
        <v>4</v>
      </c>
      <c r="O734" s="665">
        <v>11326.64</v>
      </c>
      <c r="P734" s="678">
        <v>2</v>
      </c>
      <c r="Q734" s="666">
        <v>2831.66</v>
      </c>
    </row>
    <row r="735" spans="1:17" ht="14.4" customHeight="1" x14ac:dyDescent="0.3">
      <c r="A735" s="661" t="s">
        <v>575</v>
      </c>
      <c r="B735" s="662" t="s">
        <v>7137</v>
      </c>
      <c r="C735" s="662" t="s">
        <v>6967</v>
      </c>
      <c r="D735" s="662" t="s">
        <v>8042</v>
      </c>
      <c r="E735" s="662" t="s">
        <v>8043</v>
      </c>
      <c r="F735" s="665"/>
      <c r="G735" s="665"/>
      <c r="H735" s="665"/>
      <c r="I735" s="665"/>
      <c r="J735" s="665">
        <v>1</v>
      </c>
      <c r="K735" s="665">
        <v>2881.09</v>
      </c>
      <c r="L735" s="665"/>
      <c r="M735" s="665">
        <v>2881.09</v>
      </c>
      <c r="N735" s="665"/>
      <c r="O735" s="665"/>
      <c r="P735" s="678"/>
      <c r="Q735" s="666"/>
    </row>
    <row r="736" spans="1:17" ht="14.4" customHeight="1" x14ac:dyDescent="0.3">
      <c r="A736" s="661" t="s">
        <v>575</v>
      </c>
      <c r="B736" s="662" t="s">
        <v>7137</v>
      </c>
      <c r="C736" s="662" t="s">
        <v>6967</v>
      </c>
      <c r="D736" s="662" t="s">
        <v>8044</v>
      </c>
      <c r="E736" s="662" t="s">
        <v>8045</v>
      </c>
      <c r="F736" s="665"/>
      <c r="G736" s="665"/>
      <c r="H736" s="665"/>
      <c r="I736" s="665"/>
      <c r="J736" s="665">
        <v>1</v>
      </c>
      <c r="K736" s="665">
        <v>18507</v>
      </c>
      <c r="L736" s="665"/>
      <c r="M736" s="665">
        <v>18507</v>
      </c>
      <c r="N736" s="665">
        <v>1</v>
      </c>
      <c r="O736" s="665">
        <v>18507</v>
      </c>
      <c r="P736" s="678"/>
      <c r="Q736" s="666">
        <v>18507</v>
      </c>
    </row>
    <row r="737" spans="1:17" ht="14.4" customHeight="1" x14ac:dyDescent="0.3">
      <c r="A737" s="661" t="s">
        <v>575</v>
      </c>
      <c r="B737" s="662" t="s">
        <v>7137</v>
      </c>
      <c r="C737" s="662" t="s">
        <v>6967</v>
      </c>
      <c r="D737" s="662" t="s">
        <v>8046</v>
      </c>
      <c r="E737" s="662" t="s">
        <v>8047</v>
      </c>
      <c r="F737" s="665"/>
      <c r="G737" s="665"/>
      <c r="H737" s="665"/>
      <c r="I737" s="665"/>
      <c r="J737" s="665">
        <v>0.1</v>
      </c>
      <c r="K737" s="665">
        <v>252.72</v>
      </c>
      <c r="L737" s="665"/>
      <c r="M737" s="665">
        <v>2527.1999999999998</v>
      </c>
      <c r="N737" s="665"/>
      <c r="O737" s="665"/>
      <c r="P737" s="678"/>
      <c r="Q737" s="666"/>
    </row>
    <row r="738" spans="1:17" ht="14.4" customHeight="1" x14ac:dyDescent="0.3">
      <c r="A738" s="661" t="s">
        <v>575</v>
      </c>
      <c r="B738" s="662" t="s">
        <v>7137</v>
      </c>
      <c r="C738" s="662" t="s">
        <v>6967</v>
      </c>
      <c r="D738" s="662" t="s">
        <v>8048</v>
      </c>
      <c r="E738" s="662" t="s">
        <v>8049</v>
      </c>
      <c r="F738" s="665"/>
      <c r="G738" s="665"/>
      <c r="H738" s="665"/>
      <c r="I738" s="665"/>
      <c r="J738" s="665">
        <v>0.1</v>
      </c>
      <c r="K738" s="665">
        <v>1049.1500000000001</v>
      </c>
      <c r="L738" s="665"/>
      <c r="M738" s="665">
        <v>10491.5</v>
      </c>
      <c r="N738" s="665"/>
      <c r="O738" s="665"/>
      <c r="P738" s="678"/>
      <c r="Q738" s="666"/>
    </row>
    <row r="739" spans="1:17" ht="14.4" customHeight="1" x14ac:dyDescent="0.3">
      <c r="A739" s="661" t="s">
        <v>575</v>
      </c>
      <c r="B739" s="662" t="s">
        <v>7137</v>
      </c>
      <c r="C739" s="662" t="s">
        <v>6967</v>
      </c>
      <c r="D739" s="662" t="s">
        <v>8050</v>
      </c>
      <c r="E739" s="662" t="s">
        <v>7192</v>
      </c>
      <c r="F739" s="665"/>
      <c r="G739" s="665"/>
      <c r="H739" s="665"/>
      <c r="I739" s="665"/>
      <c r="J739" s="665">
        <v>3</v>
      </c>
      <c r="K739" s="665">
        <v>4948.4400000000005</v>
      </c>
      <c r="L739" s="665"/>
      <c r="M739" s="665">
        <v>1649.4800000000002</v>
      </c>
      <c r="N739" s="665">
        <v>1</v>
      </c>
      <c r="O739" s="665">
        <v>1649.48</v>
      </c>
      <c r="P739" s="678"/>
      <c r="Q739" s="666">
        <v>1649.48</v>
      </c>
    </row>
    <row r="740" spans="1:17" ht="14.4" customHeight="1" x14ac:dyDescent="0.3">
      <c r="A740" s="661" t="s">
        <v>575</v>
      </c>
      <c r="B740" s="662" t="s">
        <v>7137</v>
      </c>
      <c r="C740" s="662" t="s">
        <v>6967</v>
      </c>
      <c r="D740" s="662" t="s">
        <v>8051</v>
      </c>
      <c r="E740" s="662" t="s">
        <v>7674</v>
      </c>
      <c r="F740" s="665"/>
      <c r="G740" s="665"/>
      <c r="H740" s="665"/>
      <c r="I740" s="665"/>
      <c r="J740" s="665">
        <v>1</v>
      </c>
      <c r="K740" s="665">
        <v>11790.71</v>
      </c>
      <c r="L740" s="665"/>
      <c r="M740" s="665">
        <v>11790.71</v>
      </c>
      <c r="N740" s="665"/>
      <c r="O740" s="665"/>
      <c r="P740" s="678"/>
      <c r="Q740" s="666"/>
    </row>
    <row r="741" spans="1:17" ht="14.4" customHeight="1" x14ac:dyDescent="0.3">
      <c r="A741" s="661" t="s">
        <v>575</v>
      </c>
      <c r="B741" s="662" t="s">
        <v>7137</v>
      </c>
      <c r="C741" s="662" t="s">
        <v>6967</v>
      </c>
      <c r="D741" s="662" t="s">
        <v>8052</v>
      </c>
      <c r="E741" s="662" t="s">
        <v>8053</v>
      </c>
      <c r="F741" s="665"/>
      <c r="G741" s="665"/>
      <c r="H741" s="665"/>
      <c r="I741" s="665"/>
      <c r="J741" s="665">
        <v>9</v>
      </c>
      <c r="K741" s="665">
        <v>11584.44</v>
      </c>
      <c r="L741" s="665"/>
      <c r="M741" s="665">
        <v>1287.1600000000001</v>
      </c>
      <c r="N741" s="665">
        <v>4</v>
      </c>
      <c r="O741" s="665">
        <v>5148.6400000000003</v>
      </c>
      <c r="P741" s="678"/>
      <c r="Q741" s="666">
        <v>1287.1600000000001</v>
      </c>
    </row>
    <row r="742" spans="1:17" ht="14.4" customHeight="1" x14ac:dyDescent="0.3">
      <c r="A742" s="661" t="s">
        <v>575</v>
      </c>
      <c r="B742" s="662" t="s">
        <v>7137</v>
      </c>
      <c r="C742" s="662" t="s">
        <v>6967</v>
      </c>
      <c r="D742" s="662" t="s">
        <v>8054</v>
      </c>
      <c r="E742" s="662" t="s">
        <v>7612</v>
      </c>
      <c r="F742" s="665"/>
      <c r="G742" s="665"/>
      <c r="H742" s="665"/>
      <c r="I742" s="665"/>
      <c r="J742" s="665">
        <v>5</v>
      </c>
      <c r="K742" s="665">
        <v>3311.2</v>
      </c>
      <c r="L742" s="665"/>
      <c r="M742" s="665">
        <v>662.24</v>
      </c>
      <c r="N742" s="665">
        <v>2</v>
      </c>
      <c r="O742" s="665">
        <v>1324.48</v>
      </c>
      <c r="P742" s="678"/>
      <c r="Q742" s="666">
        <v>662.24</v>
      </c>
    </row>
    <row r="743" spans="1:17" ht="14.4" customHeight="1" x14ac:dyDescent="0.3">
      <c r="A743" s="661" t="s">
        <v>575</v>
      </c>
      <c r="B743" s="662" t="s">
        <v>7137</v>
      </c>
      <c r="C743" s="662" t="s">
        <v>6967</v>
      </c>
      <c r="D743" s="662" t="s">
        <v>8055</v>
      </c>
      <c r="E743" s="662" t="s">
        <v>8056</v>
      </c>
      <c r="F743" s="665"/>
      <c r="G743" s="665"/>
      <c r="H743" s="665"/>
      <c r="I743" s="665"/>
      <c r="J743" s="665">
        <v>2</v>
      </c>
      <c r="K743" s="665">
        <v>34959.64</v>
      </c>
      <c r="L743" s="665"/>
      <c r="M743" s="665">
        <v>17479.82</v>
      </c>
      <c r="N743" s="665"/>
      <c r="O743" s="665"/>
      <c r="P743" s="678"/>
      <c r="Q743" s="666"/>
    </row>
    <row r="744" spans="1:17" ht="14.4" customHeight="1" x14ac:dyDescent="0.3">
      <c r="A744" s="661" t="s">
        <v>575</v>
      </c>
      <c r="B744" s="662" t="s">
        <v>7137</v>
      </c>
      <c r="C744" s="662" t="s">
        <v>6967</v>
      </c>
      <c r="D744" s="662" t="s">
        <v>8057</v>
      </c>
      <c r="E744" s="662" t="s">
        <v>7724</v>
      </c>
      <c r="F744" s="665"/>
      <c r="G744" s="665"/>
      <c r="H744" s="665"/>
      <c r="I744" s="665"/>
      <c r="J744" s="665">
        <v>3</v>
      </c>
      <c r="K744" s="665">
        <v>2341.14</v>
      </c>
      <c r="L744" s="665"/>
      <c r="M744" s="665">
        <v>780.38</v>
      </c>
      <c r="N744" s="665"/>
      <c r="O744" s="665"/>
      <c r="P744" s="678"/>
      <c r="Q744" s="666"/>
    </row>
    <row r="745" spans="1:17" ht="14.4" customHeight="1" x14ac:dyDescent="0.3">
      <c r="A745" s="661" t="s">
        <v>575</v>
      </c>
      <c r="B745" s="662" t="s">
        <v>7137</v>
      </c>
      <c r="C745" s="662" t="s">
        <v>6967</v>
      </c>
      <c r="D745" s="662" t="s">
        <v>8058</v>
      </c>
      <c r="E745" s="662" t="s">
        <v>8059</v>
      </c>
      <c r="F745" s="665"/>
      <c r="G745" s="665"/>
      <c r="H745" s="665"/>
      <c r="I745" s="665"/>
      <c r="J745" s="665">
        <v>1</v>
      </c>
      <c r="K745" s="665">
        <v>8283.65</v>
      </c>
      <c r="L745" s="665"/>
      <c r="M745" s="665">
        <v>8283.65</v>
      </c>
      <c r="N745" s="665"/>
      <c r="O745" s="665"/>
      <c r="P745" s="678"/>
      <c r="Q745" s="666"/>
    </row>
    <row r="746" spans="1:17" ht="14.4" customHeight="1" x14ac:dyDescent="0.3">
      <c r="A746" s="661" t="s">
        <v>575</v>
      </c>
      <c r="B746" s="662" t="s">
        <v>7137</v>
      </c>
      <c r="C746" s="662" t="s">
        <v>6967</v>
      </c>
      <c r="D746" s="662" t="s">
        <v>8060</v>
      </c>
      <c r="E746" s="662" t="s">
        <v>8061</v>
      </c>
      <c r="F746" s="665">
        <v>1</v>
      </c>
      <c r="G746" s="665">
        <v>12448</v>
      </c>
      <c r="H746" s="665">
        <v>1</v>
      </c>
      <c r="I746" s="665">
        <v>12448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575</v>
      </c>
      <c r="B747" s="662" t="s">
        <v>7137</v>
      </c>
      <c r="C747" s="662" t="s">
        <v>6967</v>
      </c>
      <c r="D747" s="662" t="s">
        <v>8062</v>
      </c>
      <c r="E747" s="662" t="s">
        <v>7848</v>
      </c>
      <c r="F747" s="665">
        <v>2</v>
      </c>
      <c r="G747" s="665">
        <v>7920</v>
      </c>
      <c r="H747" s="665">
        <v>1</v>
      </c>
      <c r="I747" s="665">
        <v>3960</v>
      </c>
      <c r="J747" s="665">
        <v>2</v>
      </c>
      <c r="K747" s="665">
        <v>7920</v>
      </c>
      <c r="L747" s="665">
        <v>1</v>
      </c>
      <c r="M747" s="665">
        <v>3960</v>
      </c>
      <c r="N747" s="665">
        <v>1</v>
      </c>
      <c r="O747" s="665">
        <v>3960</v>
      </c>
      <c r="P747" s="678">
        <v>0.5</v>
      </c>
      <c r="Q747" s="666">
        <v>3960</v>
      </c>
    </row>
    <row r="748" spans="1:17" ht="14.4" customHeight="1" x14ac:dyDescent="0.3">
      <c r="A748" s="661" t="s">
        <v>575</v>
      </c>
      <c r="B748" s="662" t="s">
        <v>7137</v>
      </c>
      <c r="C748" s="662" t="s">
        <v>6967</v>
      </c>
      <c r="D748" s="662" t="s">
        <v>8063</v>
      </c>
      <c r="E748" s="662" t="s">
        <v>7840</v>
      </c>
      <c r="F748" s="665"/>
      <c r="G748" s="665"/>
      <c r="H748" s="665"/>
      <c r="I748" s="665"/>
      <c r="J748" s="665">
        <v>1</v>
      </c>
      <c r="K748" s="665">
        <v>625</v>
      </c>
      <c r="L748" s="665"/>
      <c r="M748" s="665">
        <v>625</v>
      </c>
      <c r="N748" s="665">
        <v>1</v>
      </c>
      <c r="O748" s="665">
        <v>625</v>
      </c>
      <c r="P748" s="678"/>
      <c r="Q748" s="666">
        <v>625</v>
      </c>
    </row>
    <row r="749" spans="1:17" ht="14.4" customHeight="1" x14ac:dyDescent="0.3">
      <c r="A749" s="661" t="s">
        <v>575</v>
      </c>
      <c r="B749" s="662" t="s">
        <v>7137</v>
      </c>
      <c r="C749" s="662" t="s">
        <v>6967</v>
      </c>
      <c r="D749" s="662" t="s">
        <v>8064</v>
      </c>
      <c r="E749" s="662" t="s">
        <v>8065</v>
      </c>
      <c r="F749" s="665"/>
      <c r="G749" s="665"/>
      <c r="H749" s="665"/>
      <c r="I749" s="665"/>
      <c r="J749" s="665">
        <v>1</v>
      </c>
      <c r="K749" s="665">
        <v>6286.4</v>
      </c>
      <c r="L749" s="665"/>
      <c r="M749" s="665">
        <v>6286.4</v>
      </c>
      <c r="N749" s="665"/>
      <c r="O749" s="665"/>
      <c r="P749" s="678"/>
      <c r="Q749" s="666"/>
    </row>
    <row r="750" spans="1:17" ht="14.4" customHeight="1" x14ac:dyDescent="0.3">
      <c r="A750" s="661" t="s">
        <v>575</v>
      </c>
      <c r="B750" s="662" t="s">
        <v>7137</v>
      </c>
      <c r="C750" s="662" t="s">
        <v>6967</v>
      </c>
      <c r="D750" s="662" t="s">
        <v>8066</v>
      </c>
      <c r="E750" s="662" t="s">
        <v>7916</v>
      </c>
      <c r="F750" s="665"/>
      <c r="G750" s="665"/>
      <c r="H750" s="665"/>
      <c r="I750" s="665"/>
      <c r="J750" s="665">
        <v>3</v>
      </c>
      <c r="K750" s="665">
        <v>29436</v>
      </c>
      <c r="L750" s="665"/>
      <c r="M750" s="665">
        <v>9812</v>
      </c>
      <c r="N750" s="665"/>
      <c r="O750" s="665"/>
      <c r="P750" s="678"/>
      <c r="Q750" s="666"/>
    </row>
    <row r="751" spans="1:17" ht="14.4" customHeight="1" x14ac:dyDescent="0.3">
      <c r="A751" s="661" t="s">
        <v>575</v>
      </c>
      <c r="B751" s="662" t="s">
        <v>7137</v>
      </c>
      <c r="C751" s="662" t="s">
        <v>6967</v>
      </c>
      <c r="D751" s="662" t="s">
        <v>8067</v>
      </c>
      <c r="E751" s="662" t="s">
        <v>8065</v>
      </c>
      <c r="F751" s="665"/>
      <c r="G751" s="665"/>
      <c r="H751" s="665"/>
      <c r="I751" s="665"/>
      <c r="J751" s="665">
        <v>1</v>
      </c>
      <c r="K751" s="665">
        <v>6286.4</v>
      </c>
      <c r="L751" s="665"/>
      <c r="M751" s="665">
        <v>6286.4</v>
      </c>
      <c r="N751" s="665"/>
      <c r="O751" s="665"/>
      <c r="P751" s="678"/>
      <c r="Q751" s="666"/>
    </row>
    <row r="752" spans="1:17" ht="14.4" customHeight="1" x14ac:dyDescent="0.3">
      <c r="A752" s="661" t="s">
        <v>575</v>
      </c>
      <c r="B752" s="662" t="s">
        <v>7137</v>
      </c>
      <c r="C752" s="662" t="s">
        <v>6967</v>
      </c>
      <c r="D752" s="662" t="s">
        <v>8068</v>
      </c>
      <c r="E752" s="662" t="s">
        <v>7843</v>
      </c>
      <c r="F752" s="665"/>
      <c r="G752" s="665"/>
      <c r="H752" s="665"/>
      <c r="I752" s="665"/>
      <c r="J752" s="665">
        <v>3</v>
      </c>
      <c r="K752" s="665">
        <v>2604</v>
      </c>
      <c r="L752" s="665"/>
      <c r="M752" s="665">
        <v>868</v>
      </c>
      <c r="N752" s="665">
        <v>3</v>
      </c>
      <c r="O752" s="665">
        <v>2604</v>
      </c>
      <c r="P752" s="678"/>
      <c r="Q752" s="666">
        <v>868</v>
      </c>
    </row>
    <row r="753" spans="1:17" ht="14.4" customHeight="1" x14ac:dyDescent="0.3">
      <c r="A753" s="661" t="s">
        <v>575</v>
      </c>
      <c r="B753" s="662" t="s">
        <v>7137</v>
      </c>
      <c r="C753" s="662" t="s">
        <v>6967</v>
      </c>
      <c r="D753" s="662" t="s">
        <v>8069</v>
      </c>
      <c r="E753" s="662" t="s">
        <v>8070</v>
      </c>
      <c r="F753" s="665">
        <v>4</v>
      </c>
      <c r="G753" s="665">
        <v>31201.32</v>
      </c>
      <c r="H753" s="665">
        <v>1</v>
      </c>
      <c r="I753" s="665">
        <v>7800.33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575</v>
      </c>
      <c r="B754" s="662" t="s">
        <v>7137</v>
      </c>
      <c r="C754" s="662" t="s">
        <v>6967</v>
      </c>
      <c r="D754" s="662" t="s">
        <v>8071</v>
      </c>
      <c r="E754" s="662" t="s">
        <v>8072</v>
      </c>
      <c r="F754" s="665"/>
      <c r="G754" s="665"/>
      <c r="H754" s="665"/>
      <c r="I754" s="665"/>
      <c r="J754" s="665">
        <v>0.4</v>
      </c>
      <c r="K754" s="665">
        <v>752.88</v>
      </c>
      <c r="L754" s="665"/>
      <c r="M754" s="665">
        <v>1882.1999999999998</v>
      </c>
      <c r="N754" s="665">
        <v>0.2</v>
      </c>
      <c r="O754" s="665">
        <v>376.44</v>
      </c>
      <c r="P754" s="678"/>
      <c r="Q754" s="666">
        <v>1882.1999999999998</v>
      </c>
    </row>
    <row r="755" spans="1:17" ht="14.4" customHeight="1" x14ac:dyDescent="0.3">
      <c r="A755" s="661" t="s">
        <v>575</v>
      </c>
      <c r="B755" s="662" t="s">
        <v>7137</v>
      </c>
      <c r="C755" s="662" t="s">
        <v>6967</v>
      </c>
      <c r="D755" s="662" t="s">
        <v>8073</v>
      </c>
      <c r="E755" s="662" t="s">
        <v>8030</v>
      </c>
      <c r="F755" s="665">
        <v>4</v>
      </c>
      <c r="G755" s="665">
        <v>10852.8</v>
      </c>
      <c r="H755" s="665">
        <v>1</v>
      </c>
      <c r="I755" s="665">
        <v>2713.2</v>
      </c>
      <c r="J755" s="665">
        <v>2</v>
      </c>
      <c r="K755" s="665">
        <v>5426.4</v>
      </c>
      <c r="L755" s="665">
        <v>0.5</v>
      </c>
      <c r="M755" s="665">
        <v>2713.2</v>
      </c>
      <c r="N755" s="665"/>
      <c r="O755" s="665"/>
      <c r="P755" s="678"/>
      <c r="Q755" s="666"/>
    </row>
    <row r="756" spans="1:17" ht="14.4" customHeight="1" x14ac:dyDescent="0.3">
      <c r="A756" s="661" t="s">
        <v>575</v>
      </c>
      <c r="B756" s="662" t="s">
        <v>7137</v>
      </c>
      <c r="C756" s="662" t="s">
        <v>6967</v>
      </c>
      <c r="D756" s="662" t="s">
        <v>8074</v>
      </c>
      <c r="E756" s="662" t="s">
        <v>8075</v>
      </c>
      <c r="F756" s="665">
        <v>1</v>
      </c>
      <c r="G756" s="665">
        <v>10077.6</v>
      </c>
      <c r="H756" s="665">
        <v>1</v>
      </c>
      <c r="I756" s="665">
        <v>10077.6</v>
      </c>
      <c r="J756" s="665"/>
      <c r="K756" s="665"/>
      <c r="L756" s="665"/>
      <c r="M756" s="665"/>
      <c r="N756" s="665"/>
      <c r="O756" s="665"/>
      <c r="P756" s="678"/>
      <c r="Q756" s="666"/>
    </row>
    <row r="757" spans="1:17" ht="14.4" customHeight="1" x14ac:dyDescent="0.3">
      <c r="A757" s="661" t="s">
        <v>575</v>
      </c>
      <c r="B757" s="662" t="s">
        <v>7137</v>
      </c>
      <c r="C757" s="662" t="s">
        <v>6967</v>
      </c>
      <c r="D757" s="662" t="s">
        <v>8076</v>
      </c>
      <c r="E757" s="662" t="s">
        <v>8077</v>
      </c>
      <c r="F757" s="665"/>
      <c r="G757" s="665"/>
      <c r="H757" s="665"/>
      <c r="I757" s="665"/>
      <c r="J757" s="665">
        <v>3</v>
      </c>
      <c r="K757" s="665">
        <v>47084.19</v>
      </c>
      <c r="L757" s="665"/>
      <c r="M757" s="665">
        <v>15694.730000000001</v>
      </c>
      <c r="N757" s="665"/>
      <c r="O757" s="665"/>
      <c r="P757" s="678"/>
      <c r="Q757" s="666"/>
    </row>
    <row r="758" spans="1:17" ht="14.4" customHeight="1" x14ac:dyDescent="0.3">
      <c r="A758" s="661" t="s">
        <v>575</v>
      </c>
      <c r="B758" s="662" t="s">
        <v>7137</v>
      </c>
      <c r="C758" s="662" t="s">
        <v>6967</v>
      </c>
      <c r="D758" s="662" t="s">
        <v>8078</v>
      </c>
      <c r="E758" s="662" t="s">
        <v>8079</v>
      </c>
      <c r="F758" s="665"/>
      <c r="G758" s="665"/>
      <c r="H758" s="665"/>
      <c r="I758" s="665"/>
      <c r="J758" s="665">
        <v>1</v>
      </c>
      <c r="K758" s="665">
        <v>18952</v>
      </c>
      <c r="L758" s="665"/>
      <c r="M758" s="665">
        <v>18952</v>
      </c>
      <c r="N758" s="665"/>
      <c r="O758" s="665"/>
      <c r="P758" s="678"/>
      <c r="Q758" s="666"/>
    </row>
    <row r="759" spans="1:17" ht="14.4" customHeight="1" x14ac:dyDescent="0.3">
      <c r="A759" s="661" t="s">
        <v>575</v>
      </c>
      <c r="B759" s="662" t="s">
        <v>7137</v>
      </c>
      <c r="C759" s="662" t="s">
        <v>6967</v>
      </c>
      <c r="D759" s="662" t="s">
        <v>8080</v>
      </c>
      <c r="E759" s="662" t="s">
        <v>7843</v>
      </c>
      <c r="F759" s="665"/>
      <c r="G759" s="665"/>
      <c r="H759" s="665"/>
      <c r="I759" s="665"/>
      <c r="J759" s="665"/>
      <c r="K759" s="665"/>
      <c r="L759" s="665"/>
      <c r="M759" s="665"/>
      <c r="N759" s="665">
        <v>3</v>
      </c>
      <c r="O759" s="665">
        <v>3177</v>
      </c>
      <c r="P759" s="678"/>
      <c r="Q759" s="666">
        <v>1059</v>
      </c>
    </row>
    <row r="760" spans="1:17" ht="14.4" customHeight="1" x14ac:dyDescent="0.3">
      <c r="A760" s="661" t="s">
        <v>575</v>
      </c>
      <c r="B760" s="662" t="s">
        <v>7137</v>
      </c>
      <c r="C760" s="662" t="s">
        <v>6967</v>
      </c>
      <c r="D760" s="662" t="s">
        <v>8081</v>
      </c>
      <c r="E760" s="662" t="s">
        <v>8082</v>
      </c>
      <c r="F760" s="665"/>
      <c r="G760" s="665"/>
      <c r="H760" s="665"/>
      <c r="I760" s="665"/>
      <c r="J760" s="665"/>
      <c r="K760" s="665"/>
      <c r="L760" s="665"/>
      <c r="M760" s="665"/>
      <c r="N760" s="665">
        <v>2</v>
      </c>
      <c r="O760" s="665">
        <v>5046</v>
      </c>
      <c r="P760" s="678"/>
      <c r="Q760" s="666">
        <v>2523</v>
      </c>
    </row>
    <row r="761" spans="1:17" ht="14.4" customHeight="1" x14ac:dyDescent="0.3">
      <c r="A761" s="661" t="s">
        <v>575</v>
      </c>
      <c r="B761" s="662" t="s">
        <v>7137</v>
      </c>
      <c r="C761" s="662" t="s">
        <v>6967</v>
      </c>
      <c r="D761" s="662" t="s">
        <v>8083</v>
      </c>
      <c r="E761" s="662" t="s">
        <v>7830</v>
      </c>
      <c r="F761" s="665"/>
      <c r="G761" s="665"/>
      <c r="H761" s="665"/>
      <c r="I761" s="665"/>
      <c r="J761" s="665">
        <v>1</v>
      </c>
      <c r="K761" s="665">
        <v>7047.4</v>
      </c>
      <c r="L761" s="665"/>
      <c r="M761" s="665">
        <v>7047.4</v>
      </c>
      <c r="N761" s="665">
        <v>2</v>
      </c>
      <c r="O761" s="665">
        <v>14094.8</v>
      </c>
      <c r="P761" s="678"/>
      <c r="Q761" s="666">
        <v>7047.4</v>
      </c>
    </row>
    <row r="762" spans="1:17" ht="14.4" customHeight="1" x14ac:dyDescent="0.3">
      <c r="A762" s="661" t="s">
        <v>575</v>
      </c>
      <c r="B762" s="662" t="s">
        <v>7137</v>
      </c>
      <c r="C762" s="662" t="s">
        <v>6967</v>
      </c>
      <c r="D762" s="662" t="s">
        <v>8084</v>
      </c>
      <c r="E762" s="662" t="s">
        <v>8085</v>
      </c>
      <c r="F762" s="665"/>
      <c r="G762" s="665"/>
      <c r="H762" s="665"/>
      <c r="I762" s="665"/>
      <c r="J762" s="665">
        <v>3</v>
      </c>
      <c r="K762" s="665">
        <v>3227.25</v>
      </c>
      <c r="L762" s="665"/>
      <c r="M762" s="665">
        <v>1075.75</v>
      </c>
      <c r="N762" s="665">
        <v>128</v>
      </c>
      <c r="O762" s="665">
        <v>137696</v>
      </c>
      <c r="P762" s="678"/>
      <c r="Q762" s="666">
        <v>1075.75</v>
      </c>
    </row>
    <row r="763" spans="1:17" ht="14.4" customHeight="1" x14ac:dyDescent="0.3">
      <c r="A763" s="661" t="s">
        <v>575</v>
      </c>
      <c r="B763" s="662" t="s">
        <v>7137</v>
      </c>
      <c r="C763" s="662" t="s">
        <v>6967</v>
      </c>
      <c r="D763" s="662" t="s">
        <v>8086</v>
      </c>
      <c r="E763" s="662" t="s">
        <v>8087</v>
      </c>
      <c r="F763" s="665">
        <v>3</v>
      </c>
      <c r="G763" s="665">
        <v>2541</v>
      </c>
      <c r="H763" s="665">
        <v>1</v>
      </c>
      <c r="I763" s="665">
        <v>847</v>
      </c>
      <c r="J763" s="665"/>
      <c r="K763" s="665"/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575</v>
      </c>
      <c r="B764" s="662" t="s">
        <v>7137</v>
      </c>
      <c r="C764" s="662" t="s">
        <v>6967</v>
      </c>
      <c r="D764" s="662" t="s">
        <v>8088</v>
      </c>
      <c r="E764" s="662" t="s">
        <v>8089</v>
      </c>
      <c r="F764" s="665"/>
      <c r="G764" s="665"/>
      <c r="H764" s="665"/>
      <c r="I764" s="665"/>
      <c r="J764" s="665">
        <v>1</v>
      </c>
      <c r="K764" s="665">
        <v>6705.46</v>
      </c>
      <c r="L764" s="665"/>
      <c r="M764" s="665">
        <v>6705.46</v>
      </c>
      <c r="N764" s="665">
        <v>8</v>
      </c>
      <c r="O764" s="665">
        <v>53643.68</v>
      </c>
      <c r="P764" s="678"/>
      <c r="Q764" s="666">
        <v>6705.46</v>
      </c>
    </row>
    <row r="765" spans="1:17" ht="14.4" customHeight="1" x14ac:dyDescent="0.3">
      <c r="A765" s="661" t="s">
        <v>575</v>
      </c>
      <c r="B765" s="662" t="s">
        <v>7137</v>
      </c>
      <c r="C765" s="662" t="s">
        <v>6967</v>
      </c>
      <c r="D765" s="662" t="s">
        <v>8090</v>
      </c>
      <c r="E765" s="662" t="s">
        <v>8091</v>
      </c>
      <c r="F765" s="665"/>
      <c r="G765" s="665"/>
      <c r="H765" s="665"/>
      <c r="I765" s="665"/>
      <c r="J765" s="665">
        <v>2</v>
      </c>
      <c r="K765" s="665">
        <v>1480.64</v>
      </c>
      <c r="L765" s="665"/>
      <c r="M765" s="665">
        <v>740.32</v>
      </c>
      <c r="N765" s="665">
        <v>37</v>
      </c>
      <c r="O765" s="665">
        <v>27391.839999999997</v>
      </c>
      <c r="P765" s="678"/>
      <c r="Q765" s="666">
        <v>740.31999999999994</v>
      </c>
    </row>
    <row r="766" spans="1:17" ht="14.4" customHeight="1" x14ac:dyDescent="0.3">
      <c r="A766" s="661" t="s">
        <v>575</v>
      </c>
      <c r="B766" s="662" t="s">
        <v>7137</v>
      </c>
      <c r="C766" s="662" t="s">
        <v>6967</v>
      </c>
      <c r="D766" s="662" t="s">
        <v>8092</v>
      </c>
      <c r="E766" s="662" t="s">
        <v>8093</v>
      </c>
      <c r="F766" s="665"/>
      <c r="G766" s="665"/>
      <c r="H766" s="665"/>
      <c r="I766" s="665"/>
      <c r="J766" s="665"/>
      <c r="K766" s="665"/>
      <c r="L766" s="665"/>
      <c r="M766" s="665"/>
      <c r="N766" s="665">
        <v>41</v>
      </c>
      <c r="O766" s="665">
        <v>66285.929999999993</v>
      </c>
      <c r="P766" s="678"/>
      <c r="Q766" s="666">
        <v>1616.7299999999998</v>
      </c>
    </row>
    <row r="767" spans="1:17" ht="14.4" customHeight="1" x14ac:dyDescent="0.3">
      <c r="A767" s="661" t="s">
        <v>575</v>
      </c>
      <c r="B767" s="662" t="s">
        <v>7137</v>
      </c>
      <c r="C767" s="662" t="s">
        <v>6967</v>
      </c>
      <c r="D767" s="662" t="s">
        <v>8094</v>
      </c>
      <c r="E767" s="662" t="s">
        <v>8091</v>
      </c>
      <c r="F767" s="665"/>
      <c r="G767" s="665"/>
      <c r="H767" s="665"/>
      <c r="I767" s="665"/>
      <c r="J767" s="665">
        <v>4</v>
      </c>
      <c r="K767" s="665">
        <v>3186.2</v>
      </c>
      <c r="L767" s="665"/>
      <c r="M767" s="665">
        <v>796.55</v>
      </c>
      <c r="N767" s="665">
        <v>15</v>
      </c>
      <c r="O767" s="665">
        <v>11948.249999999998</v>
      </c>
      <c r="P767" s="678"/>
      <c r="Q767" s="666">
        <v>796.54999999999984</v>
      </c>
    </row>
    <row r="768" spans="1:17" ht="14.4" customHeight="1" x14ac:dyDescent="0.3">
      <c r="A768" s="661" t="s">
        <v>575</v>
      </c>
      <c r="B768" s="662" t="s">
        <v>7137</v>
      </c>
      <c r="C768" s="662" t="s">
        <v>6967</v>
      </c>
      <c r="D768" s="662" t="s">
        <v>8095</v>
      </c>
      <c r="E768" s="662" t="s">
        <v>7840</v>
      </c>
      <c r="F768" s="665"/>
      <c r="G768" s="665"/>
      <c r="H768" s="665"/>
      <c r="I768" s="665"/>
      <c r="J768" s="665">
        <v>1</v>
      </c>
      <c r="K768" s="665">
        <v>763.8</v>
      </c>
      <c r="L768" s="665"/>
      <c r="M768" s="665">
        <v>763.8</v>
      </c>
      <c r="N768" s="665"/>
      <c r="O768" s="665"/>
      <c r="P768" s="678"/>
      <c r="Q768" s="666"/>
    </row>
    <row r="769" spans="1:17" ht="14.4" customHeight="1" x14ac:dyDescent="0.3">
      <c r="A769" s="661" t="s">
        <v>575</v>
      </c>
      <c r="B769" s="662" t="s">
        <v>7137</v>
      </c>
      <c r="C769" s="662" t="s">
        <v>6967</v>
      </c>
      <c r="D769" s="662" t="s">
        <v>8096</v>
      </c>
      <c r="E769" s="662" t="s">
        <v>7872</v>
      </c>
      <c r="F769" s="665"/>
      <c r="G769" s="665"/>
      <c r="H769" s="665"/>
      <c r="I769" s="665"/>
      <c r="J769" s="665">
        <v>1</v>
      </c>
      <c r="K769" s="665">
        <v>13316.13</v>
      </c>
      <c r="L769" s="665"/>
      <c r="M769" s="665">
        <v>13316.13</v>
      </c>
      <c r="N769" s="665"/>
      <c r="O769" s="665"/>
      <c r="P769" s="678"/>
      <c r="Q769" s="666"/>
    </row>
    <row r="770" spans="1:17" ht="14.4" customHeight="1" x14ac:dyDescent="0.3">
      <c r="A770" s="661" t="s">
        <v>575</v>
      </c>
      <c r="B770" s="662" t="s">
        <v>7137</v>
      </c>
      <c r="C770" s="662" t="s">
        <v>6967</v>
      </c>
      <c r="D770" s="662" t="s">
        <v>8097</v>
      </c>
      <c r="E770" s="662" t="s">
        <v>8098</v>
      </c>
      <c r="F770" s="665"/>
      <c r="G770" s="665"/>
      <c r="H770" s="665"/>
      <c r="I770" s="665"/>
      <c r="J770" s="665">
        <v>1</v>
      </c>
      <c r="K770" s="665">
        <v>248.73</v>
      </c>
      <c r="L770" s="665"/>
      <c r="M770" s="665">
        <v>248.73</v>
      </c>
      <c r="N770" s="665">
        <v>1</v>
      </c>
      <c r="O770" s="665">
        <v>248.73</v>
      </c>
      <c r="P770" s="678"/>
      <c r="Q770" s="666">
        <v>248.73</v>
      </c>
    </row>
    <row r="771" spans="1:17" ht="14.4" customHeight="1" x14ac:dyDescent="0.3">
      <c r="A771" s="661" t="s">
        <v>575</v>
      </c>
      <c r="B771" s="662" t="s">
        <v>7137</v>
      </c>
      <c r="C771" s="662" t="s">
        <v>6967</v>
      </c>
      <c r="D771" s="662" t="s">
        <v>8099</v>
      </c>
      <c r="E771" s="662" t="s">
        <v>8100</v>
      </c>
      <c r="F771" s="665"/>
      <c r="G771" s="665"/>
      <c r="H771" s="665"/>
      <c r="I771" s="665"/>
      <c r="J771" s="665"/>
      <c r="K771" s="665"/>
      <c r="L771" s="665"/>
      <c r="M771" s="665"/>
      <c r="N771" s="665">
        <v>5</v>
      </c>
      <c r="O771" s="665">
        <v>53538.549999999996</v>
      </c>
      <c r="P771" s="678"/>
      <c r="Q771" s="666">
        <v>10707.71</v>
      </c>
    </row>
    <row r="772" spans="1:17" ht="14.4" customHeight="1" x14ac:dyDescent="0.3">
      <c r="A772" s="661" t="s">
        <v>575</v>
      </c>
      <c r="B772" s="662" t="s">
        <v>7137</v>
      </c>
      <c r="C772" s="662" t="s">
        <v>6967</v>
      </c>
      <c r="D772" s="662" t="s">
        <v>8101</v>
      </c>
      <c r="E772" s="662" t="s">
        <v>7840</v>
      </c>
      <c r="F772" s="665"/>
      <c r="G772" s="665"/>
      <c r="H772" s="665"/>
      <c r="I772" s="665"/>
      <c r="J772" s="665">
        <v>1</v>
      </c>
      <c r="K772" s="665">
        <v>798.6</v>
      </c>
      <c r="L772" s="665"/>
      <c r="M772" s="665">
        <v>798.6</v>
      </c>
      <c r="N772" s="665"/>
      <c r="O772" s="665"/>
      <c r="P772" s="678"/>
      <c r="Q772" s="666"/>
    </row>
    <row r="773" spans="1:17" ht="14.4" customHeight="1" x14ac:dyDescent="0.3">
      <c r="A773" s="661" t="s">
        <v>575</v>
      </c>
      <c r="B773" s="662" t="s">
        <v>7137</v>
      </c>
      <c r="C773" s="662" t="s">
        <v>6967</v>
      </c>
      <c r="D773" s="662" t="s">
        <v>8102</v>
      </c>
      <c r="E773" s="662" t="s">
        <v>7840</v>
      </c>
      <c r="F773" s="665"/>
      <c r="G773" s="665"/>
      <c r="H773" s="665"/>
      <c r="I773" s="665"/>
      <c r="J773" s="665">
        <v>2</v>
      </c>
      <c r="K773" s="665">
        <v>1250</v>
      </c>
      <c r="L773" s="665"/>
      <c r="M773" s="665">
        <v>625</v>
      </c>
      <c r="N773" s="665">
        <v>2</v>
      </c>
      <c r="O773" s="665">
        <v>1250</v>
      </c>
      <c r="P773" s="678"/>
      <c r="Q773" s="666">
        <v>625</v>
      </c>
    </row>
    <row r="774" spans="1:17" ht="14.4" customHeight="1" x14ac:dyDescent="0.3">
      <c r="A774" s="661" t="s">
        <v>575</v>
      </c>
      <c r="B774" s="662" t="s">
        <v>7137</v>
      </c>
      <c r="C774" s="662" t="s">
        <v>6967</v>
      </c>
      <c r="D774" s="662" t="s">
        <v>8103</v>
      </c>
      <c r="E774" s="662" t="s">
        <v>8104</v>
      </c>
      <c r="F774" s="665"/>
      <c r="G774" s="665"/>
      <c r="H774" s="665"/>
      <c r="I774" s="665"/>
      <c r="J774" s="665">
        <v>1</v>
      </c>
      <c r="K774" s="665">
        <v>13985.8</v>
      </c>
      <c r="L774" s="665"/>
      <c r="M774" s="665">
        <v>13985.8</v>
      </c>
      <c r="N774" s="665">
        <v>2</v>
      </c>
      <c r="O774" s="665">
        <v>27971.599999999999</v>
      </c>
      <c r="P774" s="678"/>
      <c r="Q774" s="666">
        <v>13985.8</v>
      </c>
    </row>
    <row r="775" spans="1:17" ht="14.4" customHeight="1" x14ac:dyDescent="0.3">
      <c r="A775" s="661" t="s">
        <v>575</v>
      </c>
      <c r="B775" s="662" t="s">
        <v>7137</v>
      </c>
      <c r="C775" s="662" t="s">
        <v>6967</v>
      </c>
      <c r="D775" s="662" t="s">
        <v>8105</v>
      </c>
      <c r="E775" s="662" t="s">
        <v>7661</v>
      </c>
      <c r="F775" s="665"/>
      <c r="G775" s="665"/>
      <c r="H775" s="665"/>
      <c r="I775" s="665"/>
      <c r="J775" s="665">
        <v>1</v>
      </c>
      <c r="K775" s="665">
        <v>2055.0500000000002</v>
      </c>
      <c r="L775" s="665"/>
      <c r="M775" s="665">
        <v>2055.0500000000002</v>
      </c>
      <c r="N775" s="665">
        <v>1</v>
      </c>
      <c r="O775" s="665">
        <v>2055.0500000000002</v>
      </c>
      <c r="P775" s="678"/>
      <c r="Q775" s="666">
        <v>2055.0500000000002</v>
      </c>
    </row>
    <row r="776" spans="1:17" ht="14.4" customHeight="1" x14ac:dyDescent="0.3">
      <c r="A776" s="661" t="s">
        <v>575</v>
      </c>
      <c r="B776" s="662" t="s">
        <v>7137</v>
      </c>
      <c r="C776" s="662" t="s">
        <v>6967</v>
      </c>
      <c r="D776" s="662" t="s">
        <v>8106</v>
      </c>
      <c r="E776" s="662" t="s">
        <v>8107</v>
      </c>
      <c r="F776" s="665"/>
      <c r="G776" s="665"/>
      <c r="H776" s="665"/>
      <c r="I776" s="665"/>
      <c r="J776" s="665"/>
      <c r="K776" s="665"/>
      <c r="L776" s="665"/>
      <c r="M776" s="665"/>
      <c r="N776" s="665">
        <v>145</v>
      </c>
      <c r="O776" s="665">
        <v>12890.5</v>
      </c>
      <c r="P776" s="678"/>
      <c r="Q776" s="666">
        <v>88.9</v>
      </c>
    </row>
    <row r="777" spans="1:17" ht="14.4" customHeight="1" x14ac:dyDescent="0.3">
      <c r="A777" s="661" t="s">
        <v>575</v>
      </c>
      <c r="B777" s="662" t="s">
        <v>7137</v>
      </c>
      <c r="C777" s="662" t="s">
        <v>6967</v>
      </c>
      <c r="D777" s="662" t="s">
        <v>8108</v>
      </c>
      <c r="E777" s="662" t="s">
        <v>8109</v>
      </c>
      <c r="F777" s="665"/>
      <c r="G777" s="665"/>
      <c r="H777" s="665"/>
      <c r="I777" s="665"/>
      <c r="J777" s="665"/>
      <c r="K777" s="665"/>
      <c r="L777" s="665"/>
      <c r="M777" s="665"/>
      <c r="N777" s="665">
        <v>7</v>
      </c>
      <c r="O777" s="665">
        <v>4309.2000000000007</v>
      </c>
      <c r="P777" s="678"/>
      <c r="Q777" s="666">
        <v>615.60000000000014</v>
      </c>
    </row>
    <row r="778" spans="1:17" ht="14.4" customHeight="1" x14ac:dyDescent="0.3">
      <c r="A778" s="661" t="s">
        <v>575</v>
      </c>
      <c r="B778" s="662" t="s">
        <v>7137</v>
      </c>
      <c r="C778" s="662" t="s">
        <v>6967</v>
      </c>
      <c r="D778" s="662" t="s">
        <v>8110</v>
      </c>
      <c r="E778" s="662" t="s">
        <v>8111</v>
      </c>
      <c r="F778" s="665"/>
      <c r="G778" s="665"/>
      <c r="H778" s="665"/>
      <c r="I778" s="665"/>
      <c r="J778" s="665"/>
      <c r="K778" s="665"/>
      <c r="L778" s="665"/>
      <c r="M778" s="665"/>
      <c r="N778" s="665">
        <v>14</v>
      </c>
      <c r="O778" s="665">
        <v>8299.2000000000007</v>
      </c>
      <c r="P778" s="678"/>
      <c r="Q778" s="666">
        <v>592.80000000000007</v>
      </c>
    </row>
    <row r="779" spans="1:17" ht="14.4" customHeight="1" x14ac:dyDescent="0.3">
      <c r="A779" s="661" t="s">
        <v>575</v>
      </c>
      <c r="B779" s="662" t="s">
        <v>7137</v>
      </c>
      <c r="C779" s="662" t="s">
        <v>6967</v>
      </c>
      <c r="D779" s="662" t="s">
        <v>8112</v>
      </c>
      <c r="E779" s="662" t="s">
        <v>8113</v>
      </c>
      <c r="F779" s="665"/>
      <c r="G779" s="665"/>
      <c r="H779" s="665"/>
      <c r="I779" s="665"/>
      <c r="J779" s="665"/>
      <c r="K779" s="665"/>
      <c r="L779" s="665"/>
      <c r="M779" s="665"/>
      <c r="N779" s="665">
        <v>5</v>
      </c>
      <c r="O779" s="665">
        <v>10260</v>
      </c>
      <c r="P779" s="678"/>
      <c r="Q779" s="666">
        <v>2052</v>
      </c>
    </row>
    <row r="780" spans="1:17" ht="14.4" customHeight="1" x14ac:dyDescent="0.3">
      <c r="A780" s="661" t="s">
        <v>575</v>
      </c>
      <c r="B780" s="662" t="s">
        <v>7137</v>
      </c>
      <c r="C780" s="662" t="s">
        <v>6967</v>
      </c>
      <c r="D780" s="662" t="s">
        <v>8114</v>
      </c>
      <c r="E780" s="662" t="s">
        <v>8115</v>
      </c>
      <c r="F780" s="665"/>
      <c r="G780" s="665"/>
      <c r="H780" s="665"/>
      <c r="I780" s="665"/>
      <c r="J780" s="665"/>
      <c r="K780" s="665"/>
      <c r="L780" s="665"/>
      <c r="M780" s="665"/>
      <c r="N780" s="665">
        <v>1</v>
      </c>
      <c r="O780" s="665">
        <v>1208.4000000000001</v>
      </c>
      <c r="P780" s="678"/>
      <c r="Q780" s="666">
        <v>1208.4000000000001</v>
      </c>
    </row>
    <row r="781" spans="1:17" ht="14.4" customHeight="1" x14ac:dyDescent="0.3">
      <c r="A781" s="661" t="s">
        <v>575</v>
      </c>
      <c r="B781" s="662" t="s">
        <v>7137</v>
      </c>
      <c r="C781" s="662" t="s">
        <v>6967</v>
      </c>
      <c r="D781" s="662" t="s">
        <v>8116</v>
      </c>
      <c r="E781" s="662" t="s">
        <v>8117</v>
      </c>
      <c r="F781" s="665"/>
      <c r="G781" s="665"/>
      <c r="H781" s="665"/>
      <c r="I781" s="665"/>
      <c r="J781" s="665"/>
      <c r="K781" s="665"/>
      <c r="L781" s="665"/>
      <c r="M781" s="665"/>
      <c r="N781" s="665">
        <v>11</v>
      </c>
      <c r="O781" s="665">
        <v>6771.6</v>
      </c>
      <c r="P781" s="678"/>
      <c r="Q781" s="666">
        <v>615.6</v>
      </c>
    </row>
    <row r="782" spans="1:17" ht="14.4" customHeight="1" x14ac:dyDescent="0.3">
      <c r="A782" s="661" t="s">
        <v>575</v>
      </c>
      <c r="B782" s="662" t="s">
        <v>7137</v>
      </c>
      <c r="C782" s="662" t="s">
        <v>6967</v>
      </c>
      <c r="D782" s="662" t="s">
        <v>8118</v>
      </c>
      <c r="E782" s="662" t="s">
        <v>7930</v>
      </c>
      <c r="F782" s="665"/>
      <c r="G782" s="665"/>
      <c r="H782" s="665"/>
      <c r="I782" s="665"/>
      <c r="J782" s="665"/>
      <c r="K782" s="665"/>
      <c r="L782" s="665"/>
      <c r="M782" s="665"/>
      <c r="N782" s="665">
        <v>2</v>
      </c>
      <c r="O782" s="665">
        <v>8450.5</v>
      </c>
      <c r="P782" s="678"/>
      <c r="Q782" s="666">
        <v>4225.25</v>
      </c>
    </row>
    <row r="783" spans="1:17" ht="14.4" customHeight="1" x14ac:dyDescent="0.3">
      <c r="A783" s="661" t="s">
        <v>575</v>
      </c>
      <c r="B783" s="662" t="s">
        <v>7137</v>
      </c>
      <c r="C783" s="662" t="s">
        <v>6967</v>
      </c>
      <c r="D783" s="662" t="s">
        <v>8119</v>
      </c>
      <c r="E783" s="662" t="s">
        <v>8120</v>
      </c>
      <c r="F783" s="665"/>
      <c r="G783" s="665"/>
      <c r="H783" s="665"/>
      <c r="I783" s="665"/>
      <c r="J783" s="665"/>
      <c r="K783" s="665"/>
      <c r="L783" s="665"/>
      <c r="M783" s="665"/>
      <c r="N783" s="665">
        <v>2</v>
      </c>
      <c r="O783" s="665">
        <v>6372</v>
      </c>
      <c r="P783" s="678"/>
      <c r="Q783" s="666">
        <v>3186</v>
      </c>
    </row>
    <row r="784" spans="1:17" ht="14.4" customHeight="1" x14ac:dyDescent="0.3">
      <c r="A784" s="661" t="s">
        <v>575</v>
      </c>
      <c r="B784" s="662" t="s">
        <v>7137</v>
      </c>
      <c r="C784" s="662" t="s">
        <v>6967</v>
      </c>
      <c r="D784" s="662" t="s">
        <v>8121</v>
      </c>
      <c r="E784" s="662" t="s">
        <v>8122</v>
      </c>
      <c r="F784" s="665"/>
      <c r="G784" s="665"/>
      <c r="H784" s="665"/>
      <c r="I784" s="665"/>
      <c r="J784" s="665"/>
      <c r="K784" s="665"/>
      <c r="L784" s="665"/>
      <c r="M784" s="665"/>
      <c r="N784" s="665">
        <v>4</v>
      </c>
      <c r="O784" s="665">
        <v>90379.199999999997</v>
      </c>
      <c r="P784" s="678"/>
      <c r="Q784" s="666">
        <v>22594.799999999999</v>
      </c>
    </row>
    <row r="785" spans="1:17" ht="14.4" customHeight="1" x14ac:dyDescent="0.3">
      <c r="A785" s="661" t="s">
        <v>575</v>
      </c>
      <c r="B785" s="662" t="s">
        <v>7137</v>
      </c>
      <c r="C785" s="662" t="s">
        <v>6967</v>
      </c>
      <c r="D785" s="662" t="s">
        <v>8123</v>
      </c>
      <c r="E785" s="662" t="s">
        <v>8122</v>
      </c>
      <c r="F785" s="665"/>
      <c r="G785" s="665"/>
      <c r="H785" s="665"/>
      <c r="I785" s="665"/>
      <c r="J785" s="665"/>
      <c r="K785" s="665"/>
      <c r="L785" s="665"/>
      <c r="M785" s="665"/>
      <c r="N785" s="665">
        <v>4</v>
      </c>
      <c r="O785" s="665">
        <v>77503.399999999994</v>
      </c>
      <c r="P785" s="678"/>
      <c r="Q785" s="666">
        <v>19375.849999999999</v>
      </c>
    </row>
    <row r="786" spans="1:17" ht="14.4" customHeight="1" x14ac:dyDescent="0.3">
      <c r="A786" s="661" t="s">
        <v>575</v>
      </c>
      <c r="B786" s="662" t="s">
        <v>7137</v>
      </c>
      <c r="C786" s="662" t="s">
        <v>6967</v>
      </c>
      <c r="D786" s="662" t="s">
        <v>8124</v>
      </c>
      <c r="E786" s="662" t="s">
        <v>8125</v>
      </c>
      <c r="F786" s="665">
        <v>0.1</v>
      </c>
      <c r="G786" s="665">
        <v>42.39</v>
      </c>
      <c r="H786" s="665">
        <v>1</v>
      </c>
      <c r="I786" s="665">
        <v>423.9</v>
      </c>
      <c r="J786" s="665">
        <v>2</v>
      </c>
      <c r="K786" s="665">
        <v>847.96</v>
      </c>
      <c r="L786" s="665">
        <v>20.003774475112056</v>
      </c>
      <c r="M786" s="665">
        <v>423.98</v>
      </c>
      <c r="N786" s="665"/>
      <c r="O786" s="665"/>
      <c r="P786" s="678"/>
      <c r="Q786" s="666"/>
    </row>
    <row r="787" spans="1:17" ht="14.4" customHeight="1" x14ac:dyDescent="0.3">
      <c r="A787" s="661" t="s">
        <v>575</v>
      </c>
      <c r="B787" s="662" t="s">
        <v>7137</v>
      </c>
      <c r="C787" s="662" t="s">
        <v>6967</v>
      </c>
      <c r="D787" s="662" t="s">
        <v>8126</v>
      </c>
      <c r="E787" s="662" t="s">
        <v>8125</v>
      </c>
      <c r="F787" s="665"/>
      <c r="G787" s="665"/>
      <c r="H787" s="665"/>
      <c r="I787" s="665"/>
      <c r="J787" s="665"/>
      <c r="K787" s="665"/>
      <c r="L787" s="665"/>
      <c r="M787" s="665"/>
      <c r="N787" s="665">
        <v>1</v>
      </c>
      <c r="O787" s="665">
        <v>478.28</v>
      </c>
      <c r="P787" s="678"/>
      <c r="Q787" s="666">
        <v>478.28</v>
      </c>
    </row>
    <row r="788" spans="1:17" ht="14.4" customHeight="1" x14ac:dyDescent="0.3">
      <c r="A788" s="661" t="s">
        <v>575</v>
      </c>
      <c r="B788" s="662" t="s">
        <v>7137</v>
      </c>
      <c r="C788" s="662" t="s">
        <v>6967</v>
      </c>
      <c r="D788" s="662" t="s">
        <v>8127</v>
      </c>
      <c r="E788" s="662" t="s">
        <v>8104</v>
      </c>
      <c r="F788" s="665"/>
      <c r="G788" s="665"/>
      <c r="H788" s="665"/>
      <c r="I788" s="665"/>
      <c r="J788" s="665"/>
      <c r="K788" s="665"/>
      <c r="L788" s="665"/>
      <c r="M788" s="665"/>
      <c r="N788" s="665">
        <v>6</v>
      </c>
      <c r="O788" s="665">
        <v>46752.12</v>
      </c>
      <c r="P788" s="678"/>
      <c r="Q788" s="666">
        <v>7792.02</v>
      </c>
    </row>
    <row r="789" spans="1:17" ht="14.4" customHeight="1" x14ac:dyDescent="0.3">
      <c r="A789" s="661" t="s">
        <v>575</v>
      </c>
      <c r="B789" s="662" t="s">
        <v>7137</v>
      </c>
      <c r="C789" s="662" t="s">
        <v>6967</v>
      </c>
      <c r="D789" s="662" t="s">
        <v>8128</v>
      </c>
      <c r="E789" s="662" t="s">
        <v>8129</v>
      </c>
      <c r="F789" s="665">
        <v>1</v>
      </c>
      <c r="G789" s="665">
        <v>8493</v>
      </c>
      <c r="H789" s="665">
        <v>1</v>
      </c>
      <c r="I789" s="665">
        <v>8493</v>
      </c>
      <c r="J789" s="665">
        <v>1</v>
      </c>
      <c r="K789" s="665">
        <v>8493</v>
      </c>
      <c r="L789" s="665">
        <v>1</v>
      </c>
      <c r="M789" s="665">
        <v>8493</v>
      </c>
      <c r="N789" s="665"/>
      <c r="O789" s="665"/>
      <c r="P789" s="678"/>
      <c r="Q789" s="666"/>
    </row>
    <row r="790" spans="1:17" ht="14.4" customHeight="1" x14ac:dyDescent="0.3">
      <c r="A790" s="661" t="s">
        <v>575</v>
      </c>
      <c r="B790" s="662" t="s">
        <v>7137</v>
      </c>
      <c r="C790" s="662" t="s">
        <v>6967</v>
      </c>
      <c r="D790" s="662" t="s">
        <v>8130</v>
      </c>
      <c r="E790" s="662" t="s">
        <v>8131</v>
      </c>
      <c r="F790" s="665">
        <v>4</v>
      </c>
      <c r="G790" s="665">
        <v>2237.7199999999998</v>
      </c>
      <c r="H790" s="665">
        <v>1</v>
      </c>
      <c r="I790" s="665">
        <v>559.42999999999995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575</v>
      </c>
      <c r="B791" s="662" t="s">
        <v>7137</v>
      </c>
      <c r="C791" s="662" t="s">
        <v>6967</v>
      </c>
      <c r="D791" s="662" t="s">
        <v>8132</v>
      </c>
      <c r="E791" s="662" t="s">
        <v>7986</v>
      </c>
      <c r="F791" s="665">
        <v>1</v>
      </c>
      <c r="G791" s="665">
        <v>8946.2999999999993</v>
      </c>
      <c r="H791" s="665">
        <v>1</v>
      </c>
      <c r="I791" s="665">
        <v>8946.2999999999993</v>
      </c>
      <c r="J791" s="665">
        <v>1</v>
      </c>
      <c r="K791" s="665">
        <v>8946.2999999999993</v>
      </c>
      <c r="L791" s="665">
        <v>1</v>
      </c>
      <c r="M791" s="665">
        <v>8946.2999999999993</v>
      </c>
      <c r="N791" s="665"/>
      <c r="O791" s="665"/>
      <c r="P791" s="678"/>
      <c r="Q791" s="666"/>
    </row>
    <row r="792" spans="1:17" ht="14.4" customHeight="1" x14ac:dyDescent="0.3">
      <c r="A792" s="661" t="s">
        <v>575</v>
      </c>
      <c r="B792" s="662" t="s">
        <v>7137</v>
      </c>
      <c r="C792" s="662" t="s">
        <v>6967</v>
      </c>
      <c r="D792" s="662" t="s">
        <v>8133</v>
      </c>
      <c r="E792" s="662" t="s">
        <v>7566</v>
      </c>
      <c r="F792" s="665">
        <v>3</v>
      </c>
      <c r="G792" s="665">
        <v>42579</v>
      </c>
      <c r="H792" s="665">
        <v>1</v>
      </c>
      <c r="I792" s="665">
        <v>14193</v>
      </c>
      <c r="J792" s="665"/>
      <c r="K792" s="665"/>
      <c r="L792" s="665"/>
      <c r="M792" s="665"/>
      <c r="N792" s="665">
        <v>1</v>
      </c>
      <c r="O792" s="665">
        <v>14193</v>
      </c>
      <c r="P792" s="678">
        <v>0.33333333333333331</v>
      </c>
      <c r="Q792" s="666">
        <v>14193</v>
      </c>
    </row>
    <row r="793" spans="1:17" ht="14.4" customHeight="1" x14ac:dyDescent="0.3">
      <c r="A793" s="661" t="s">
        <v>575</v>
      </c>
      <c r="B793" s="662" t="s">
        <v>7137</v>
      </c>
      <c r="C793" s="662" t="s">
        <v>6967</v>
      </c>
      <c r="D793" s="662" t="s">
        <v>8134</v>
      </c>
      <c r="E793" s="662" t="s">
        <v>8135</v>
      </c>
      <c r="F793" s="665">
        <v>2</v>
      </c>
      <c r="G793" s="665">
        <v>9654</v>
      </c>
      <c r="H793" s="665">
        <v>1</v>
      </c>
      <c r="I793" s="665">
        <v>4827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575</v>
      </c>
      <c r="B794" s="662" t="s">
        <v>7137</v>
      </c>
      <c r="C794" s="662" t="s">
        <v>6967</v>
      </c>
      <c r="D794" s="662" t="s">
        <v>8136</v>
      </c>
      <c r="E794" s="662" t="s">
        <v>8137</v>
      </c>
      <c r="F794" s="665"/>
      <c r="G794" s="665"/>
      <c r="H794" s="665"/>
      <c r="I794" s="665"/>
      <c r="J794" s="665"/>
      <c r="K794" s="665"/>
      <c r="L794" s="665"/>
      <c r="M794" s="665"/>
      <c r="N794" s="665">
        <v>6</v>
      </c>
      <c r="O794" s="665">
        <v>41862.720000000001</v>
      </c>
      <c r="P794" s="678"/>
      <c r="Q794" s="666">
        <v>6977.12</v>
      </c>
    </row>
    <row r="795" spans="1:17" ht="14.4" customHeight="1" x14ac:dyDescent="0.3">
      <c r="A795" s="661" t="s">
        <v>575</v>
      </c>
      <c r="B795" s="662" t="s">
        <v>7137</v>
      </c>
      <c r="C795" s="662" t="s">
        <v>6967</v>
      </c>
      <c r="D795" s="662" t="s">
        <v>8138</v>
      </c>
      <c r="E795" s="662" t="s">
        <v>7612</v>
      </c>
      <c r="F795" s="665"/>
      <c r="G795" s="665"/>
      <c r="H795" s="665"/>
      <c r="I795" s="665"/>
      <c r="J795" s="665"/>
      <c r="K795" s="665"/>
      <c r="L795" s="665"/>
      <c r="M795" s="665"/>
      <c r="N795" s="665">
        <v>3</v>
      </c>
      <c r="O795" s="665">
        <v>1778.4</v>
      </c>
      <c r="P795" s="678"/>
      <c r="Q795" s="666">
        <v>592.80000000000007</v>
      </c>
    </row>
    <row r="796" spans="1:17" ht="14.4" customHeight="1" x14ac:dyDescent="0.3">
      <c r="A796" s="661" t="s">
        <v>575</v>
      </c>
      <c r="B796" s="662" t="s">
        <v>7137</v>
      </c>
      <c r="C796" s="662" t="s">
        <v>6967</v>
      </c>
      <c r="D796" s="662" t="s">
        <v>8139</v>
      </c>
      <c r="E796" s="662" t="s">
        <v>8140</v>
      </c>
      <c r="F796" s="665"/>
      <c r="G796" s="665"/>
      <c r="H796" s="665"/>
      <c r="I796" s="665"/>
      <c r="J796" s="665"/>
      <c r="K796" s="665"/>
      <c r="L796" s="665"/>
      <c r="M796" s="665"/>
      <c r="N796" s="665">
        <v>0.1</v>
      </c>
      <c r="O796" s="665">
        <v>840.74</v>
      </c>
      <c r="P796" s="678"/>
      <c r="Q796" s="666">
        <v>8407.4</v>
      </c>
    </row>
    <row r="797" spans="1:17" ht="14.4" customHeight="1" x14ac:dyDescent="0.3">
      <c r="A797" s="661" t="s">
        <v>575</v>
      </c>
      <c r="B797" s="662" t="s">
        <v>7137</v>
      </c>
      <c r="C797" s="662" t="s">
        <v>6967</v>
      </c>
      <c r="D797" s="662" t="s">
        <v>8141</v>
      </c>
      <c r="E797" s="662" t="s">
        <v>8142</v>
      </c>
      <c r="F797" s="665"/>
      <c r="G797" s="665"/>
      <c r="H797" s="665"/>
      <c r="I797" s="665"/>
      <c r="J797" s="665"/>
      <c r="K797" s="665"/>
      <c r="L797" s="665"/>
      <c r="M797" s="665"/>
      <c r="N797" s="665">
        <v>2</v>
      </c>
      <c r="O797" s="665">
        <v>5046</v>
      </c>
      <c r="P797" s="678"/>
      <c r="Q797" s="666">
        <v>2523</v>
      </c>
    </row>
    <row r="798" spans="1:17" ht="14.4" customHeight="1" x14ac:dyDescent="0.3">
      <c r="A798" s="661" t="s">
        <v>575</v>
      </c>
      <c r="B798" s="662" t="s">
        <v>7137</v>
      </c>
      <c r="C798" s="662" t="s">
        <v>6967</v>
      </c>
      <c r="D798" s="662" t="s">
        <v>8143</v>
      </c>
      <c r="E798" s="662" t="s">
        <v>8144</v>
      </c>
      <c r="F798" s="665"/>
      <c r="G798" s="665"/>
      <c r="H798" s="665"/>
      <c r="I798" s="665"/>
      <c r="J798" s="665"/>
      <c r="K798" s="665"/>
      <c r="L798" s="665"/>
      <c r="M798" s="665"/>
      <c r="N798" s="665">
        <v>1</v>
      </c>
      <c r="O798" s="665">
        <v>7940.7</v>
      </c>
      <c r="P798" s="678"/>
      <c r="Q798" s="666">
        <v>7940.7</v>
      </c>
    </row>
    <row r="799" spans="1:17" ht="14.4" customHeight="1" x14ac:dyDescent="0.3">
      <c r="A799" s="661" t="s">
        <v>575</v>
      </c>
      <c r="B799" s="662" t="s">
        <v>7137</v>
      </c>
      <c r="C799" s="662" t="s">
        <v>6967</v>
      </c>
      <c r="D799" s="662" t="s">
        <v>8145</v>
      </c>
      <c r="E799" s="662" t="s">
        <v>8146</v>
      </c>
      <c r="F799" s="665"/>
      <c r="G799" s="665"/>
      <c r="H799" s="665"/>
      <c r="I799" s="665"/>
      <c r="J799" s="665">
        <v>1</v>
      </c>
      <c r="K799" s="665">
        <v>2129.11</v>
      </c>
      <c r="L799" s="665"/>
      <c r="M799" s="665">
        <v>2129.11</v>
      </c>
      <c r="N799" s="665"/>
      <c r="O799" s="665"/>
      <c r="P799" s="678"/>
      <c r="Q799" s="666"/>
    </row>
    <row r="800" spans="1:17" ht="14.4" customHeight="1" x14ac:dyDescent="0.3">
      <c r="A800" s="661" t="s">
        <v>575</v>
      </c>
      <c r="B800" s="662" t="s">
        <v>7137</v>
      </c>
      <c r="C800" s="662" t="s">
        <v>6967</v>
      </c>
      <c r="D800" s="662" t="s">
        <v>8147</v>
      </c>
      <c r="E800" s="662" t="s">
        <v>8148</v>
      </c>
      <c r="F800" s="665"/>
      <c r="G800" s="665"/>
      <c r="H800" s="665"/>
      <c r="I800" s="665"/>
      <c r="J800" s="665"/>
      <c r="K800" s="665"/>
      <c r="L800" s="665"/>
      <c r="M800" s="665"/>
      <c r="N800" s="665">
        <v>4.2</v>
      </c>
      <c r="O800" s="665">
        <v>281.39999999999998</v>
      </c>
      <c r="P800" s="678"/>
      <c r="Q800" s="666">
        <v>66.999999999999986</v>
      </c>
    </row>
    <row r="801" spans="1:17" ht="14.4" customHeight="1" x14ac:dyDescent="0.3">
      <c r="A801" s="661" t="s">
        <v>575</v>
      </c>
      <c r="B801" s="662" t="s">
        <v>7137</v>
      </c>
      <c r="C801" s="662" t="s">
        <v>6967</v>
      </c>
      <c r="D801" s="662" t="s">
        <v>8149</v>
      </c>
      <c r="E801" s="662" t="s">
        <v>8150</v>
      </c>
      <c r="F801" s="665"/>
      <c r="G801" s="665"/>
      <c r="H801" s="665"/>
      <c r="I801" s="665"/>
      <c r="J801" s="665"/>
      <c r="K801" s="665"/>
      <c r="L801" s="665"/>
      <c r="M801" s="665"/>
      <c r="N801" s="665">
        <v>1</v>
      </c>
      <c r="O801" s="665">
        <v>32510.52</v>
      </c>
      <c r="P801" s="678"/>
      <c r="Q801" s="666">
        <v>32510.52</v>
      </c>
    </row>
    <row r="802" spans="1:17" ht="14.4" customHeight="1" x14ac:dyDescent="0.3">
      <c r="A802" s="661" t="s">
        <v>575</v>
      </c>
      <c r="B802" s="662" t="s">
        <v>7137</v>
      </c>
      <c r="C802" s="662" t="s">
        <v>6967</v>
      </c>
      <c r="D802" s="662" t="s">
        <v>8151</v>
      </c>
      <c r="E802" s="662" t="s">
        <v>8152</v>
      </c>
      <c r="F802" s="665"/>
      <c r="G802" s="665"/>
      <c r="H802" s="665"/>
      <c r="I802" s="665"/>
      <c r="J802" s="665"/>
      <c r="K802" s="665"/>
      <c r="L802" s="665"/>
      <c r="M802" s="665"/>
      <c r="N802" s="665">
        <v>3</v>
      </c>
      <c r="O802" s="665">
        <v>10304.459999999999</v>
      </c>
      <c r="P802" s="678"/>
      <c r="Q802" s="666">
        <v>3434.8199999999997</v>
      </c>
    </row>
    <row r="803" spans="1:17" ht="14.4" customHeight="1" x14ac:dyDescent="0.3">
      <c r="A803" s="661" t="s">
        <v>575</v>
      </c>
      <c r="B803" s="662" t="s">
        <v>7137</v>
      </c>
      <c r="C803" s="662" t="s">
        <v>6967</v>
      </c>
      <c r="D803" s="662" t="s">
        <v>8153</v>
      </c>
      <c r="E803" s="662" t="s">
        <v>8154</v>
      </c>
      <c r="F803" s="665"/>
      <c r="G803" s="665"/>
      <c r="H803" s="665"/>
      <c r="I803" s="665"/>
      <c r="J803" s="665">
        <v>1</v>
      </c>
      <c r="K803" s="665">
        <v>9185.2900000000009</v>
      </c>
      <c r="L803" s="665"/>
      <c r="M803" s="665">
        <v>9185.2900000000009</v>
      </c>
      <c r="N803" s="665">
        <v>2</v>
      </c>
      <c r="O803" s="665">
        <v>18370.580000000002</v>
      </c>
      <c r="P803" s="678"/>
      <c r="Q803" s="666">
        <v>9185.2900000000009</v>
      </c>
    </row>
    <row r="804" spans="1:17" ht="14.4" customHeight="1" x14ac:dyDescent="0.3">
      <c r="A804" s="661" t="s">
        <v>575</v>
      </c>
      <c r="B804" s="662" t="s">
        <v>7137</v>
      </c>
      <c r="C804" s="662" t="s">
        <v>6967</v>
      </c>
      <c r="D804" s="662" t="s">
        <v>8155</v>
      </c>
      <c r="E804" s="662" t="s">
        <v>8156</v>
      </c>
      <c r="F804" s="665"/>
      <c r="G804" s="665"/>
      <c r="H804" s="665"/>
      <c r="I804" s="665"/>
      <c r="J804" s="665"/>
      <c r="K804" s="665"/>
      <c r="L804" s="665"/>
      <c r="M804" s="665"/>
      <c r="N804" s="665">
        <v>3</v>
      </c>
      <c r="O804" s="665">
        <v>16388.939999999999</v>
      </c>
      <c r="P804" s="678"/>
      <c r="Q804" s="666">
        <v>5462.98</v>
      </c>
    </row>
    <row r="805" spans="1:17" ht="14.4" customHeight="1" x14ac:dyDescent="0.3">
      <c r="A805" s="661" t="s">
        <v>575</v>
      </c>
      <c r="B805" s="662" t="s">
        <v>7137</v>
      </c>
      <c r="C805" s="662" t="s">
        <v>6967</v>
      </c>
      <c r="D805" s="662" t="s">
        <v>8157</v>
      </c>
      <c r="E805" s="662" t="s">
        <v>8158</v>
      </c>
      <c r="F805" s="665"/>
      <c r="G805" s="665"/>
      <c r="H805" s="665"/>
      <c r="I805" s="665"/>
      <c r="J805" s="665">
        <v>1</v>
      </c>
      <c r="K805" s="665">
        <v>391.75</v>
      </c>
      <c r="L805" s="665"/>
      <c r="M805" s="665">
        <v>391.75</v>
      </c>
      <c r="N805" s="665">
        <v>1</v>
      </c>
      <c r="O805" s="665">
        <v>391.75</v>
      </c>
      <c r="P805" s="678"/>
      <c r="Q805" s="666">
        <v>391.75</v>
      </c>
    </row>
    <row r="806" spans="1:17" ht="14.4" customHeight="1" x14ac:dyDescent="0.3">
      <c r="A806" s="661" t="s">
        <v>575</v>
      </c>
      <c r="B806" s="662" t="s">
        <v>7137</v>
      </c>
      <c r="C806" s="662" t="s">
        <v>6967</v>
      </c>
      <c r="D806" s="662" t="s">
        <v>8159</v>
      </c>
      <c r="E806" s="662" t="s">
        <v>8158</v>
      </c>
      <c r="F806" s="665"/>
      <c r="G806" s="665"/>
      <c r="H806" s="665"/>
      <c r="I806" s="665"/>
      <c r="J806" s="665"/>
      <c r="K806" s="665"/>
      <c r="L806" s="665"/>
      <c r="M806" s="665"/>
      <c r="N806" s="665">
        <v>1</v>
      </c>
      <c r="O806" s="665">
        <v>301.58</v>
      </c>
      <c r="P806" s="678"/>
      <c r="Q806" s="666">
        <v>301.58</v>
      </c>
    </row>
    <row r="807" spans="1:17" ht="14.4" customHeight="1" x14ac:dyDescent="0.3">
      <c r="A807" s="661" t="s">
        <v>575</v>
      </c>
      <c r="B807" s="662" t="s">
        <v>7137</v>
      </c>
      <c r="C807" s="662" t="s">
        <v>6967</v>
      </c>
      <c r="D807" s="662" t="s">
        <v>8160</v>
      </c>
      <c r="E807" s="662" t="s">
        <v>8161</v>
      </c>
      <c r="F807" s="665">
        <v>1</v>
      </c>
      <c r="G807" s="665">
        <v>7356.11</v>
      </c>
      <c r="H807" s="665">
        <v>1</v>
      </c>
      <c r="I807" s="665">
        <v>7356.11</v>
      </c>
      <c r="J807" s="665"/>
      <c r="K807" s="665"/>
      <c r="L807" s="665"/>
      <c r="M807" s="665"/>
      <c r="N807" s="665"/>
      <c r="O807" s="665"/>
      <c r="P807" s="678"/>
      <c r="Q807" s="666"/>
    </row>
    <row r="808" spans="1:17" ht="14.4" customHeight="1" x14ac:dyDescent="0.3">
      <c r="A808" s="661" t="s">
        <v>575</v>
      </c>
      <c r="B808" s="662" t="s">
        <v>7137</v>
      </c>
      <c r="C808" s="662" t="s">
        <v>6967</v>
      </c>
      <c r="D808" s="662" t="s">
        <v>8162</v>
      </c>
      <c r="E808" s="662" t="s">
        <v>8163</v>
      </c>
      <c r="F808" s="665"/>
      <c r="G808" s="665"/>
      <c r="H808" s="665"/>
      <c r="I808" s="665"/>
      <c r="J808" s="665"/>
      <c r="K808" s="665"/>
      <c r="L808" s="665"/>
      <c r="M808" s="665"/>
      <c r="N808" s="665">
        <v>1</v>
      </c>
      <c r="O808" s="665">
        <v>12716.29</v>
      </c>
      <c r="P808" s="678"/>
      <c r="Q808" s="666">
        <v>12716.29</v>
      </c>
    </row>
    <row r="809" spans="1:17" ht="14.4" customHeight="1" x14ac:dyDescent="0.3">
      <c r="A809" s="661" t="s">
        <v>575</v>
      </c>
      <c r="B809" s="662" t="s">
        <v>7137</v>
      </c>
      <c r="C809" s="662" t="s">
        <v>6967</v>
      </c>
      <c r="D809" s="662" t="s">
        <v>8164</v>
      </c>
      <c r="E809" s="662" t="s">
        <v>8165</v>
      </c>
      <c r="F809" s="665"/>
      <c r="G809" s="665"/>
      <c r="H809" s="665"/>
      <c r="I809" s="665"/>
      <c r="J809" s="665"/>
      <c r="K809" s="665"/>
      <c r="L809" s="665"/>
      <c r="M809" s="665"/>
      <c r="N809" s="665">
        <v>1</v>
      </c>
      <c r="O809" s="665">
        <v>556</v>
      </c>
      <c r="P809" s="678"/>
      <c r="Q809" s="666">
        <v>556</v>
      </c>
    </row>
    <row r="810" spans="1:17" ht="14.4" customHeight="1" x14ac:dyDescent="0.3">
      <c r="A810" s="661" t="s">
        <v>575</v>
      </c>
      <c r="B810" s="662" t="s">
        <v>7137</v>
      </c>
      <c r="C810" s="662" t="s">
        <v>6967</v>
      </c>
      <c r="D810" s="662" t="s">
        <v>8166</v>
      </c>
      <c r="E810" s="662" t="s">
        <v>8167</v>
      </c>
      <c r="F810" s="665">
        <v>1</v>
      </c>
      <c r="G810" s="665">
        <v>236.29</v>
      </c>
      <c r="H810" s="665">
        <v>1</v>
      </c>
      <c r="I810" s="665">
        <v>236.29</v>
      </c>
      <c r="J810" s="665"/>
      <c r="K810" s="665"/>
      <c r="L810" s="665"/>
      <c r="M810" s="665"/>
      <c r="N810" s="665"/>
      <c r="O810" s="665"/>
      <c r="P810" s="678"/>
      <c r="Q810" s="666"/>
    </row>
    <row r="811" spans="1:17" ht="14.4" customHeight="1" x14ac:dyDescent="0.3">
      <c r="A811" s="661" t="s">
        <v>575</v>
      </c>
      <c r="B811" s="662" t="s">
        <v>7137</v>
      </c>
      <c r="C811" s="662" t="s">
        <v>6967</v>
      </c>
      <c r="D811" s="662" t="s">
        <v>8168</v>
      </c>
      <c r="E811" s="662" t="s">
        <v>8169</v>
      </c>
      <c r="F811" s="665"/>
      <c r="G811" s="665"/>
      <c r="H811" s="665"/>
      <c r="I811" s="665"/>
      <c r="J811" s="665"/>
      <c r="K811" s="665"/>
      <c r="L811" s="665"/>
      <c r="M811" s="665"/>
      <c r="N811" s="665">
        <v>1</v>
      </c>
      <c r="O811" s="665">
        <v>15808.48</v>
      </c>
      <c r="P811" s="678"/>
      <c r="Q811" s="666">
        <v>15808.48</v>
      </c>
    </row>
    <row r="812" spans="1:17" ht="14.4" customHeight="1" x14ac:dyDescent="0.3">
      <c r="A812" s="661" t="s">
        <v>575</v>
      </c>
      <c r="B812" s="662" t="s">
        <v>7137</v>
      </c>
      <c r="C812" s="662" t="s">
        <v>6967</v>
      </c>
      <c r="D812" s="662" t="s">
        <v>8170</v>
      </c>
      <c r="E812" s="662" t="s">
        <v>7514</v>
      </c>
      <c r="F812" s="665">
        <v>1</v>
      </c>
      <c r="G812" s="665">
        <v>224.89</v>
      </c>
      <c r="H812" s="665">
        <v>1</v>
      </c>
      <c r="I812" s="665">
        <v>224.89</v>
      </c>
      <c r="J812" s="665"/>
      <c r="K812" s="665"/>
      <c r="L812" s="665"/>
      <c r="M812" s="665"/>
      <c r="N812" s="665"/>
      <c r="O812" s="665"/>
      <c r="P812" s="678"/>
      <c r="Q812" s="666"/>
    </row>
    <row r="813" spans="1:17" ht="14.4" customHeight="1" x14ac:dyDescent="0.3">
      <c r="A813" s="661" t="s">
        <v>575</v>
      </c>
      <c r="B813" s="662" t="s">
        <v>7137</v>
      </c>
      <c r="C813" s="662" t="s">
        <v>6967</v>
      </c>
      <c r="D813" s="662" t="s">
        <v>8171</v>
      </c>
      <c r="E813" s="662" t="s">
        <v>8129</v>
      </c>
      <c r="F813" s="665"/>
      <c r="G813" s="665"/>
      <c r="H813" s="665"/>
      <c r="I813" s="665"/>
      <c r="J813" s="665"/>
      <c r="K813" s="665"/>
      <c r="L813" s="665"/>
      <c r="M813" s="665"/>
      <c r="N813" s="665">
        <v>3</v>
      </c>
      <c r="O813" s="665">
        <v>13928.73</v>
      </c>
      <c r="P813" s="678"/>
      <c r="Q813" s="666">
        <v>4642.91</v>
      </c>
    </row>
    <row r="814" spans="1:17" ht="14.4" customHeight="1" x14ac:dyDescent="0.3">
      <c r="A814" s="661" t="s">
        <v>575</v>
      </c>
      <c r="B814" s="662" t="s">
        <v>7137</v>
      </c>
      <c r="C814" s="662" t="s">
        <v>6967</v>
      </c>
      <c r="D814" s="662" t="s">
        <v>8172</v>
      </c>
      <c r="E814" s="662" t="s">
        <v>8173</v>
      </c>
      <c r="F814" s="665"/>
      <c r="G814" s="665"/>
      <c r="H814" s="665"/>
      <c r="I814" s="665"/>
      <c r="J814" s="665">
        <v>1</v>
      </c>
      <c r="K814" s="665">
        <v>291.22000000000003</v>
      </c>
      <c r="L814" s="665"/>
      <c r="M814" s="665">
        <v>291.22000000000003</v>
      </c>
      <c r="N814" s="665"/>
      <c r="O814" s="665"/>
      <c r="P814" s="678"/>
      <c r="Q814" s="666"/>
    </row>
    <row r="815" spans="1:17" ht="14.4" customHeight="1" x14ac:dyDescent="0.3">
      <c r="A815" s="661" t="s">
        <v>575</v>
      </c>
      <c r="B815" s="662" t="s">
        <v>7137</v>
      </c>
      <c r="C815" s="662" t="s">
        <v>6967</v>
      </c>
      <c r="D815" s="662" t="s">
        <v>8174</v>
      </c>
      <c r="E815" s="662" t="s">
        <v>8175</v>
      </c>
      <c r="F815" s="665"/>
      <c r="G815" s="665"/>
      <c r="H815" s="665"/>
      <c r="I815" s="665"/>
      <c r="J815" s="665">
        <v>1</v>
      </c>
      <c r="K815" s="665">
        <v>4815.9799999999996</v>
      </c>
      <c r="L815" s="665"/>
      <c r="M815" s="665">
        <v>4815.9799999999996</v>
      </c>
      <c r="N815" s="665"/>
      <c r="O815" s="665"/>
      <c r="P815" s="678"/>
      <c r="Q815" s="666"/>
    </row>
    <row r="816" spans="1:17" ht="14.4" customHeight="1" x14ac:dyDescent="0.3">
      <c r="A816" s="661" t="s">
        <v>575</v>
      </c>
      <c r="B816" s="662" t="s">
        <v>7137</v>
      </c>
      <c r="C816" s="662" t="s">
        <v>6967</v>
      </c>
      <c r="D816" s="662" t="s">
        <v>8176</v>
      </c>
      <c r="E816" s="662" t="s">
        <v>7547</v>
      </c>
      <c r="F816" s="665">
        <v>1</v>
      </c>
      <c r="G816" s="665">
        <v>1916.24</v>
      </c>
      <c r="H816" s="665">
        <v>1</v>
      </c>
      <c r="I816" s="665">
        <v>1916.24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575</v>
      </c>
      <c r="B817" s="662" t="s">
        <v>7137</v>
      </c>
      <c r="C817" s="662" t="s">
        <v>6967</v>
      </c>
      <c r="D817" s="662" t="s">
        <v>8177</v>
      </c>
      <c r="E817" s="662" t="s">
        <v>8178</v>
      </c>
      <c r="F817" s="665"/>
      <c r="G817" s="665"/>
      <c r="H817" s="665"/>
      <c r="I817" s="665"/>
      <c r="J817" s="665">
        <v>1</v>
      </c>
      <c r="K817" s="665">
        <v>1728.65</v>
      </c>
      <c r="L817" s="665"/>
      <c r="M817" s="665">
        <v>1728.65</v>
      </c>
      <c r="N817" s="665"/>
      <c r="O817" s="665"/>
      <c r="P817" s="678"/>
      <c r="Q817" s="666"/>
    </row>
    <row r="818" spans="1:17" ht="14.4" customHeight="1" x14ac:dyDescent="0.3">
      <c r="A818" s="661" t="s">
        <v>575</v>
      </c>
      <c r="B818" s="662" t="s">
        <v>7137</v>
      </c>
      <c r="C818" s="662" t="s">
        <v>6967</v>
      </c>
      <c r="D818" s="662" t="s">
        <v>8179</v>
      </c>
      <c r="E818" s="662" t="s">
        <v>8158</v>
      </c>
      <c r="F818" s="665"/>
      <c r="G818" s="665"/>
      <c r="H818" s="665"/>
      <c r="I818" s="665"/>
      <c r="J818" s="665">
        <v>1</v>
      </c>
      <c r="K818" s="665">
        <v>517.15</v>
      </c>
      <c r="L818" s="665"/>
      <c r="M818" s="665">
        <v>517.15</v>
      </c>
      <c r="N818" s="665"/>
      <c r="O818" s="665"/>
      <c r="P818" s="678"/>
      <c r="Q818" s="666"/>
    </row>
    <row r="819" spans="1:17" ht="14.4" customHeight="1" x14ac:dyDescent="0.3">
      <c r="A819" s="661" t="s">
        <v>575</v>
      </c>
      <c r="B819" s="662" t="s">
        <v>7137</v>
      </c>
      <c r="C819" s="662" t="s">
        <v>6967</v>
      </c>
      <c r="D819" s="662" t="s">
        <v>8180</v>
      </c>
      <c r="E819" s="662" t="s">
        <v>8181</v>
      </c>
      <c r="F819" s="665"/>
      <c r="G819" s="665"/>
      <c r="H819" s="665"/>
      <c r="I819" s="665"/>
      <c r="J819" s="665"/>
      <c r="K819" s="665"/>
      <c r="L819" s="665"/>
      <c r="M819" s="665"/>
      <c r="N819" s="665">
        <v>1</v>
      </c>
      <c r="O819" s="665">
        <v>3455.2</v>
      </c>
      <c r="P819" s="678"/>
      <c r="Q819" s="666">
        <v>3455.2</v>
      </c>
    </row>
    <row r="820" spans="1:17" ht="14.4" customHeight="1" x14ac:dyDescent="0.3">
      <c r="A820" s="661" t="s">
        <v>575</v>
      </c>
      <c r="B820" s="662" t="s">
        <v>7137</v>
      </c>
      <c r="C820" s="662" t="s">
        <v>6967</v>
      </c>
      <c r="D820" s="662" t="s">
        <v>8182</v>
      </c>
      <c r="E820" s="662" t="s">
        <v>8183</v>
      </c>
      <c r="F820" s="665"/>
      <c r="G820" s="665"/>
      <c r="H820" s="665"/>
      <c r="I820" s="665"/>
      <c r="J820" s="665">
        <v>2</v>
      </c>
      <c r="K820" s="665">
        <v>20163.5</v>
      </c>
      <c r="L820" s="665"/>
      <c r="M820" s="665">
        <v>10081.75</v>
      </c>
      <c r="N820" s="665"/>
      <c r="O820" s="665"/>
      <c r="P820" s="678"/>
      <c r="Q820" s="666"/>
    </row>
    <row r="821" spans="1:17" ht="14.4" customHeight="1" x14ac:dyDescent="0.3">
      <c r="A821" s="661" t="s">
        <v>575</v>
      </c>
      <c r="B821" s="662" t="s">
        <v>7137</v>
      </c>
      <c r="C821" s="662" t="s">
        <v>6967</v>
      </c>
      <c r="D821" s="662" t="s">
        <v>8184</v>
      </c>
      <c r="E821" s="662" t="s">
        <v>8185</v>
      </c>
      <c r="F821" s="665"/>
      <c r="G821" s="665"/>
      <c r="H821" s="665"/>
      <c r="I821" s="665"/>
      <c r="J821" s="665"/>
      <c r="K821" s="665"/>
      <c r="L821" s="665"/>
      <c r="M821" s="665"/>
      <c r="N821" s="665">
        <v>1</v>
      </c>
      <c r="O821" s="665">
        <v>5286.49</v>
      </c>
      <c r="P821" s="678"/>
      <c r="Q821" s="666">
        <v>5286.49</v>
      </c>
    </row>
    <row r="822" spans="1:17" ht="14.4" customHeight="1" x14ac:dyDescent="0.3">
      <c r="A822" s="661" t="s">
        <v>575</v>
      </c>
      <c r="B822" s="662" t="s">
        <v>7137</v>
      </c>
      <c r="C822" s="662" t="s">
        <v>6967</v>
      </c>
      <c r="D822" s="662" t="s">
        <v>8186</v>
      </c>
      <c r="E822" s="662" t="s">
        <v>8187</v>
      </c>
      <c r="F822" s="665">
        <v>0.1</v>
      </c>
      <c r="G822" s="665">
        <v>231.21</v>
      </c>
      <c r="H822" s="665">
        <v>1</v>
      </c>
      <c r="I822" s="665">
        <v>2312.1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575</v>
      </c>
      <c r="B823" s="662" t="s">
        <v>7137</v>
      </c>
      <c r="C823" s="662" t="s">
        <v>6967</v>
      </c>
      <c r="D823" s="662" t="s">
        <v>8188</v>
      </c>
      <c r="E823" s="662" t="s">
        <v>8189</v>
      </c>
      <c r="F823" s="665"/>
      <c r="G823" s="665"/>
      <c r="H823" s="665"/>
      <c r="I823" s="665"/>
      <c r="J823" s="665">
        <v>1</v>
      </c>
      <c r="K823" s="665">
        <v>5118.6000000000004</v>
      </c>
      <c r="L823" s="665"/>
      <c r="M823" s="665">
        <v>5118.6000000000004</v>
      </c>
      <c r="N823" s="665"/>
      <c r="O823" s="665"/>
      <c r="P823" s="678"/>
      <c r="Q823" s="666"/>
    </row>
    <row r="824" spans="1:17" ht="14.4" customHeight="1" x14ac:dyDescent="0.3">
      <c r="A824" s="661" t="s">
        <v>575</v>
      </c>
      <c r="B824" s="662" t="s">
        <v>7137</v>
      </c>
      <c r="C824" s="662" t="s">
        <v>6967</v>
      </c>
      <c r="D824" s="662" t="s">
        <v>8190</v>
      </c>
      <c r="E824" s="662" t="s">
        <v>8191</v>
      </c>
      <c r="F824" s="665"/>
      <c r="G824" s="665"/>
      <c r="H824" s="665"/>
      <c r="I824" s="665"/>
      <c r="J824" s="665"/>
      <c r="K824" s="665"/>
      <c r="L824" s="665"/>
      <c r="M824" s="665"/>
      <c r="N824" s="665">
        <v>1</v>
      </c>
      <c r="O824" s="665">
        <v>1830</v>
      </c>
      <c r="P824" s="678"/>
      <c r="Q824" s="666">
        <v>1830</v>
      </c>
    </row>
    <row r="825" spans="1:17" ht="14.4" customHeight="1" x14ac:dyDescent="0.3">
      <c r="A825" s="661" t="s">
        <v>575</v>
      </c>
      <c r="B825" s="662" t="s">
        <v>7137</v>
      </c>
      <c r="C825" s="662" t="s">
        <v>6967</v>
      </c>
      <c r="D825" s="662" t="s">
        <v>8192</v>
      </c>
      <c r="E825" s="662" t="s">
        <v>8183</v>
      </c>
      <c r="F825" s="665"/>
      <c r="G825" s="665"/>
      <c r="H825" s="665"/>
      <c r="I825" s="665"/>
      <c r="J825" s="665">
        <v>1</v>
      </c>
      <c r="K825" s="665">
        <v>9224.67</v>
      </c>
      <c r="L825" s="665"/>
      <c r="M825" s="665">
        <v>9224.67</v>
      </c>
      <c r="N825" s="665"/>
      <c r="O825" s="665"/>
      <c r="P825" s="678"/>
      <c r="Q825" s="666"/>
    </row>
    <row r="826" spans="1:17" ht="14.4" customHeight="1" x14ac:dyDescent="0.3">
      <c r="A826" s="661" t="s">
        <v>575</v>
      </c>
      <c r="B826" s="662" t="s">
        <v>7137</v>
      </c>
      <c r="C826" s="662" t="s">
        <v>6967</v>
      </c>
      <c r="D826" s="662" t="s">
        <v>8193</v>
      </c>
      <c r="E826" s="662" t="s">
        <v>1390</v>
      </c>
      <c r="F826" s="665"/>
      <c r="G826" s="665"/>
      <c r="H826" s="665"/>
      <c r="I826" s="665"/>
      <c r="J826" s="665"/>
      <c r="K826" s="665"/>
      <c r="L826" s="665"/>
      <c r="M826" s="665"/>
      <c r="N826" s="665">
        <v>1</v>
      </c>
      <c r="O826" s="665">
        <v>3236.1</v>
      </c>
      <c r="P826" s="678"/>
      <c r="Q826" s="666">
        <v>3236.1</v>
      </c>
    </row>
    <row r="827" spans="1:17" ht="14.4" customHeight="1" x14ac:dyDescent="0.3">
      <c r="A827" s="661" t="s">
        <v>575</v>
      </c>
      <c r="B827" s="662" t="s">
        <v>7137</v>
      </c>
      <c r="C827" s="662" t="s">
        <v>6967</v>
      </c>
      <c r="D827" s="662" t="s">
        <v>8194</v>
      </c>
      <c r="E827" s="662" t="s">
        <v>8125</v>
      </c>
      <c r="F827" s="665">
        <v>0.1</v>
      </c>
      <c r="G827" s="665">
        <v>38.520000000000003</v>
      </c>
      <c r="H827" s="665">
        <v>1</v>
      </c>
      <c r="I827" s="665">
        <v>385.2</v>
      </c>
      <c r="J827" s="665"/>
      <c r="K827" s="665"/>
      <c r="L827" s="665"/>
      <c r="M827" s="665"/>
      <c r="N827" s="665"/>
      <c r="O827" s="665"/>
      <c r="P827" s="678"/>
      <c r="Q827" s="666"/>
    </row>
    <row r="828" spans="1:17" ht="14.4" customHeight="1" x14ac:dyDescent="0.3">
      <c r="A828" s="661" t="s">
        <v>575</v>
      </c>
      <c r="B828" s="662" t="s">
        <v>7137</v>
      </c>
      <c r="C828" s="662" t="s">
        <v>6967</v>
      </c>
      <c r="D828" s="662" t="s">
        <v>8195</v>
      </c>
      <c r="E828" s="662" t="s">
        <v>7840</v>
      </c>
      <c r="F828" s="665"/>
      <c r="G828" s="665"/>
      <c r="H828" s="665"/>
      <c r="I828" s="665"/>
      <c r="J828" s="665"/>
      <c r="K828" s="665"/>
      <c r="L828" s="665"/>
      <c r="M828" s="665"/>
      <c r="N828" s="665">
        <v>1</v>
      </c>
      <c r="O828" s="665">
        <v>659.7</v>
      </c>
      <c r="P828" s="678"/>
      <c r="Q828" s="666">
        <v>659.7</v>
      </c>
    </row>
    <row r="829" spans="1:17" ht="14.4" customHeight="1" x14ac:dyDescent="0.3">
      <c r="A829" s="661" t="s">
        <v>575</v>
      </c>
      <c r="B829" s="662" t="s">
        <v>7137</v>
      </c>
      <c r="C829" s="662" t="s">
        <v>6967</v>
      </c>
      <c r="D829" s="662" t="s">
        <v>8196</v>
      </c>
      <c r="E829" s="662" t="s">
        <v>7840</v>
      </c>
      <c r="F829" s="665"/>
      <c r="G829" s="665"/>
      <c r="H829" s="665"/>
      <c r="I829" s="665"/>
      <c r="J829" s="665"/>
      <c r="K829" s="665"/>
      <c r="L829" s="665"/>
      <c r="M829" s="665"/>
      <c r="N829" s="665">
        <v>2</v>
      </c>
      <c r="O829" s="665">
        <v>1180.4000000000001</v>
      </c>
      <c r="P829" s="678"/>
      <c r="Q829" s="666">
        <v>590.20000000000005</v>
      </c>
    </row>
    <row r="830" spans="1:17" ht="14.4" customHeight="1" x14ac:dyDescent="0.3">
      <c r="A830" s="661" t="s">
        <v>575</v>
      </c>
      <c r="B830" s="662" t="s">
        <v>7137</v>
      </c>
      <c r="C830" s="662" t="s">
        <v>6967</v>
      </c>
      <c r="D830" s="662" t="s">
        <v>8197</v>
      </c>
      <c r="E830" s="662" t="s">
        <v>7760</v>
      </c>
      <c r="F830" s="665">
        <v>1</v>
      </c>
      <c r="G830" s="665">
        <v>10208</v>
      </c>
      <c r="H830" s="665">
        <v>1</v>
      </c>
      <c r="I830" s="665">
        <v>10208</v>
      </c>
      <c r="J830" s="665"/>
      <c r="K830" s="665"/>
      <c r="L830" s="665"/>
      <c r="M830" s="665"/>
      <c r="N830" s="665"/>
      <c r="O830" s="665"/>
      <c r="P830" s="678"/>
      <c r="Q830" s="666"/>
    </row>
    <row r="831" spans="1:17" ht="14.4" customHeight="1" x14ac:dyDescent="0.3">
      <c r="A831" s="661" t="s">
        <v>575</v>
      </c>
      <c r="B831" s="662" t="s">
        <v>7137</v>
      </c>
      <c r="C831" s="662" t="s">
        <v>6967</v>
      </c>
      <c r="D831" s="662" t="s">
        <v>8198</v>
      </c>
      <c r="E831" s="662" t="s">
        <v>8199</v>
      </c>
      <c r="F831" s="665"/>
      <c r="G831" s="665"/>
      <c r="H831" s="665"/>
      <c r="I831" s="665"/>
      <c r="J831" s="665"/>
      <c r="K831" s="665"/>
      <c r="L831" s="665"/>
      <c r="M831" s="665"/>
      <c r="N831" s="665">
        <v>1</v>
      </c>
      <c r="O831" s="665">
        <v>11304</v>
      </c>
      <c r="P831" s="678"/>
      <c r="Q831" s="666">
        <v>11304</v>
      </c>
    </row>
    <row r="832" spans="1:17" ht="14.4" customHeight="1" x14ac:dyDescent="0.3">
      <c r="A832" s="661" t="s">
        <v>575</v>
      </c>
      <c r="B832" s="662" t="s">
        <v>7137</v>
      </c>
      <c r="C832" s="662" t="s">
        <v>6967</v>
      </c>
      <c r="D832" s="662" t="s">
        <v>8200</v>
      </c>
      <c r="E832" s="662" t="s">
        <v>8201</v>
      </c>
      <c r="F832" s="665"/>
      <c r="G832" s="665"/>
      <c r="H832" s="665"/>
      <c r="I832" s="665"/>
      <c r="J832" s="665"/>
      <c r="K832" s="665"/>
      <c r="L832" s="665"/>
      <c r="M832" s="665"/>
      <c r="N832" s="665">
        <v>4</v>
      </c>
      <c r="O832" s="665">
        <v>3059.32</v>
      </c>
      <c r="P832" s="678"/>
      <c r="Q832" s="666">
        <v>764.83</v>
      </c>
    </row>
    <row r="833" spans="1:17" ht="14.4" customHeight="1" x14ac:dyDescent="0.3">
      <c r="A833" s="661" t="s">
        <v>575</v>
      </c>
      <c r="B833" s="662" t="s">
        <v>7137</v>
      </c>
      <c r="C833" s="662" t="s">
        <v>6967</v>
      </c>
      <c r="D833" s="662" t="s">
        <v>8202</v>
      </c>
      <c r="E833" s="662" t="s">
        <v>8201</v>
      </c>
      <c r="F833" s="665"/>
      <c r="G833" s="665"/>
      <c r="H833" s="665"/>
      <c r="I833" s="665"/>
      <c r="J833" s="665"/>
      <c r="K833" s="665"/>
      <c r="L833" s="665"/>
      <c r="M833" s="665"/>
      <c r="N833" s="665">
        <v>2</v>
      </c>
      <c r="O833" s="665">
        <v>1420</v>
      </c>
      <c r="P833" s="678"/>
      <c r="Q833" s="666">
        <v>710</v>
      </c>
    </row>
    <row r="834" spans="1:17" ht="14.4" customHeight="1" x14ac:dyDescent="0.3">
      <c r="A834" s="661" t="s">
        <v>575</v>
      </c>
      <c r="B834" s="662" t="s">
        <v>7137</v>
      </c>
      <c r="C834" s="662" t="s">
        <v>6967</v>
      </c>
      <c r="D834" s="662" t="s">
        <v>8203</v>
      </c>
      <c r="E834" s="662" t="s">
        <v>7464</v>
      </c>
      <c r="F834" s="665"/>
      <c r="G834" s="665"/>
      <c r="H834" s="665"/>
      <c r="I834" s="665"/>
      <c r="J834" s="665"/>
      <c r="K834" s="665"/>
      <c r="L834" s="665"/>
      <c r="M834" s="665"/>
      <c r="N834" s="665">
        <v>1</v>
      </c>
      <c r="O834" s="665">
        <v>12262.25</v>
      </c>
      <c r="P834" s="678"/>
      <c r="Q834" s="666">
        <v>12262.25</v>
      </c>
    </row>
    <row r="835" spans="1:17" ht="14.4" customHeight="1" x14ac:dyDescent="0.3">
      <c r="A835" s="661" t="s">
        <v>575</v>
      </c>
      <c r="B835" s="662" t="s">
        <v>7137</v>
      </c>
      <c r="C835" s="662" t="s">
        <v>6967</v>
      </c>
      <c r="D835" s="662" t="s">
        <v>8204</v>
      </c>
      <c r="E835" s="662" t="s">
        <v>8205</v>
      </c>
      <c r="F835" s="665">
        <v>2</v>
      </c>
      <c r="G835" s="665">
        <v>871.16</v>
      </c>
      <c r="H835" s="665">
        <v>1</v>
      </c>
      <c r="I835" s="665">
        <v>435.58</v>
      </c>
      <c r="J835" s="665"/>
      <c r="K835" s="665"/>
      <c r="L835" s="665"/>
      <c r="M835" s="665"/>
      <c r="N835" s="665"/>
      <c r="O835" s="665"/>
      <c r="P835" s="678"/>
      <c r="Q835" s="666"/>
    </row>
    <row r="836" spans="1:17" ht="14.4" customHeight="1" x14ac:dyDescent="0.3">
      <c r="A836" s="661" t="s">
        <v>575</v>
      </c>
      <c r="B836" s="662" t="s">
        <v>7137</v>
      </c>
      <c r="C836" s="662" t="s">
        <v>6967</v>
      </c>
      <c r="D836" s="662" t="s">
        <v>8206</v>
      </c>
      <c r="E836" s="662" t="s">
        <v>8207</v>
      </c>
      <c r="F836" s="665"/>
      <c r="G836" s="665"/>
      <c r="H836" s="665"/>
      <c r="I836" s="665"/>
      <c r="J836" s="665">
        <v>0.1</v>
      </c>
      <c r="K836" s="665">
        <v>338.34</v>
      </c>
      <c r="L836" s="665"/>
      <c r="M836" s="665">
        <v>3383.3999999999996</v>
      </c>
      <c r="N836" s="665"/>
      <c r="O836" s="665"/>
      <c r="P836" s="678"/>
      <c r="Q836" s="666"/>
    </row>
    <row r="837" spans="1:17" ht="14.4" customHeight="1" x14ac:dyDescent="0.3">
      <c r="A837" s="661" t="s">
        <v>575</v>
      </c>
      <c r="B837" s="662" t="s">
        <v>7137</v>
      </c>
      <c r="C837" s="662" t="s">
        <v>6967</v>
      </c>
      <c r="D837" s="662" t="s">
        <v>8208</v>
      </c>
      <c r="E837" s="662" t="s">
        <v>7938</v>
      </c>
      <c r="F837" s="665">
        <v>6</v>
      </c>
      <c r="G837" s="665">
        <v>20386.919999999998</v>
      </c>
      <c r="H837" s="665">
        <v>1</v>
      </c>
      <c r="I837" s="665">
        <v>3397.8199999999997</v>
      </c>
      <c r="J837" s="665"/>
      <c r="K837" s="665"/>
      <c r="L837" s="665"/>
      <c r="M837" s="665"/>
      <c r="N837" s="665"/>
      <c r="O837" s="665"/>
      <c r="P837" s="678"/>
      <c r="Q837" s="666"/>
    </row>
    <row r="838" spans="1:17" ht="14.4" customHeight="1" x14ac:dyDescent="0.3">
      <c r="A838" s="661" t="s">
        <v>575</v>
      </c>
      <c r="B838" s="662" t="s">
        <v>7137</v>
      </c>
      <c r="C838" s="662" t="s">
        <v>6967</v>
      </c>
      <c r="D838" s="662" t="s">
        <v>8209</v>
      </c>
      <c r="E838" s="662" t="s">
        <v>8210</v>
      </c>
      <c r="F838" s="665"/>
      <c r="G838" s="665"/>
      <c r="H838" s="665"/>
      <c r="I838" s="665"/>
      <c r="J838" s="665"/>
      <c r="K838" s="665"/>
      <c r="L838" s="665"/>
      <c r="M838" s="665"/>
      <c r="N838" s="665">
        <v>4</v>
      </c>
      <c r="O838" s="665">
        <v>8694.2800000000007</v>
      </c>
      <c r="P838" s="678"/>
      <c r="Q838" s="666">
        <v>2173.5700000000002</v>
      </c>
    </row>
    <row r="839" spans="1:17" ht="14.4" customHeight="1" x14ac:dyDescent="0.3">
      <c r="A839" s="661" t="s">
        <v>575</v>
      </c>
      <c r="B839" s="662" t="s">
        <v>7137</v>
      </c>
      <c r="C839" s="662" t="s">
        <v>6926</v>
      </c>
      <c r="D839" s="662" t="s">
        <v>8211</v>
      </c>
      <c r="E839" s="662" t="s">
        <v>8212</v>
      </c>
      <c r="F839" s="665">
        <v>24</v>
      </c>
      <c r="G839" s="665">
        <v>4440</v>
      </c>
      <c r="H839" s="665">
        <v>1</v>
      </c>
      <c r="I839" s="665">
        <v>185</v>
      </c>
      <c r="J839" s="665">
        <v>44</v>
      </c>
      <c r="K839" s="665">
        <v>8239</v>
      </c>
      <c r="L839" s="665">
        <v>1.8556306306306307</v>
      </c>
      <c r="M839" s="665">
        <v>187.25</v>
      </c>
      <c r="N839" s="665">
        <v>46</v>
      </c>
      <c r="O839" s="665">
        <v>8692</v>
      </c>
      <c r="P839" s="678">
        <v>1.9576576576576576</v>
      </c>
      <c r="Q839" s="666">
        <v>188.95652173913044</v>
      </c>
    </row>
    <row r="840" spans="1:17" ht="14.4" customHeight="1" x14ac:dyDescent="0.3">
      <c r="A840" s="661" t="s">
        <v>575</v>
      </c>
      <c r="B840" s="662" t="s">
        <v>7137</v>
      </c>
      <c r="C840" s="662" t="s">
        <v>6926</v>
      </c>
      <c r="D840" s="662" t="s">
        <v>6998</v>
      </c>
      <c r="E840" s="662" t="s">
        <v>6999</v>
      </c>
      <c r="F840" s="665">
        <v>346</v>
      </c>
      <c r="G840" s="665">
        <v>80272</v>
      </c>
      <c r="H840" s="665">
        <v>1</v>
      </c>
      <c r="I840" s="665">
        <v>232</v>
      </c>
      <c r="J840" s="665"/>
      <c r="K840" s="665"/>
      <c r="L840" s="665"/>
      <c r="M840" s="665"/>
      <c r="N840" s="665"/>
      <c r="O840" s="665"/>
      <c r="P840" s="678"/>
      <c r="Q840" s="666"/>
    </row>
    <row r="841" spans="1:17" ht="14.4" customHeight="1" x14ac:dyDescent="0.3">
      <c r="A841" s="661" t="s">
        <v>575</v>
      </c>
      <c r="B841" s="662" t="s">
        <v>7137</v>
      </c>
      <c r="C841" s="662" t="s">
        <v>6926</v>
      </c>
      <c r="D841" s="662" t="s">
        <v>7240</v>
      </c>
      <c r="E841" s="662" t="s">
        <v>7241</v>
      </c>
      <c r="F841" s="665">
        <v>1</v>
      </c>
      <c r="G841" s="665">
        <v>1617</v>
      </c>
      <c r="H841" s="665">
        <v>1</v>
      </c>
      <c r="I841" s="665">
        <v>1617</v>
      </c>
      <c r="J841" s="665">
        <v>2</v>
      </c>
      <c r="K841" s="665">
        <v>3234</v>
      </c>
      <c r="L841" s="665">
        <v>2</v>
      </c>
      <c r="M841" s="665">
        <v>1617</v>
      </c>
      <c r="N841" s="665"/>
      <c r="O841" s="665"/>
      <c r="P841" s="678"/>
      <c r="Q841" s="666"/>
    </row>
    <row r="842" spans="1:17" ht="14.4" customHeight="1" x14ac:dyDescent="0.3">
      <c r="A842" s="661" t="s">
        <v>575</v>
      </c>
      <c r="B842" s="662" t="s">
        <v>7137</v>
      </c>
      <c r="C842" s="662" t="s">
        <v>6926</v>
      </c>
      <c r="D842" s="662" t="s">
        <v>7248</v>
      </c>
      <c r="E842" s="662" t="s">
        <v>7249</v>
      </c>
      <c r="F842" s="665">
        <v>157</v>
      </c>
      <c r="G842" s="665">
        <v>106911</v>
      </c>
      <c r="H842" s="665">
        <v>1</v>
      </c>
      <c r="I842" s="665">
        <v>680.96178343949043</v>
      </c>
      <c r="J842" s="665">
        <v>150</v>
      </c>
      <c r="K842" s="665">
        <v>97772</v>
      </c>
      <c r="L842" s="665">
        <v>0.91451768293253266</v>
      </c>
      <c r="M842" s="665">
        <v>651.81333333333339</v>
      </c>
      <c r="N842" s="665">
        <v>194</v>
      </c>
      <c r="O842" s="665">
        <v>135019</v>
      </c>
      <c r="P842" s="678">
        <v>1.2629102711601239</v>
      </c>
      <c r="Q842" s="666">
        <v>695.97422680412376</v>
      </c>
    </row>
    <row r="843" spans="1:17" ht="14.4" customHeight="1" x14ac:dyDescent="0.3">
      <c r="A843" s="661" t="s">
        <v>575</v>
      </c>
      <c r="B843" s="662" t="s">
        <v>7137</v>
      </c>
      <c r="C843" s="662" t="s">
        <v>6926</v>
      </c>
      <c r="D843" s="662" t="s">
        <v>7003</v>
      </c>
      <c r="E843" s="662" t="s">
        <v>7004</v>
      </c>
      <c r="F843" s="665">
        <v>46</v>
      </c>
      <c r="G843" s="665">
        <v>5704</v>
      </c>
      <c r="H843" s="665">
        <v>1</v>
      </c>
      <c r="I843" s="665">
        <v>124</v>
      </c>
      <c r="J843" s="665">
        <v>30</v>
      </c>
      <c r="K843" s="665">
        <v>5468</v>
      </c>
      <c r="L843" s="665">
        <v>0.95862552594670403</v>
      </c>
      <c r="M843" s="665">
        <v>182.26666666666668</v>
      </c>
      <c r="N843" s="665">
        <v>45</v>
      </c>
      <c r="O843" s="665">
        <v>9045</v>
      </c>
      <c r="P843" s="678">
        <v>1.5857293127629732</v>
      </c>
      <c r="Q843" s="666">
        <v>201</v>
      </c>
    </row>
    <row r="844" spans="1:17" ht="14.4" customHeight="1" x14ac:dyDescent="0.3">
      <c r="A844" s="661" t="s">
        <v>575</v>
      </c>
      <c r="B844" s="662" t="s">
        <v>7137</v>
      </c>
      <c r="C844" s="662" t="s">
        <v>6926</v>
      </c>
      <c r="D844" s="662" t="s">
        <v>7005</v>
      </c>
      <c r="E844" s="662" t="s">
        <v>7006</v>
      </c>
      <c r="F844" s="665">
        <v>154</v>
      </c>
      <c r="G844" s="665">
        <v>22946</v>
      </c>
      <c r="H844" s="665">
        <v>1</v>
      </c>
      <c r="I844" s="665">
        <v>149</v>
      </c>
      <c r="J844" s="665">
        <v>163</v>
      </c>
      <c r="K844" s="665">
        <v>41656</v>
      </c>
      <c r="L844" s="665">
        <v>1.8153926610302449</v>
      </c>
      <c r="M844" s="665">
        <v>255.55828220858896</v>
      </c>
      <c r="N844" s="665">
        <v>135</v>
      </c>
      <c r="O844" s="665">
        <v>40634</v>
      </c>
      <c r="P844" s="678">
        <v>1.7708533077660595</v>
      </c>
      <c r="Q844" s="666">
        <v>300.99259259259259</v>
      </c>
    </row>
    <row r="845" spans="1:17" ht="14.4" customHeight="1" x14ac:dyDescent="0.3">
      <c r="A845" s="661" t="s">
        <v>575</v>
      </c>
      <c r="B845" s="662" t="s">
        <v>7137</v>
      </c>
      <c r="C845" s="662" t="s">
        <v>6926</v>
      </c>
      <c r="D845" s="662" t="s">
        <v>7007</v>
      </c>
      <c r="E845" s="662" t="s">
        <v>7008</v>
      </c>
      <c r="F845" s="665">
        <v>30</v>
      </c>
      <c r="G845" s="665">
        <v>6720</v>
      </c>
      <c r="H845" s="665">
        <v>1</v>
      </c>
      <c r="I845" s="665">
        <v>224</v>
      </c>
      <c r="J845" s="665">
        <v>25</v>
      </c>
      <c r="K845" s="665">
        <v>10620</v>
      </c>
      <c r="L845" s="665">
        <v>1.5803571428571428</v>
      </c>
      <c r="M845" s="665">
        <v>424.8</v>
      </c>
      <c r="N845" s="665">
        <v>18</v>
      </c>
      <c r="O845" s="665">
        <v>8568</v>
      </c>
      <c r="P845" s="678">
        <v>1.2749999999999999</v>
      </c>
      <c r="Q845" s="666">
        <v>476</v>
      </c>
    </row>
    <row r="846" spans="1:17" ht="14.4" customHeight="1" x14ac:dyDescent="0.3">
      <c r="A846" s="661" t="s">
        <v>575</v>
      </c>
      <c r="B846" s="662" t="s">
        <v>7137</v>
      </c>
      <c r="C846" s="662" t="s">
        <v>6926</v>
      </c>
      <c r="D846" s="662" t="s">
        <v>7009</v>
      </c>
      <c r="E846" s="662" t="s">
        <v>7010</v>
      </c>
      <c r="F846" s="665"/>
      <c r="G846" s="665"/>
      <c r="H846" s="665"/>
      <c r="I846" s="665"/>
      <c r="J846" s="665"/>
      <c r="K846" s="665"/>
      <c r="L846" s="665"/>
      <c r="M846" s="665"/>
      <c r="N846" s="665">
        <v>1</v>
      </c>
      <c r="O846" s="665">
        <v>95</v>
      </c>
      <c r="P846" s="678"/>
      <c r="Q846" s="666">
        <v>95</v>
      </c>
    </row>
    <row r="847" spans="1:17" ht="14.4" customHeight="1" x14ac:dyDescent="0.3">
      <c r="A847" s="661" t="s">
        <v>575</v>
      </c>
      <c r="B847" s="662" t="s">
        <v>7137</v>
      </c>
      <c r="C847" s="662" t="s">
        <v>6926</v>
      </c>
      <c r="D847" s="662" t="s">
        <v>7011</v>
      </c>
      <c r="E847" s="662" t="s">
        <v>7012</v>
      </c>
      <c r="F847" s="665"/>
      <c r="G847" s="665"/>
      <c r="H847" s="665"/>
      <c r="I847" s="665"/>
      <c r="J847" s="665">
        <v>1</v>
      </c>
      <c r="K847" s="665">
        <v>323</v>
      </c>
      <c r="L847" s="665"/>
      <c r="M847" s="665">
        <v>323</v>
      </c>
      <c r="N847" s="665"/>
      <c r="O847" s="665"/>
      <c r="P847" s="678"/>
      <c r="Q847" s="666"/>
    </row>
    <row r="848" spans="1:17" ht="14.4" customHeight="1" x14ac:dyDescent="0.3">
      <c r="A848" s="661" t="s">
        <v>575</v>
      </c>
      <c r="B848" s="662" t="s">
        <v>7137</v>
      </c>
      <c r="C848" s="662" t="s">
        <v>6926</v>
      </c>
      <c r="D848" s="662" t="s">
        <v>7013</v>
      </c>
      <c r="E848" s="662" t="s">
        <v>7014</v>
      </c>
      <c r="F848" s="665">
        <v>186</v>
      </c>
      <c r="G848" s="665">
        <v>16926</v>
      </c>
      <c r="H848" s="665">
        <v>1</v>
      </c>
      <c r="I848" s="665">
        <v>91</v>
      </c>
      <c r="J848" s="665">
        <v>157</v>
      </c>
      <c r="K848" s="665">
        <v>14159</v>
      </c>
      <c r="L848" s="665">
        <v>0.83652369136240101</v>
      </c>
      <c r="M848" s="665">
        <v>90.184713375796179</v>
      </c>
      <c r="N848" s="665">
        <v>153</v>
      </c>
      <c r="O848" s="665">
        <v>14229</v>
      </c>
      <c r="P848" s="678">
        <v>0.84065934065934067</v>
      </c>
      <c r="Q848" s="666">
        <v>93</v>
      </c>
    </row>
    <row r="849" spans="1:17" ht="14.4" customHeight="1" x14ac:dyDescent="0.3">
      <c r="A849" s="661" t="s">
        <v>575</v>
      </c>
      <c r="B849" s="662" t="s">
        <v>7137</v>
      </c>
      <c r="C849" s="662" t="s">
        <v>6926</v>
      </c>
      <c r="D849" s="662" t="s">
        <v>7017</v>
      </c>
      <c r="E849" s="662" t="s">
        <v>7018</v>
      </c>
      <c r="F849" s="665">
        <v>7</v>
      </c>
      <c r="G849" s="665">
        <v>1561</v>
      </c>
      <c r="H849" s="665">
        <v>1</v>
      </c>
      <c r="I849" s="665">
        <v>223</v>
      </c>
      <c r="J849" s="665">
        <v>15</v>
      </c>
      <c r="K849" s="665">
        <v>3397</v>
      </c>
      <c r="L849" s="665">
        <v>2.1761691223574631</v>
      </c>
      <c r="M849" s="665">
        <v>226.46666666666667</v>
      </c>
      <c r="N849" s="665">
        <v>3</v>
      </c>
      <c r="O849" s="665">
        <v>684</v>
      </c>
      <c r="P849" s="678">
        <v>0.43818065342729018</v>
      </c>
      <c r="Q849" s="666">
        <v>228</v>
      </c>
    </row>
    <row r="850" spans="1:17" ht="14.4" customHeight="1" x14ac:dyDescent="0.3">
      <c r="A850" s="661" t="s">
        <v>575</v>
      </c>
      <c r="B850" s="662" t="s">
        <v>7137</v>
      </c>
      <c r="C850" s="662" t="s">
        <v>6926</v>
      </c>
      <c r="D850" s="662" t="s">
        <v>8213</v>
      </c>
      <c r="E850" s="662" t="s">
        <v>8214</v>
      </c>
      <c r="F850" s="665">
        <v>16</v>
      </c>
      <c r="G850" s="665">
        <v>6016</v>
      </c>
      <c r="H850" s="665">
        <v>1</v>
      </c>
      <c r="I850" s="665">
        <v>376</v>
      </c>
      <c r="J850" s="665">
        <v>10</v>
      </c>
      <c r="K850" s="665">
        <v>3796</v>
      </c>
      <c r="L850" s="665">
        <v>0.63098404255319152</v>
      </c>
      <c r="M850" s="665">
        <v>379.6</v>
      </c>
      <c r="N850" s="665">
        <v>4</v>
      </c>
      <c r="O850" s="665">
        <v>1528</v>
      </c>
      <c r="P850" s="678">
        <v>0.25398936170212766</v>
      </c>
      <c r="Q850" s="666">
        <v>382</v>
      </c>
    </row>
    <row r="851" spans="1:17" ht="14.4" customHeight="1" x14ac:dyDescent="0.3">
      <c r="A851" s="661" t="s">
        <v>575</v>
      </c>
      <c r="B851" s="662" t="s">
        <v>7137</v>
      </c>
      <c r="C851" s="662" t="s">
        <v>6926</v>
      </c>
      <c r="D851" s="662" t="s">
        <v>7183</v>
      </c>
      <c r="E851" s="662" t="s">
        <v>7184</v>
      </c>
      <c r="F851" s="665">
        <v>28</v>
      </c>
      <c r="G851" s="665">
        <v>97048</v>
      </c>
      <c r="H851" s="665">
        <v>1</v>
      </c>
      <c r="I851" s="665">
        <v>3466</v>
      </c>
      <c r="J851" s="665">
        <v>37</v>
      </c>
      <c r="K851" s="665">
        <v>128998</v>
      </c>
      <c r="L851" s="665">
        <v>1.3292185310361884</v>
      </c>
      <c r="M851" s="665">
        <v>3486.4324324324325</v>
      </c>
      <c r="N851" s="665">
        <v>30</v>
      </c>
      <c r="O851" s="665">
        <v>105150</v>
      </c>
      <c r="P851" s="678">
        <v>1.0834844612975023</v>
      </c>
      <c r="Q851" s="666">
        <v>3505</v>
      </c>
    </row>
    <row r="852" spans="1:17" ht="14.4" customHeight="1" x14ac:dyDescent="0.3">
      <c r="A852" s="661" t="s">
        <v>575</v>
      </c>
      <c r="B852" s="662" t="s">
        <v>7137</v>
      </c>
      <c r="C852" s="662" t="s">
        <v>6926</v>
      </c>
      <c r="D852" s="662" t="s">
        <v>7196</v>
      </c>
      <c r="E852" s="662" t="s">
        <v>7197</v>
      </c>
      <c r="F852" s="665">
        <v>23</v>
      </c>
      <c r="G852" s="665">
        <v>106444</v>
      </c>
      <c r="H852" s="665">
        <v>1</v>
      </c>
      <c r="I852" s="665">
        <v>4628</v>
      </c>
      <c r="J852" s="665">
        <v>25</v>
      </c>
      <c r="K852" s="665">
        <v>116498</v>
      </c>
      <c r="L852" s="665">
        <v>1.0944534215174175</v>
      </c>
      <c r="M852" s="665">
        <v>4659.92</v>
      </c>
      <c r="N852" s="665">
        <v>18</v>
      </c>
      <c r="O852" s="665">
        <v>84384</v>
      </c>
      <c r="P852" s="678">
        <v>0.79275487580323922</v>
      </c>
      <c r="Q852" s="666">
        <v>4688</v>
      </c>
    </row>
    <row r="853" spans="1:17" ht="14.4" customHeight="1" x14ac:dyDescent="0.3">
      <c r="A853" s="661" t="s">
        <v>575</v>
      </c>
      <c r="B853" s="662" t="s">
        <v>7137</v>
      </c>
      <c r="C853" s="662" t="s">
        <v>6926</v>
      </c>
      <c r="D853" s="662" t="s">
        <v>8215</v>
      </c>
      <c r="E853" s="662" t="s">
        <v>8216</v>
      </c>
      <c r="F853" s="665">
        <v>5</v>
      </c>
      <c r="G853" s="665">
        <v>15635</v>
      </c>
      <c r="H853" s="665">
        <v>1</v>
      </c>
      <c r="I853" s="665">
        <v>3127</v>
      </c>
      <c r="J853" s="665">
        <v>2</v>
      </c>
      <c r="K853" s="665">
        <v>6308</v>
      </c>
      <c r="L853" s="665">
        <v>0.40345378957467221</v>
      </c>
      <c r="M853" s="665">
        <v>3154</v>
      </c>
      <c r="N853" s="665">
        <v>7</v>
      </c>
      <c r="O853" s="665">
        <v>22162</v>
      </c>
      <c r="P853" s="678">
        <v>1.417460825071954</v>
      </c>
      <c r="Q853" s="666">
        <v>3166</v>
      </c>
    </row>
    <row r="854" spans="1:17" ht="14.4" customHeight="1" x14ac:dyDescent="0.3">
      <c r="A854" s="661" t="s">
        <v>575</v>
      </c>
      <c r="B854" s="662" t="s">
        <v>7137</v>
      </c>
      <c r="C854" s="662" t="s">
        <v>6926</v>
      </c>
      <c r="D854" s="662" t="s">
        <v>7185</v>
      </c>
      <c r="E854" s="662" t="s">
        <v>7186</v>
      </c>
      <c r="F854" s="665">
        <v>28</v>
      </c>
      <c r="G854" s="665">
        <v>115040</v>
      </c>
      <c r="H854" s="665">
        <v>1</v>
      </c>
      <c r="I854" s="665">
        <v>4108.5714285714284</v>
      </c>
      <c r="J854" s="665">
        <v>39</v>
      </c>
      <c r="K854" s="665">
        <v>161174</v>
      </c>
      <c r="L854" s="665">
        <v>1.4010257301808067</v>
      </c>
      <c r="M854" s="665">
        <v>4132.666666666667</v>
      </c>
      <c r="N854" s="665">
        <v>20</v>
      </c>
      <c r="O854" s="665">
        <v>83180</v>
      </c>
      <c r="P854" s="678">
        <v>0.72305285118219753</v>
      </c>
      <c r="Q854" s="666">
        <v>4159</v>
      </c>
    </row>
    <row r="855" spans="1:17" ht="14.4" customHeight="1" x14ac:dyDescent="0.3">
      <c r="A855" s="661" t="s">
        <v>575</v>
      </c>
      <c r="B855" s="662" t="s">
        <v>7137</v>
      </c>
      <c r="C855" s="662" t="s">
        <v>6926</v>
      </c>
      <c r="D855" s="662" t="s">
        <v>8217</v>
      </c>
      <c r="E855" s="662" t="s">
        <v>8218</v>
      </c>
      <c r="F855" s="665">
        <v>16</v>
      </c>
      <c r="G855" s="665">
        <v>1791</v>
      </c>
      <c r="H855" s="665">
        <v>1</v>
      </c>
      <c r="I855" s="665">
        <v>111.9375</v>
      </c>
      <c r="J855" s="665">
        <v>20</v>
      </c>
      <c r="K855" s="665">
        <v>2255</v>
      </c>
      <c r="L855" s="665">
        <v>1.259073143495254</v>
      </c>
      <c r="M855" s="665">
        <v>112.75</v>
      </c>
      <c r="N855" s="665">
        <v>10</v>
      </c>
      <c r="O855" s="665">
        <v>1140</v>
      </c>
      <c r="P855" s="678">
        <v>0.6365159128978225</v>
      </c>
      <c r="Q855" s="666">
        <v>114</v>
      </c>
    </row>
    <row r="856" spans="1:17" ht="14.4" customHeight="1" x14ac:dyDescent="0.3">
      <c r="A856" s="661" t="s">
        <v>575</v>
      </c>
      <c r="B856" s="662" t="s">
        <v>7137</v>
      </c>
      <c r="C856" s="662" t="s">
        <v>6926</v>
      </c>
      <c r="D856" s="662" t="s">
        <v>8219</v>
      </c>
      <c r="E856" s="662" t="s">
        <v>8220</v>
      </c>
      <c r="F856" s="665">
        <v>5</v>
      </c>
      <c r="G856" s="665">
        <v>1700</v>
      </c>
      <c r="H856" s="665">
        <v>1</v>
      </c>
      <c r="I856" s="665">
        <v>340</v>
      </c>
      <c r="J856" s="665">
        <v>4</v>
      </c>
      <c r="K856" s="665">
        <v>1376</v>
      </c>
      <c r="L856" s="665">
        <v>0.80941176470588239</v>
      </c>
      <c r="M856" s="665">
        <v>344</v>
      </c>
      <c r="N856" s="665">
        <v>3</v>
      </c>
      <c r="O856" s="665">
        <v>1038</v>
      </c>
      <c r="P856" s="678">
        <v>0.61058823529411765</v>
      </c>
      <c r="Q856" s="666">
        <v>346</v>
      </c>
    </row>
    <row r="857" spans="1:17" ht="14.4" customHeight="1" x14ac:dyDescent="0.3">
      <c r="A857" s="661" t="s">
        <v>575</v>
      </c>
      <c r="B857" s="662" t="s">
        <v>7137</v>
      </c>
      <c r="C857" s="662" t="s">
        <v>6926</v>
      </c>
      <c r="D857" s="662" t="s">
        <v>8221</v>
      </c>
      <c r="E857" s="662" t="s">
        <v>8222</v>
      </c>
      <c r="F857" s="665">
        <v>64</v>
      </c>
      <c r="G857" s="665">
        <v>274160</v>
      </c>
      <c r="H857" s="665">
        <v>1</v>
      </c>
      <c r="I857" s="665">
        <v>4283.75</v>
      </c>
      <c r="J857" s="665">
        <v>76</v>
      </c>
      <c r="K857" s="665">
        <v>327258</v>
      </c>
      <c r="L857" s="665">
        <v>1.1936752261453165</v>
      </c>
      <c r="M857" s="665">
        <v>4306.0263157894733</v>
      </c>
      <c r="N857" s="665">
        <v>63</v>
      </c>
      <c r="O857" s="665">
        <v>272349</v>
      </c>
      <c r="P857" s="678">
        <v>0.99339436825211558</v>
      </c>
      <c r="Q857" s="666">
        <v>4323</v>
      </c>
    </row>
    <row r="858" spans="1:17" ht="14.4" customHeight="1" x14ac:dyDescent="0.3">
      <c r="A858" s="661" t="s">
        <v>575</v>
      </c>
      <c r="B858" s="662" t="s">
        <v>7137</v>
      </c>
      <c r="C858" s="662" t="s">
        <v>6926</v>
      </c>
      <c r="D858" s="662" t="s">
        <v>8223</v>
      </c>
      <c r="E858" s="662" t="s">
        <v>8224</v>
      </c>
      <c r="F858" s="665">
        <v>12</v>
      </c>
      <c r="G858" s="665">
        <v>27912</v>
      </c>
      <c r="H858" s="665">
        <v>1</v>
      </c>
      <c r="I858" s="665">
        <v>2326</v>
      </c>
      <c r="J858" s="665">
        <v>7</v>
      </c>
      <c r="K858" s="665">
        <v>16436</v>
      </c>
      <c r="L858" s="665">
        <v>0.58885067354542853</v>
      </c>
      <c r="M858" s="665">
        <v>2348</v>
      </c>
      <c r="N858" s="665">
        <v>5</v>
      </c>
      <c r="O858" s="665">
        <v>11785</v>
      </c>
      <c r="P858" s="678">
        <v>0.42221983376325595</v>
      </c>
      <c r="Q858" s="666">
        <v>2357</v>
      </c>
    </row>
    <row r="859" spans="1:17" ht="14.4" customHeight="1" x14ac:dyDescent="0.3">
      <c r="A859" s="661" t="s">
        <v>575</v>
      </c>
      <c r="B859" s="662" t="s">
        <v>7137</v>
      </c>
      <c r="C859" s="662" t="s">
        <v>6926</v>
      </c>
      <c r="D859" s="662" t="s">
        <v>8225</v>
      </c>
      <c r="E859" s="662" t="s">
        <v>8226</v>
      </c>
      <c r="F859" s="665">
        <v>37</v>
      </c>
      <c r="G859" s="665">
        <v>196951</v>
      </c>
      <c r="H859" s="665">
        <v>1</v>
      </c>
      <c r="I859" s="665">
        <v>5323</v>
      </c>
      <c r="J859" s="665">
        <v>33</v>
      </c>
      <c r="K859" s="665">
        <v>176334</v>
      </c>
      <c r="L859" s="665">
        <v>0.89531914029377868</v>
      </c>
      <c r="M859" s="665">
        <v>5343.454545454545</v>
      </c>
      <c r="N859" s="665">
        <v>38</v>
      </c>
      <c r="O859" s="665">
        <v>203744</v>
      </c>
      <c r="P859" s="678">
        <v>1.0344908124355805</v>
      </c>
      <c r="Q859" s="666">
        <v>5361.6842105263158</v>
      </c>
    </row>
    <row r="860" spans="1:17" ht="14.4" customHeight="1" x14ac:dyDescent="0.3">
      <c r="A860" s="661" t="s">
        <v>575</v>
      </c>
      <c r="B860" s="662" t="s">
        <v>7137</v>
      </c>
      <c r="C860" s="662" t="s">
        <v>6926</v>
      </c>
      <c r="D860" s="662" t="s">
        <v>8227</v>
      </c>
      <c r="E860" s="662" t="s">
        <v>8228</v>
      </c>
      <c r="F860" s="665">
        <v>7</v>
      </c>
      <c r="G860" s="665">
        <v>61257</v>
      </c>
      <c r="H860" s="665">
        <v>1</v>
      </c>
      <c r="I860" s="665">
        <v>8751</v>
      </c>
      <c r="J860" s="665">
        <v>3</v>
      </c>
      <c r="K860" s="665">
        <v>26529</v>
      </c>
      <c r="L860" s="665">
        <v>0.43307703609383419</v>
      </c>
      <c r="M860" s="665">
        <v>8843</v>
      </c>
      <c r="N860" s="665">
        <v>7</v>
      </c>
      <c r="O860" s="665">
        <v>62181</v>
      </c>
      <c r="P860" s="678">
        <v>1.0150839904010971</v>
      </c>
      <c r="Q860" s="666">
        <v>8883</v>
      </c>
    </row>
    <row r="861" spans="1:17" ht="14.4" customHeight="1" x14ac:dyDescent="0.3">
      <c r="A861" s="661" t="s">
        <v>575</v>
      </c>
      <c r="B861" s="662" t="s">
        <v>7137</v>
      </c>
      <c r="C861" s="662" t="s">
        <v>6926</v>
      </c>
      <c r="D861" s="662" t="s">
        <v>8229</v>
      </c>
      <c r="E861" s="662" t="s">
        <v>8230</v>
      </c>
      <c r="F861" s="665">
        <v>6</v>
      </c>
      <c r="G861" s="665">
        <v>1962</v>
      </c>
      <c r="H861" s="665">
        <v>1</v>
      </c>
      <c r="I861" s="665">
        <v>327</v>
      </c>
      <c r="J861" s="665">
        <v>1</v>
      </c>
      <c r="K861" s="665">
        <v>327</v>
      </c>
      <c r="L861" s="665">
        <v>0.16666666666666666</v>
      </c>
      <c r="M861" s="665">
        <v>327</v>
      </c>
      <c r="N861" s="665">
        <v>2</v>
      </c>
      <c r="O861" s="665">
        <v>674</v>
      </c>
      <c r="P861" s="678">
        <v>0.34352701325178392</v>
      </c>
      <c r="Q861" s="666">
        <v>337</v>
      </c>
    </row>
    <row r="862" spans="1:17" ht="14.4" customHeight="1" x14ac:dyDescent="0.3">
      <c r="A862" s="661" t="s">
        <v>575</v>
      </c>
      <c r="B862" s="662" t="s">
        <v>7137</v>
      </c>
      <c r="C862" s="662" t="s">
        <v>6926</v>
      </c>
      <c r="D862" s="662" t="s">
        <v>8231</v>
      </c>
      <c r="E862" s="662" t="s">
        <v>8232</v>
      </c>
      <c r="F862" s="665">
        <v>28</v>
      </c>
      <c r="G862" s="665">
        <v>42410</v>
      </c>
      <c r="H862" s="665">
        <v>1</v>
      </c>
      <c r="I862" s="665">
        <v>1514.6428571428571</v>
      </c>
      <c r="J862" s="665">
        <v>26</v>
      </c>
      <c r="K862" s="665">
        <v>39808</v>
      </c>
      <c r="L862" s="665">
        <v>0.93864654562603156</v>
      </c>
      <c r="M862" s="665">
        <v>1531.0769230769231</v>
      </c>
      <c r="N862" s="665">
        <v>20</v>
      </c>
      <c r="O862" s="665">
        <v>30840</v>
      </c>
      <c r="P862" s="678">
        <v>0.72718698420183914</v>
      </c>
      <c r="Q862" s="666">
        <v>1542</v>
      </c>
    </row>
    <row r="863" spans="1:17" ht="14.4" customHeight="1" x14ac:dyDescent="0.3">
      <c r="A863" s="661" t="s">
        <v>575</v>
      </c>
      <c r="B863" s="662" t="s">
        <v>7137</v>
      </c>
      <c r="C863" s="662" t="s">
        <v>6926</v>
      </c>
      <c r="D863" s="662" t="s">
        <v>8233</v>
      </c>
      <c r="E863" s="662" t="s">
        <v>8234</v>
      </c>
      <c r="F863" s="665">
        <v>4</v>
      </c>
      <c r="G863" s="665">
        <v>12124</v>
      </c>
      <c r="H863" s="665">
        <v>1</v>
      </c>
      <c r="I863" s="665">
        <v>3031</v>
      </c>
      <c r="J863" s="665">
        <v>7</v>
      </c>
      <c r="K863" s="665">
        <v>21325</v>
      </c>
      <c r="L863" s="665">
        <v>1.7589079511712307</v>
      </c>
      <c r="M863" s="665">
        <v>3046.4285714285716</v>
      </c>
      <c r="N863" s="665">
        <v>7</v>
      </c>
      <c r="O863" s="665">
        <v>21490</v>
      </c>
      <c r="P863" s="678">
        <v>1.7725173210161662</v>
      </c>
      <c r="Q863" s="666">
        <v>3070</v>
      </c>
    </row>
    <row r="864" spans="1:17" ht="14.4" customHeight="1" x14ac:dyDescent="0.3">
      <c r="A864" s="661" t="s">
        <v>575</v>
      </c>
      <c r="B864" s="662" t="s">
        <v>7137</v>
      </c>
      <c r="C864" s="662" t="s">
        <v>6926</v>
      </c>
      <c r="D864" s="662" t="s">
        <v>8235</v>
      </c>
      <c r="E864" s="662" t="s">
        <v>8236</v>
      </c>
      <c r="F864" s="665">
        <v>13</v>
      </c>
      <c r="G864" s="665">
        <v>31369</v>
      </c>
      <c r="H864" s="665">
        <v>1</v>
      </c>
      <c r="I864" s="665">
        <v>2413</v>
      </c>
      <c r="J864" s="665">
        <v>15</v>
      </c>
      <c r="K864" s="665">
        <v>36615</v>
      </c>
      <c r="L864" s="665">
        <v>1.1672351684784341</v>
      </c>
      <c r="M864" s="665">
        <v>2441</v>
      </c>
      <c r="N864" s="665">
        <v>9</v>
      </c>
      <c r="O864" s="665">
        <v>22257</v>
      </c>
      <c r="P864" s="678">
        <v>0.70952213969205269</v>
      </c>
      <c r="Q864" s="666">
        <v>2473</v>
      </c>
    </row>
    <row r="865" spans="1:17" ht="14.4" customHeight="1" x14ac:dyDescent="0.3">
      <c r="A865" s="661" t="s">
        <v>575</v>
      </c>
      <c r="B865" s="662" t="s">
        <v>7137</v>
      </c>
      <c r="C865" s="662" t="s">
        <v>6926</v>
      </c>
      <c r="D865" s="662" t="s">
        <v>8237</v>
      </c>
      <c r="E865" s="662" t="s">
        <v>8238</v>
      </c>
      <c r="F865" s="665"/>
      <c r="G865" s="665"/>
      <c r="H865" s="665"/>
      <c r="I865" s="665"/>
      <c r="J865" s="665">
        <v>1</v>
      </c>
      <c r="K865" s="665">
        <v>5716</v>
      </c>
      <c r="L865" s="665"/>
      <c r="M865" s="665">
        <v>5716</v>
      </c>
      <c r="N865" s="665"/>
      <c r="O865" s="665"/>
      <c r="P865" s="678"/>
      <c r="Q865" s="666"/>
    </row>
    <row r="866" spans="1:17" ht="14.4" customHeight="1" x14ac:dyDescent="0.3">
      <c r="A866" s="661" t="s">
        <v>575</v>
      </c>
      <c r="B866" s="662" t="s">
        <v>7137</v>
      </c>
      <c r="C866" s="662" t="s">
        <v>6926</v>
      </c>
      <c r="D866" s="662" t="s">
        <v>8239</v>
      </c>
      <c r="E866" s="662" t="s">
        <v>8240</v>
      </c>
      <c r="F866" s="665">
        <v>8</v>
      </c>
      <c r="G866" s="665">
        <v>1376</v>
      </c>
      <c r="H866" s="665">
        <v>1</v>
      </c>
      <c r="I866" s="665">
        <v>172</v>
      </c>
      <c r="J866" s="665">
        <v>2</v>
      </c>
      <c r="K866" s="665">
        <v>346</v>
      </c>
      <c r="L866" s="665">
        <v>0.25145348837209303</v>
      </c>
      <c r="M866" s="665">
        <v>173</v>
      </c>
      <c r="N866" s="665"/>
      <c r="O866" s="665"/>
      <c r="P866" s="678"/>
      <c r="Q866" s="666"/>
    </row>
    <row r="867" spans="1:17" ht="14.4" customHeight="1" x14ac:dyDescent="0.3">
      <c r="A867" s="661" t="s">
        <v>575</v>
      </c>
      <c r="B867" s="662" t="s">
        <v>7137</v>
      </c>
      <c r="C867" s="662" t="s">
        <v>6926</v>
      </c>
      <c r="D867" s="662" t="s">
        <v>8241</v>
      </c>
      <c r="E867" s="662" t="s">
        <v>8242</v>
      </c>
      <c r="F867" s="665">
        <v>1</v>
      </c>
      <c r="G867" s="665">
        <v>939</v>
      </c>
      <c r="H867" s="665">
        <v>1</v>
      </c>
      <c r="I867" s="665">
        <v>939</v>
      </c>
      <c r="J867" s="665"/>
      <c r="K867" s="665"/>
      <c r="L867" s="665"/>
      <c r="M867" s="665"/>
      <c r="N867" s="665"/>
      <c r="O867" s="665"/>
      <c r="P867" s="678"/>
      <c r="Q867" s="666"/>
    </row>
    <row r="868" spans="1:17" ht="14.4" customHeight="1" x14ac:dyDescent="0.3">
      <c r="A868" s="661" t="s">
        <v>575</v>
      </c>
      <c r="B868" s="662" t="s">
        <v>7137</v>
      </c>
      <c r="C868" s="662" t="s">
        <v>6926</v>
      </c>
      <c r="D868" s="662" t="s">
        <v>7021</v>
      </c>
      <c r="E868" s="662" t="s">
        <v>7022</v>
      </c>
      <c r="F868" s="665">
        <v>4</v>
      </c>
      <c r="G868" s="665">
        <v>2108</v>
      </c>
      <c r="H868" s="665">
        <v>1</v>
      </c>
      <c r="I868" s="665">
        <v>527</v>
      </c>
      <c r="J868" s="665">
        <v>4</v>
      </c>
      <c r="K868" s="665">
        <v>2112</v>
      </c>
      <c r="L868" s="665">
        <v>1.0018975332068312</v>
      </c>
      <c r="M868" s="665">
        <v>528</v>
      </c>
      <c r="N868" s="665">
        <v>2</v>
      </c>
      <c r="O868" s="665">
        <v>1064</v>
      </c>
      <c r="P868" s="678">
        <v>0.50474383301707781</v>
      </c>
      <c r="Q868" s="666">
        <v>532</v>
      </c>
    </row>
    <row r="869" spans="1:17" ht="14.4" customHeight="1" x14ac:dyDescent="0.3">
      <c r="A869" s="661" t="s">
        <v>575</v>
      </c>
      <c r="B869" s="662" t="s">
        <v>7137</v>
      </c>
      <c r="C869" s="662" t="s">
        <v>6926</v>
      </c>
      <c r="D869" s="662" t="s">
        <v>8243</v>
      </c>
      <c r="E869" s="662" t="s">
        <v>8244</v>
      </c>
      <c r="F869" s="665">
        <v>2</v>
      </c>
      <c r="G869" s="665">
        <v>2962</v>
      </c>
      <c r="H869" s="665">
        <v>1</v>
      </c>
      <c r="I869" s="665">
        <v>1481</v>
      </c>
      <c r="J869" s="665">
        <v>15</v>
      </c>
      <c r="K869" s="665">
        <v>22315</v>
      </c>
      <c r="L869" s="665">
        <v>7.5337609723160028</v>
      </c>
      <c r="M869" s="665">
        <v>1487.6666666666667</v>
      </c>
      <c r="N869" s="665">
        <v>6</v>
      </c>
      <c r="O869" s="665">
        <v>8970</v>
      </c>
      <c r="P869" s="678">
        <v>3.0283592167454421</v>
      </c>
      <c r="Q869" s="666">
        <v>1495</v>
      </c>
    </row>
    <row r="870" spans="1:17" ht="14.4" customHeight="1" x14ac:dyDescent="0.3">
      <c r="A870" s="661" t="s">
        <v>575</v>
      </c>
      <c r="B870" s="662" t="s">
        <v>7137</v>
      </c>
      <c r="C870" s="662" t="s">
        <v>6926</v>
      </c>
      <c r="D870" s="662" t="s">
        <v>8245</v>
      </c>
      <c r="E870" s="662" t="s">
        <v>8246</v>
      </c>
      <c r="F870" s="665">
        <v>2</v>
      </c>
      <c r="G870" s="665">
        <v>8472</v>
      </c>
      <c r="H870" s="665">
        <v>1</v>
      </c>
      <c r="I870" s="665">
        <v>4236</v>
      </c>
      <c r="J870" s="665"/>
      <c r="K870" s="665"/>
      <c r="L870" s="665"/>
      <c r="M870" s="665"/>
      <c r="N870" s="665"/>
      <c r="O870" s="665"/>
      <c r="P870" s="678"/>
      <c r="Q870" s="666"/>
    </row>
    <row r="871" spans="1:17" ht="14.4" customHeight="1" x14ac:dyDescent="0.3">
      <c r="A871" s="661" t="s">
        <v>575</v>
      </c>
      <c r="B871" s="662" t="s">
        <v>7137</v>
      </c>
      <c r="C871" s="662" t="s">
        <v>6926</v>
      </c>
      <c r="D871" s="662" t="s">
        <v>7023</v>
      </c>
      <c r="E871" s="662" t="s">
        <v>7024</v>
      </c>
      <c r="F871" s="665"/>
      <c r="G871" s="665"/>
      <c r="H871" s="665"/>
      <c r="I871" s="665"/>
      <c r="J871" s="665"/>
      <c r="K871" s="665"/>
      <c r="L871" s="665"/>
      <c r="M871" s="665"/>
      <c r="N871" s="665">
        <v>1</v>
      </c>
      <c r="O871" s="665">
        <v>486</v>
      </c>
      <c r="P871" s="678"/>
      <c r="Q871" s="666">
        <v>486</v>
      </c>
    </row>
    <row r="872" spans="1:17" ht="14.4" customHeight="1" x14ac:dyDescent="0.3">
      <c r="A872" s="661" t="s">
        <v>575</v>
      </c>
      <c r="B872" s="662" t="s">
        <v>7137</v>
      </c>
      <c r="C872" s="662" t="s">
        <v>6926</v>
      </c>
      <c r="D872" s="662" t="s">
        <v>8247</v>
      </c>
      <c r="E872" s="662" t="s">
        <v>8248</v>
      </c>
      <c r="F872" s="665">
        <v>3</v>
      </c>
      <c r="G872" s="665">
        <v>4308</v>
      </c>
      <c r="H872" s="665">
        <v>1</v>
      </c>
      <c r="I872" s="665">
        <v>1436</v>
      </c>
      <c r="J872" s="665"/>
      <c r="K872" s="665"/>
      <c r="L872" s="665"/>
      <c r="M872" s="665"/>
      <c r="N872" s="665"/>
      <c r="O872" s="665"/>
      <c r="P872" s="678"/>
      <c r="Q872" s="666"/>
    </row>
    <row r="873" spans="1:17" ht="14.4" customHeight="1" x14ac:dyDescent="0.3">
      <c r="A873" s="661" t="s">
        <v>575</v>
      </c>
      <c r="B873" s="662" t="s">
        <v>7137</v>
      </c>
      <c r="C873" s="662" t="s">
        <v>6926</v>
      </c>
      <c r="D873" s="662" t="s">
        <v>8249</v>
      </c>
      <c r="E873" s="662" t="s">
        <v>8250</v>
      </c>
      <c r="F873" s="665">
        <v>17</v>
      </c>
      <c r="G873" s="665">
        <v>15470</v>
      </c>
      <c r="H873" s="665">
        <v>1</v>
      </c>
      <c r="I873" s="665">
        <v>910</v>
      </c>
      <c r="J873" s="665">
        <v>10</v>
      </c>
      <c r="K873" s="665">
        <v>9180</v>
      </c>
      <c r="L873" s="665">
        <v>0.59340659340659341</v>
      </c>
      <c r="M873" s="665">
        <v>918</v>
      </c>
      <c r="N873" s="665">
        <v>13</v>
      </c>
      <c r="O873" s="665">
        <v>12025</v>
      </c>
      <c r="P873" s="678">
        <v>0.77731092436974791</v>
      </c>
      <c r="Q873" s="666">
        <v>925</v>
      </c>
    </row>
    <row r="874" spans="1:17" ht="14.4" customHeight="1" x14ac:dyDescent="0.3">
      <c r="A874" s="661" t="s">
        <v>575</v>
      </c>
      <c r="B874" s="662" t="s">
        <v>7137</v>
      </c>
      <c r="C874" s="662" t="s">
        <v>6926</v>
      </c>
      <c r="D874" s="662" t="s">
        <v>8251</v>
      </c>
      <c r="E874" s="662" t="s">
        <v>8252</v>
      </c>
      <c r="F874" s="665">
        <v>2</v>
      </c>
      <c r="G874" s="665">
        <v>4000</v>
      </c>
      <c r="H874" s="665">
        <v>1</v>
      </c>
      <c r="I874" s="665">
        <v>2000</v>
      </c>
      <c r="J874" s="665"/>
      <c r="K874" s="665"/>
      <c r="L874" s="665"/>
      <c r="M874" s="665"/>
      <c r="N874" s="665">
        <v>1</v>
      </c>
      <c r="O874" s="665">
        <v>2017</v>
      </c>
      <c r="P874" s="678">
        <v>0.50424999999999998</v>
      </c>
      <c r="Q874" s="666">
        <v>2017</v>
      </c>
    </row>
    <row r="875" spans="1:17" ht="14.4" customHeight="1" x14ac:dyDescent="0.3">
      <c r="A875" s="661" t="s">
        <v>575</v>
      </c>
      <c r="B875" s="662" t="s">
        <v>7137</v>
      </c>
      <c r="C875" s="662" t="s">
        <v>6926</v>
      </c>
      <c r="D875" s="662" t="s">
        <v>8253</v>
      </c>
      <c r="E875" s="662" t="s">
        <v>8254</v>
      </c>
      <c r="F875" s="665"/>
      <c r="G875" s="665"/>
      <c r="H875" s="665"/>
      <c r="I875" s="665"/>
      <c r="J875" s="665">
        <v>1</v>
      </c>
      <c r="K875" s="665">
        <v>3507</v>
      </c>
      <c r="L875" s="665"/>
      <c r="M875" s="665">
        <v>3507</v>
      </c>
      <c r="N875" s="665"/>
      <c r="O875" s="665"/>
      <c r="P875" s="678"/>
      <c r="Q875" s="666"/>
    </row>
    <row r="876" spans="1:17" ht="14.4" customHeight="1" x14ac:dyDescent="0.3">
      <c r="A876" s="661" t="s">
        <v>575</v>
      </c>
      <c r="B876" s="662" t="s">
        <v>7137</v>
      </c>
      <c r="C876" s="662" t="s">
        <v>6926</v>
      </c>
      <c r="D876" s="662" t="s">
        <v>7025</v>
      </c>
      <c r="E876" s="662" t="s">
        <v>7026</v>
      </c>
      <c r="F876" s="665">
        <v>3</v>
      </c>
      <c r="G876" s="665">
        <v>3639</v>
      </c>
      <c r="H876" s="665">
        <v>1</v>
      </c>
      <c r="I876" s="665">
        <v>1213</v>
      </c>
      <c r="J876" s="665">
        <v>10</v>
      </c>
      <c r="K876" s="665">
        <v>12242</v>
      </c>
      <c r="L876" s="665">
        <v>3.3641110195108546</v>
      </c>
      <c r="M876" s="665">
        <v>1224.2</v>
      </c>
      <c r="N876" s="665">
        <v>15</v>
      </c>
      <c r="O876" s="665">
        <v>18525</v>
      </c>
      <c r="P876" s="678">
        <v>5.090684253915911</v>
      </c>
      <c r="Q876" s="666">
        <v>1235</v>
      </c>
    </row>
    <row r="877" spans="1:17" ht="14.4" customHeight="1" x14ac:dyDescent="0.3">
      <c r="A877" s="661" t="s">
        <v>575</v>
      </c>
      <c r="B877" s="662" t="s">
        <v>7137</v>
      </c>
      <c r="C877" s="662" t="s">
        <v>6926</v>
      </c>
      <c r="D877" s="662" t="s">
        <v>8255</v>
      </c>
      <c r="E877" s="662" t="s">
        <v>8256</v>
      </c>
      <c r="F877" s="665"/>
      <c r="G877" s="665"/>
      <c r="H877" s="665"/>
      <c r="I877" s="665"/>
      <c r="J877" s="665">
        <v>1</v>
      </c>
      <c r="K877" s="665">
        <v>1758</v>
      </c>
      <c r="L877" s="665"/>
      <c r="M877" s="665">
        <v>1758</v>
      </c>
      <c r="N877" s="665">
        <v>1</v>
      </c>
      <c r="O877" s="665">
        <v>1764</v>
      </c>
      <c r="P877" s="678"/>
      <c r="Q877" s="666">
        <v>1764</v>
      </c>
    </row>
    <row r="878" spans="1:17" ht="14.4" customHeight="1" x14ac:dyDescent="0.3">
      <c r="A878" s="661" t="s">
        <v>575</v>
      </c>
      <c r="B878" s="662" t="s">
        <v>7137</v>
      </c>
      <c r="C878" s="662" t="s">
        <v>6926</v>
      </c>
      <c r="D878" s="662" t="s">
        <v>8257</v>
      </c>
      <c r="E878" s="662" t="s">
        <v>8258</v>
      </c>
      <c r="F878" s="665">
        <v>4</v>
      </c>
      <c r="G878" s="665">
        <v>12124</v>
      </c>
      <c r="H878" s="665">
        <v>1</v>
      </c>
      <c r="I878" s="665">
        <v>3031</v>
      </c>
      <c r="J878" s="665">
        <v>4</v>
      </c>
      <c r="K878" s="665">
        <v>12151</v>
      </c>
      <c r="L878" s="665">
        <v>1.0022269877928076</v>
      </c>
      <c r="M878" s="665">
        <v>3037.75</v>
      </c>
      <c r="N878" s="665">
        <v>1</v>
      </c>
      <c r="O878" s="665">
        <v>3070</v>
      </c>
      <c r="P878" s="678">
        <v>0.25321676014516659</v>
      </c>
      <c r="Q878" s="666">
        <v>3070</v>
      </c>
    </row>
    <row r="879" spans="1:17" ht="14.4" customHeight="1" x14ac:dyDescent="0.3">
      <c r="A879" s="661" t="s">
        <v>575</v>
      </c>
      <c r="B879" s="662" t="s">
        <v>7137</v>
      </c>
      <c r="C879" s="662" t="s">
        <v>6926</v>
      </c>
      <c r="D879" s="662" t="s">
        <v>7027</v>
      </c>
      <c r="E879" s="662" t="s">
        <v>7028</v>
      </c>
      <c r="F879" s="665"/>
      <c r="G879" s="665"/>
      <c r="H879" s="665"/>
      <c r="I879" s="665"/>
      <c r="J879" s="665">
        <v>6</v>
      </c>
      <c r="K879" s="665">
        <v>5622</v>
      </c>
      <c r="L879" s="665"/>
      <c r="M879" s="665">
        <v>937</v>
      </c>
      <c r="N879" s="665">
        <v>10</v>
      </c>
      <c r="O879" s="665">
        <v>9460</v>
      </c>
      <c r="P879" s="678"/>
      <c r="Q879" s="666">
        <v>946</v>
      </c>
    </row>
    <row r="880" spans="1:17" ht="14.4" customHeight="1" x14ac:dyDescent="0.3">
      <c r="A880" s="661" t="s">
        <v>575</v>
      </c>
      <c r="B880" s="662" t="s">
        <v>7137</v>
      </c>
      <c r="C880" s="662" t="s">
        <v>6926</v>
      </c>
      <c r="D880" s="662" t="s">
        <v>8259</v>
      </c>
      <c r="E880" s="662" t="s">
        <v>8260</v>
      </c>
      <c r="F880" s="665">
        <v>1</v>
      </c>
      <c r="G880" s="665">
        <v>787</v>
      </c>
      <c r="H880" s="665">
        <v>1</v>
      </c>
      <c r="I880" s="665">
        <v>787</v>
      </c>
      <c r="J880" s="665">
        <v>9</v>
      </c>
      <c r="K880" s="665">
        <v>7139</v>
      </c>
      <c r="L880" s="665">
        <v>9.0711562897077513</v>
      </c>
      <c r="M880" s="665">
        <v>793.22222222222217</v>
      </c>
      <c r="N880" s="665">
        <v>13</v>
      </c>
      <c r="O880" s="665">
        <v>10374</v>
      </c>
      <c r="P880" s="678">
        <v>13.181702668360865</v>
      </c>
      <c r="Q880" s="666">
        <v>798</v>
      </c>
    </row>
    <row r="881" spans="1:17" ht="14.4" customHeight="1" x14ac:dyDescent="0.3">
      <c r="A881" s="661" t="s">
        <v>575</v>
      </c>
      <c r="B881" s="662" t="s">
        <v>7137</v>
      </c>
      <c r="C881" s="662" t="s">
        <v>6926</v>
      </c>
      <c r="D881" s="662" t="s">
        <v>8261</v>
      </c>
      <c r="E881" s="662" t="s">
        <v>8262</v>
      </c>
      <c r="F881" s="665">
        <v>2</v>
      </c>
      <c r="G881" s="665">
        <v>4670</v>
      </c>
      <c r="H881" s="665">
        <v>1</v>
      </c>
      <c r="I881" s="665">
        <v>2335</v>
      </c>
      <c r="J881" s="665">
        <v>1</v>
      </c>
      <c r="K881" s="665">
        <v>2356</v>
      </c>
      <c r="L881" s="665">
        <v>0.50449678800856534</v>
      </c>
      <c r="M881" s="665">
        <v>2356</v>
      </c>
      <c r="N881" s="665">
        <v>5</v>
      </c>
      <c r="O881" s="665">
        <v>11825</v>
      </c>
      <c r="P881" s="678">
        <v>2.5321199143468949</v>
      </c>
      <c r="Q881" s="666">
        <v>2365</v>
      </c>
    </row>
    <row r="882" spans="1:17" ht="14.4" customHeight="1" x14ac:dyDescent="0.3">
      <c r="A882" s="661" t="s">
        <v>575</v>
      </c>
      <c r="B882" s="662" t="s">
        <v>7137</v>
      </c>
      <c r="C882" s="662" t="s">
        <v>6926</v>
      </c>
      <c r="D882" s="662" t="s">
        <v>7029</v>
      </c>
      <c r="E882" s="662" t="s">
        <v>7030</v>
      </c>
      <c r="F882" s="665">
        <v>3</v>
      </c>
      <c r="G882" s="665">
        <v>4875</v>
      </c>
      <c r="H882" s="665">
        <v>1</v>
      </c>
      <c r="I882" s="665">
        <v>1625</v>
      </c>
      <c r="J882" s="665">
        <v>3</v>
      </c>
      <c r="K882" s="665">
        <v>4902</v>
      </c>
      <c r="L882" s="665">
        <v>1.0055384615384615</v>
      </c>
      <c r="M882" s="665">
        <v>1634</v>
      </c>
      <c r="N882" s="665">
        <v>6</v>
      </c>
      <c r="O882" s="665">
        <v>9822</v>
      </c>
      <c r="P882" s="678">
        <v>2.0147692307692306</v>
      </c>
      <c r="Q882" s="666">
        <v>1637</v>
      </c>
    </row>
    <row r="883" spans="1:17" ht="14.4" customHeight="1" x14ac:dyDescent="0.3">
      <c r="A883" s="661" t="s">
        <v>575</v>
      </c>
      <c r="B883" s="662" t="s">
        <v>7137</v>
      </c>
      <c r="C883" s="662" t="s">
        <v>6926</v>
      </c>
      <c r="D883" s="662" t="s">
        <v>8263</v>
      </c>
      <c r="E883" s="662" t="s">
        <v>8264</v>
      </c>
      <c r="F883" s="665">
        <v>2</v>
      </c>
      <c r="G883" s="665">
        <v>2646</v>
      </c>
      <c r="H883" s="665">
        <v>1</v>
      </c>
      <c r="I883" s="665">
        <v>1323</v>
      </c>
      <c r="J883" s="665">
        <v>5</v>
      </c>
      <c r="K883" s="665">
        <v>6651</v>
      </c>
      <c r="L883" s="665">
        <v>2.5136054421768708</v>
      </c>
      <c r="M883" s="665">
        <v>1330.2</v>
      </c>
      <c r="N883" s="665">
        <v>7</v>
      </c>
      <c r="O883" s="665">
        <v>9380</v>
      </c>
      <c r="P883" s="678">
        <v>3.5449735449735451</v>
      </c>
      <c r="Q883" s="666">
        <v>1340</v>
      </c>
    </row>
    <row r="884" spans="1:17" ht="14.4" customHeight="1" x14ac:dyDescent="0.3">
      <c r="A884" s="661" t="s">
        <v>575</v>
      </c>
      <c r="B884" s="662" t="s">
        <v>7137</v>
      </c>
      <c r="C884" s="662" t="s">
        <v>6926</v>
      </c>
      <c r="D884" s="662" t="s">
        <v>8265</v>
      </c>
      <c r="E884" s="662" t="s">
        <v>8266</v>
      </c>
      <c r="F884" s="665">
        <v>186</v>
      </c>
      <c r="G884" s="665">
        <v>927210</v>
      </c>
      <c r="H884" s="665">
        <v>1</v>
      </c>
      <c r="I884" s="665">
        <v>4985</v>
      </c>
      <c r="J884" s="665">
        <v>156</v>
      </c>
      <c r="K884" s="665">
        <v>779550</v>
      </c>
      <c r="L884" s="665">
        <v>0.84074805060342317</v>
      </c>
      <c r="M884" s="665">
        <v>4997.1153846153848</v>
      </c>
      <c r="N884" s="665">
        <v>175</v>
      </c>
      <c r="O884" s="665">
        <v>876750</v>
      </c>
      <c r="P884" s="678">
        <v>0.94557867149836605</v>
      </c>
      <c r="Q884" s="666">
        <v>5010</v>
      </c>
    </row>
    <row r="885" spans="1:17" ht="14.4" customHeight="1" x14ac:dyDescent="0.3">
      <c r="A885" s="661" t="s">
        <v>575</v>
      </c>
      <c r="B885" s="662" t="s">
        <v>7137</v>
      </c>
      <c r="C885" s="662" t="s">
        <v>6926</v>
      </c>
      <c r="D885" s="662" t="s">
        <v>8267</v>
      </c>
      <c r="E885" s="662" t="s">
        <v>8268</v>
      </c>
      <c r="F885" s="665">
        <v>1</v>
      </c>
      <c r="G885" s="665">
        <v>8579</v>
      </c>
      <c r="H885" s="665">
        <v>1</v>
      </c>
      <c r="I885" s="665">
        <v>8579</v>
      </c>
      <c r="J885" s="665"/>
      <c r="K885" s="665"/>
      <c r="L885" s="665"/>
      <c r="M885" s="665"/>
      <c r="N885" s="665"/>
      <c r="O885" s="665"/>
      <c r="P885" s="678"/>
      <c r="Q885" s="666"/>
    </row>
    <row r="886" spans="1:17" ht="14.4" customHeight="1" x14ac:dyDescent="0.3">
      <c r="A886" s="661" t="s">
        <v>575</v>
      </c>
      <c r="B886" s="662" t="s">
        <v>7137</v>
      </c>
      <c r="C886" s="662" t="s">
        <v>6926</v>
      </c>
      <c r="D886" s="662" t="s">
        <v>8269</v>
      </c>
      <c r="E886" s="662" t="s">
        <v>8270</v>
      </c>
      <c r="F886" s="665">
        <v>31</v>
      </c>
      <c r="G886" s="665">
        <v>9889</v>
      </c>
      <c r="H886" s="665">
        <v>1</v>
      </c>
      <c r="I886" s="665">
        <v>319</v>
      </c>
      <c r="J886" s="665">
        <v>6</v>
      </c>
      <c r="K886" s="665">
        <v>1956</v>
      </c>
      <c r="L886" s="665">
        <v>0.19779553038729902</v>
      </c>
      <c r="M886" s="665">
        <v>326</v>
      </c>
      <c r="N886" s="665">
        <v>5</v>
      </c>
      <c r="O886" s="665">
        <v>1645</v>
      </c>
      <c r="P886" s="678">
        <v>0.16634644554555567</v>
      </c>
      <c r="Q886" s="666">
        <v>329</v>
      </c>
    </row>
    <row r="887" spans="1:17" ht="14.4" customHeight="1" x14ac:dyDescent="0.3">
      <c r="A887" s="661" t="s">
        <v>575</v>
      </c>
      <c r="B887" s="662" t="s">
        <v>7137</v>
      </c>
      <c r="C887" s="662" t="s">
        <v>6926</v>
      </c>
      <c r="D887" s="662" t="s">
        <v>8271</v>
      </c>
      <c r="E887" s="662" t="s">
        <v>8272</v>
      </c>
      <c r="F887" s="665">
        <v>1</v>
      </c>
      <c r="G887" s="665">
        <v>412</v>
      </c>
      <c r="H887" s="665">
        <v>1</v>
      </c>
      <c r="I887" s="665">
        <v>412</v>
      </c>
      <c r="J887" s="665"/>
      <c r="K887" s="665"/>
      <c r="L887" s="665"/>
      <c r="M887" s="665"/>
      <c r="N887" s="665"/>
      <c r="O887" s="665"/>
      <c r="P887" s="678"/>
      <c r="Q887" s="666"/>
    </row>
    <row r="888" spans="1:17" ht="14.4" customHeight="1" x14ac:dyDescent="0.3">
      <c r="A888" s="661" t="s">
        <v>575</v>
      </c>
      <c r="B888" s="662" t="s">
        <v>7137</v>
      </c>
      <c r="C888" s="662" t="s">
        <v>6926</v>
      </c>
      <c r="D888" s="662" t="s">
        <v>8273</v>
      </c>
      <c r="E888" s="662" t="s">
        <v>8274</v>
      </c>
      <c r="F888" s="665">
        <v>11</v>
      </c>
      <c r="G888" s="665">
        <v>52965</v>
      </c>
      <c r="H888" s="665">
        <v>1</v>
      </c>
      <c r="I888" s="665">
        <v>4815</v>
      </c>
      <c r="J888" s="665">
        <v>25</v>
      </c>
      <c r="K888" s="665">
        <v>92199</v>
      </c>
      <c r="L888" s="665">
        <v>1.7407533276692155</v>
      </c>
      <c r="M888" s="665">
        <v>3687.96</v>
      </c>
      <c r="N888" s="665">
        <v>21</v>
      </c>
      <c r="O888" s="665">
        <v>102375</v>
      </c>
      <c r="P888" s="678">
        <v>1.9328802039082413</v>
      </c>
      <c r="Q888" s="666">
        <v>4875</v>
      </c>
    </row>
    <row r="889" spans="1:17" ht="14.4" customHeight="1" x14ac:dyDescent="0.3">
      <c r="A889" s="661" t="s">
        <v>575</v>
      </c>
      <c r="B889" s="662" t="s">
        <v>7137</v>
      </c>
      <c r="C889" s="662" t="s">
        <v>6926</v>
      </c>
      <c r="D889" s="662" t="s">
        <v>8275</v>
      </c>
      <c r="E889" s="662" t="s">
        <v>8276</v>
      </c>
      <c r="F889" s="665"/>
      <c r="G889" s="665"/>
      <c r="H889" s="665"/>
      <c r="I889" s="665"/>
      <c r="J889" s="665">
        <v>3</v>
      </c>
      <c r="K889" s="665">
        <v>1922</v>
      </c>
      <c r="L889" s="665"/>
      <c r="M889" s="665">
        <v>640.66666666666663</v>
      </c>
      <c r="N889" s="665">
        <v>1</v>
      </c>
      <c r="O889" s="665">
        <v>649</v>
      </c>
      <c r="P889" s="678"/>
      <c r="Q889" s="666">
        <v>649</v>
      </c>
    </row>
    <row r="890" spans="1:17" ht="14.4" customHeight="1" x14ac:dyDescent="0.3">
      <c r="A890" s="661" t="s">
        <v>575</v>
      </c>
      <c r="B890" s="662" t="s">
        <v>7137</v>
      </c>
      <c r="C890" s="662" t="s">
        <v>6926</v>
      </c>
      <c r="D890" s="662" t="s">
        <v>8277</v>
      </c>
      <c r="E890" s="662" t="s">
        <v>8278</v>
      </c>
      <c r="F890" s="665">
        <v>9</v>
      </c>
      <c r="G890" s="665">
        <v>27441</v>
      </c>
      <c r="H890" s="665">
        <v>1</v>
      </c>
      <c r="I890" s="665">
        <v>3049</v>
      </c>
      <c r="J890" s="665">
        <v>12</v>
      </c>
      <c r="K890" s="665">
        <v>12238</v>
      </c>
      <c r="L890" s="665">
        <v>0.44597500091104553</v>
      </c>
      <c r="M890" s="665">
        <v>1019.8333333333334</v>
      </c>
      <c r="N890" s="665">
        <v>1</v>
      </c>
      <c r="O890" s="665">
        <v>3079</v>
      </c>
      <c r="P890" s="678">
        <v>0.11220436573011187</v>
      </c>
      <c r="Q890" s="666">
        <v>3079</v>
      </c>
    </row>
    <row r="891" spans="1:17" ht="14.4" customHeight="1" x14ac:dyDescent="0.3">
      <c r="A891" s="661" t="s">
        <v>575</v>
      </c>
      <c r="B891" s="662" t="s">
        <v>7137</v>
      </c>
      <c r="C891" s="662" t="s">
        <v>6926</v>
      </c>
      <c r="D891" s="662" t="s">
        <v>8279</v>
      </c>
      <c r="E891" s="662" t="s">
        <v>8280</v>
      </c>
      <c r="F891" s="665">
        <v>5</v>
      </c>
      <c r="G891" s="665">
        <v>11030</v>
      </c>
      <c r="H891" s="665">
        <v>1</v>
      </c>
      <c r="I891" s="665">
        <v>2206</v>
      </c>
      <c r="J891" s="665">
        <v>4</v>
      </c>
      <c r="K891" s="665">
        <v>8888</v>
      </c>
      <c r="L891" s="665">
        <v>0.80580235720761562</v>
      </c>
      <c r="M891" s="665">
        <v>2222</v>
      </c>
      <c r="N891" s="665">
        <v>1</v>
      </c>
      <c r="O891" s="665">
        <v>2228</v>
      </c>
      <c r="P891" s="678">
        <v>0.20199456029011786</v>
      </c>
      <c r="Q891" s="666">
        <v>2228</v>
      </c>
    </row>
    <row r="892" spans="1:17" ht="14.4" customHeight="1" x14ac:dyDescent="0.3">
      <c r="A892" s="661" t="s">
        <v>575</v>
      </c>
      <c r="B892" s="662" t="s">
        <v>7137</v>
      </c>
      <c r="C892" s="662" t="s">
        <v>6926</v>
      </c>
      <c r="D892" s="662" t="s">
        <v>8281</v>
      </c>
      <c r="E892" s="662" t="s">
        <v>8282</v>
      </c>
      <c r="F892" s="665">
        <v>2</v>
      </c>
      <c r="G892" s="665">
        <v>5388</v>
      </c>
      <c r="H892" s="665">
        <v>1</v>
      </c>
      <c r="I892" s="665">
        <v>2694</v>
      </c>
      <c r="J892" s="665">
        <v>2</v>
      </c>
      <c r="K892" s="665">
        <v>5409</v>
      </c>
      <c r="L892" s="665">
        <v>1.0038975501113585</v>
      </c>
      <c r="M892" s="665">
        <v>2704.5</v>
      </c>
      <c r="N892" s="665">
        <v>1</v>
      </c>
      <c r="O892" s="665">
        <v>2724</v>
      </c>
      <c r="P892" s="678">
        <v>0.50556792873051226</v>
      </c>
      <c r="Q892" s="666">
        <v>2724</v>
      </c>
    </row>
    <row r="893" spans="1:17" ht="14.4" customHeight="1" x14ac:dyDescent="0.3">
      <c r="A893" s="661" t="s">
        <v>575</v>
      </c>
      <c r="B893" s="662" t="s">
        <v>7137</v>
      </c>
      <c r="C893" s="662" t="s">
        <v>6926</v>
      </c>
      <c r="D893" s="662" t="s">
        <v>8283</v>
      </c>
      <c r="E893" s="662" t="s">
        <v>8284</v>
      </c>
      <c r="F893" s="665"/>
      <c r="G893" s="665"/>
      <c r="H893" s="665"/>
      <c r="I893" s="665"/>
      <c r="J893" s="665">
        <v>4</v>
      </c>
      <c r="K893" s="665">
        <v>24612</v>
      </c>
      <c r="L893" s="665"/>
      <c r="M893" s="665">
        <v>6153</v>
      </c>
      <c r="N893" s="665">
        <v>5</v>
      </c>
      <c r="O893" s="665">
        <v>30905</v>
      </c>
      <c r="P893" s="678"/>
      <c r="Q893" s="666">
        <v>6181</v>
      </c>
    </row>
    <row r="894" spans="1:17" ht="14.4" customHeight="1" x14ac:dyDescent="0.3">
      <c r="A894" s="661" t="s">
        <v>575</v>
      </c>
      <c r="B894" s="662" t="s">
        <v>7137</v>
      </c>
      <c r="C894" s="662" t="s">
        <v>6926</v>
      </c>
      <c r="D894" s="662" t="s">
        <v>8285</v>
      </c>
      <c r="E894" s="662" t="s">
        <v>8286</v>
      </c>
      <c r="F894" s="665">
        <v>5</v>
      </c>
      <c r="G894" s="665">
        <v>7435</v>
      </c>
      <c r="H894" s="665">
        <v>1</v>
      </c>
      <c r="I894" s="665">
        <v>1487</v>
      </c>
      <c r="J894" s="665">
        <v>2</v>
      </c>
      <c r="K894" s="665">
        <v>2984</v>
      </c>
      <c r="L894" s="665">
        <v>0.40134498991257567</v>
      </c>
      <c r="M894" s="665">
        <v>1492</v>
      </c>
      <c r="N894" s="665">
        <v>3</v>
      </c>
      <c r="O894" s="665">
        <v>4503</v>
      </c>
      <c r="P894" s="678">
        <v>0.60564895763281779</v>
      </c>
      <c r="Q894" s="666">
        <v>1501</v>
      </c>
    </row>
    <row r="895" spans="1:17" ht="14.4" customHeight="1" x14ac:dyDescent="0.3">
      <c r="A895" s="661" t="s">
        <v>575</v>
      </c>
      <c r="B895" s="662" t="s">
        <v>7137</v>
      </c>
      <c r="C895" s="662" t="s">
        <v>6926</v>
      </c>
      <c r="D895" s="662" t="s">
        <v>8287</v>
      </c>
      <c r="E895" s="662" t="s">
        <v>8288</v>
      </c>
      <c r="F895" s="665"/>
      <c r="G895" s="665"/>
      <c r="H895" s="665"/>
      <c r="I895" s="665"/>
      <c r="J895" s="665"/>
      <c r="K895" s="665"/>
      <c r="L895" s="665"/>
      <c r="M895" s="665"/>
      <c r="N895" s="665">
        <v>1</v>
      </c>
      <c r="O895" s="665">
        <v>2644</v>
      </c>
      <c r="P895" s="678"/>
      <c r="Q895" s="666">
        <v>2644</v>
      </c>
    </row>
    <row r="896" spans="1:17" ht="14.4" customHeight="1" x14ac:dyDescent="0.3">
      <c r="A896" s="661" t="s">
        <v>575</v>
      </c>
      <c r="B896" s="662" t="s">
        <v>7137</v>
      </c>
      <c r="C896" s="662" t="s">
        <v>6926</v>
      </c>
      <c r="D896" s="662" t="s">
        <v>8289</v>
      </c>
      <c r="E896" s="662" t="s">
        <v>8290</v>
      </c>
      <c r="F896" s="665">
        <v>1</v>
      </c>
      <c r="G896" s="665">
        <v>2751</v>
      </c>
      <c r="H896" s="665">
        <v>1</v>
      </c>
      <c r="I896" s="665">
        <v>2751</v>
      </c>
      <c r="J896" s="665"/>
      <c r="K896" s="665"/>
      <c r="L896" s="665"/>
      <c r="M896" s="665"/>
      <c r="N896" s="665"/>
      <c r="O896" s="665"/>
      <c r="P896" s="678"/>
      <c r="Q896" s="666"/>
    </row>
    <row r="897" spans="1:17" ht="14.4" customHeight="1" x14ac:dyDescent="0.3">
      <c r="A897" s="661" t="s">
        <v>575</v>
      </c>
      <c r="B897" s="662" t="s">
        <v>7137</v>
      </c>
      <c r="C897" s="662" t="s">
        <v>6926</v>
      </c>
      <c r="D897" s="662" t="s">
        <v>8291</v>
      </c>
      <c r="E897" s="662" t="s">
        <v>8292</v>
      </c>
      <c r="F897" s="665"/>
      <c r="G897" s="665"/>
      <c r="H897" s="665"/>
      <c r="I897" s="665"/>
      <c r="J897" s="665">
        <v>2</v>
      </c>
      <c r="K897" s="665">
        <v>11472</v>
      </c>
      <c r="L897" s="665"/>
      <c r="M897" s="665">
        <v>5736</v>
      </c>
      <c r="N897" s="665">
        <v>1</v>
      </c>
      <c r="O897" s="665">
        <v>5754</v>
      </c>
      <c r="P897" s="678"/>
      <c r="Q897" s="666">
        <v>5754</v>
      </c>
    </row>
    <row r="898" spans="1:17" ht="14.4" customHeight="1" x14ac:dyDescent="0.3">
      <c r="A898" s="661" t="s">
        <v>575</v>
      </c>
      <c r="B898" s="662" t="s">
        <v>7137</v>
      </c>
      <c r="C898" s="662" t="s">
        <v>6926</v>
      </c>
      <c r="D898" s="662" t="s">
        <v>8293</v>
      </c>
      <c r="E898" s="662" t="s">
        <v>8294</v>
      </c>
      <c r="F898" s="665">
        <v>4</v>
      </c>
      <c r="G898" s="665">
        <v>18664</v>
      </c>
      <c r="H898" s="665">
        <v>1</v>
      </c>
      <c r="I898" s="665">
        <v>4666</v>
      </c>
      <c r="J898" s="665">
        <v>4</v>
      </c>
      <c r="K898" s="665">
        <v>18698</v>
      </c>
      <c r="L898" s="665">
        <v>1.0018216888126876</v>
      </c>
      <c r="M898" s="665">
        <v>4674.5</v>
      </c>
      <c r="N898" s="665">
        <v>2</v>
      </c>
      <c r="O898" s="665">
        <v>9430</v>
      </c>
      <c r="P898" s="678">
        <v>0.50525075010715814</v>
      </c>
      <c r="Q898" s="666">
        <v>4715</v>
      </c>
    </row>
    <row r="899" spans="1:17" ht="14.4" customHeight="1" x14ac:dyDescent="0.3">
      <c r="A899" s="661" t="s">
        <v>575</v>
      </c>
      <c r="B899" s="662" t="s">
        <v>7137</v>
      </c>
      <c r="C899" s="662" t="s">
        <v>6926</v>
      </c>
      <c r="D899" s="662" t="s">
        <v>8295</v>
      </c>
      <c r="E899" s="662" t="s">
        <v>8296</v>
      </c>
      <c r="F899" s="665"/>
      <c r="G899" s="665"/>
      <c r="H899" s="665"/>
      <c r="I899" s="665"/>
      <c r="J899" s="665">
        <v>1</v>
      </c>
      <c r="K899" s="665">
        <v>1894</v>
      </c>
      <c r="L899" s="665"/>
      <c r="M899" s="665">
        <v>1894</v>
      </c>
      <c r="N899" s="665"/>
      <c r="O899" s="665"/>
      <c r="P899" s="678"/>
      <c r="Q899" s="666"/>
    </row>
    <row r="900" spans="1:17" ht="14.4" customHeight="1" x14ac:dyDescent="0.3">
      <c r="A900" s="661" t="s">
        <v>575</v>
      </c>
      <c r="B900" s="662" t="s">
        <v>7137</v>
      </c>
      <c r="C900" s="662" t="s">
        <v>6926</v>
      </c>
      <c r="D900" s="662" t="s">
        <v>8297</v>
      </c>
      <c r="E900" s="662" t="s">
        <v>8298</v>
      </c>
      <c r="F900" s="665"/>
      <c r="G900" s="665"/>
      <c r="H900" s="665"/>
      <c r="I900" s="665"/>
      <c r="J900" s="665">
        <v>3</v>
      </c>
      <c r="K900" s="665">
        <v>2214</v>
      </c>
      <c r="L900" s="665"/>
      <c r="M900" s="665">
        <v>738</v>
      </c>
      <c r="N900" s="665">
        <v>5</v>
      </c>
      <c r="O900" s="665">
        <v>11100</v>
      </c>
      <c r="P900" s="678"/>
      <c r="Q900" s="666">
        <v>2220</v>
      </c>
    </row>
    <row r="901" spans="1:17" ht="14.4" customHeight="1" x14ac:dyDescent="0.3">
      <c r="A901" s="661" t="s">
        <v>575</v>
      </c>
      <c r="B901" s="662" t="s">
        <v>7137</v>
      </c>
      <c r="C901" s="662" t="s">
        <v>6926</v>
      </c>
      <c r="D901" s="662" t="s">
        <v>8299</v>
      </c>
      <c r="E901" s="662" t="s">
        <v>8300</v>
      </c>
      <c r="F901" s="665">
        <v>2</v>
      </c>
      <c r="G901" s="665">
        <v>5632</v>
      </c>
      <c r="H901" s="665">
        <v>1</v>
      </c>
      <c r="I901" s="665">
        <v>2816</v>
      </c>
      <c r="J901" s="665">
        <v>1</v>
      </c>
      <c r="K901" s="665">
        <v>2841</v>
      </c>
      <c r="L901" s="665">
        <v>0.50443892045454541</v>
      </c>
      <c r="M901" s="665">
        <v>2841</v>
      </c>
      <c r="N901" s="665">
        <v>6</v>
      </c>
      <c r="O901" s="665">
        <v>17112</v>
      </c>
      <c r="P901" s="678">
        <v>3.0383522727272729</v>
      </c>
      <c r="Q901" s="666">
        <v>2852</v>
      </c>
    </row>
    <row r="902" spans="1:17" ht="14.4" customHeight="1" x14ac:dyDescent="0.3">
      <c r="A902" s="661" t="s">
        <v>575</v>
      </c>
      <c r="B902" s="662" t="s">
        <v>7137</v>
      </c>
      <c r="C902" s="662" t="s">
        <v>6926</v>
      </c>
      <c r="D902" s="662" t="s">
        <v>8301</v>
      </c>
      <c r="E902" s="662" t="s">
        <v>8302</v>
      </c>
      <c r="F902" s="665">
        <v>1</v>
      </c>
      <c r="G902" s="665">
        <v>1574</v>
      </c>
      <c r="H902" s="665">
        <v>1</v>
      </c>
      <c r="I902" s="665">
        <v>1574</v>
      </c>
      <c r="J902" s="665"/>
      <c r="K902" s="665"/>
      <c r="L902" s="665"/>
      <c r="M902" s="665"/>
      <c r="N902" s="665">
        <v>1</v>
      </c>
      <c r="O902" s="665">
        <v>1588</v>
      </c>
      <c r="P902" s="678">
        <v>1.0088945362134689</v>
      </c>
      <c r="Q902" s="666">
        <v>1588</v>
      </c>
    </row>
    <row r="903" spans="1:17" ht="14.4" customHeight="1" x14ac:dyDescent="0.3">
      <c r="A903" s="661" t="s">
        <v>575</v>
      </c>
      <c r="B903" s="662" t="s">
        <v>7137</v>
      </c>
      <c r="C903" s="662" t="s">
        <v>6926</v>
      </c>
      <c r="D903" s="662" t="s">
        <v>8303</v>
      </c>
      <c r="E903" s="662" t="s">
        <v>8304</v>
      </c>
      <c r="F903" s="665">
        <v>6</v>
      </c>
      <c r="G903" s="665">
        <v>24264</v>
      </c>
      <c r="H903" s="665">
        <v>1</v>
      </c>
      <c r="I903" s="665">
        <v>4044</v>
      </c>
      <c r="J903" s="665">
        <v>8</v>
      </c>
      <c r="K903" s="665">
        <v>32454</v>
      </c>
      <c r="L903" s="665">
        <v>1.3375370919881306</v>
      </c>
      <c r="M903" s="665">
        <v>4056.75</v>
      </c>
      <c r="N903" s="665"/>
      <c r="O903" s="665"/>
      <c r="P903" s="678"/>
      <c r="Q903" s="666"/>
    </row>
    <row r="904" spans="1:17" ht="14.4" customHeight="1" x14ac:dyDescent="0.3">
      <c r="A904" s="661" t="s">
        <v>575</v>
      </c>
      <c r="B904" s="662" t="s">
        <v>7137</v>
      </c>
      <c r="C904" s="662" t="s">
        <v>6926</v>
      </c>
      <c r="D904" s="662" t="s">
        <v>8305</v>
      </c>
      <c r="E904" s="662" t="s">
        <v>8306</v>
      </c>
      <c r="F904" s="665">
        <v>14</v>
      </c>
      <c r="G904" s="665">
        <v>33600</v>
      </c>
      <c r="H904" s="665">
        <v>1</v>
      </c>
      <c r="I904" s="665">
        <v>2400</v>
      </c>
      <c r="J904" s="665">
        <v>4</v>
      </c>
      <c r="K904" s="665">
        <v>9656</v>
      </c>
      <c r="L904" s="665">
        <v>0.2873809523809524</v>
      </c>
      <c r="M904" s="665">
        <v>2414</v>
      </c>
      <c r="N904" s="665">
        <v>1</v>
      </c>
      <c r="O904" s="665">
        <v>2420</v>
      </c>
      <c r="P904" s="678">
        <v>7.2023809523809518E-2</v>
      </c>
      <c r="Q904" s="666">
        <v>2420</v>
      </c>
    </row>
    <row r="905" spans="1:17" ht="14.4" customHeight="1" x14ac:dyDescent="0.3">
      <c r="A905" s="661" t="s">
        <v>575</v>
      </c>
      <c r="B905" s="662" t="s">
        <v>7137</v>
      </c>
      <c r="C905" s="662" t="s">
        <v>6926</v>
      </c>
      <c r="D905" s="662" t="s">
        <v>8307</v>
      </c>
      <c r="E905" s="662" t="s">
        <v>8308</v>
      </c>
      <c r="F905" s="665">
        <v>2</v>
      </c>
      <c r="G905" s="665">
        <v>5164</v>
      </c>
      <c r="H905" s="665">
        <v>1</v>
      </c>
      <c r="I905" s="665">
        <v>2582</v>
      </c>
      <c r="J905" s="665">
        <v>2</v>
      </c>
      <c r="K905" s="665">
        <v>5198</v>
      </c>
      <c r="L905" s="665">
        <v>1.0065840433772271</v>
      </c>
      <c r="M905" s="665">
        <v>2599</v>
      </c>
      <c r="N905" s="665">
        <v>2</v>
      </c>
      <c r="O905" s="665">
        <v>5214</v>
      </c>
      <c r="P905" s="678">
        <v>1.0096824167312162</v>
      </c>
      <c r="Q905" s="666">
        <v>2607</v>
      </c>
    </row>
    <row r="906" spans="1:17" ht="14.4" customHeight="1" x14ac:dyDescent="0.3">
      <c r="A906" s="661" t="s">
        <v>575</v>
      </c>
      <c r="B906" s="662" t="s">
        <v>7137</v>
      </c>
      <c r="C906" s="662" t="s">
        <v>6926</v>
      </c>
      <c r="D906" s="662" t="s">
        <v>7031</v>
      </c>
      <c r="E906" s="662" t="s">
        <v>7032</v>
      </c>
      <c r="F906" s="665">
        <v>193</v>
      </c>
      <c r="G906" s="665">
        <v>245110</v>
      </c>
      <c r="H906" s="665">
        <v>1</v>
      </c>
      <c r="I906" s="665">
        <v>1270</v>
      </c>
      <c r="J906" s="665">
        <v>193</v>
      </c>
      <c r="K906" s="665">
        <v>243930</v>
      </c>
      <c r="L906" s="665">
        <v>0.99518583493125534</v>
      </c>
      <c r="M906" s="665">
        <v>1263.8860103626944</v>
      </c>
      <c r="N906" s="665">
        <v>167</v>
      </c>
      <c r="O906" s="665">
        <v>214428</v>
      </c>
      <c r="P906" s="678">
        <v>0.87482354861082778</v>
      </c>
      <c r="Q906" s="666">
        <v>1284</v>
      </c>
    </row>
    <row r="907" spans="1:17" ht="14.4" customHeight="1" x14ac:dyDescent="0.3">
      <c r="A907" s="661" t="s">
        <v>575</v>
      </c>
      <c r="B907" s="662" t="s">
        <v>7137</v>
      </c>
      <c r="C907" s="662" t="s">
        <v>6926</v>
      </c>
      <c r="D907" s="662" t="s">
        <v>8309</v>
      </c>
      <c r="E907" s="662" t="s">
        <v>8310</v>
      </c>
      <c r="F907" s="665">
        <v>63</v>
      </c>
      <c r="G907" s="665">
        <v>254059</v>
      </c>
      <c r="H907" s="665">
        <v>1</v>
      </c>
      <c r="I907" s="665">
        <v>4032.6825396825398</v>
      </c>
      <c r="J907" s="665">
        <v>78</v>
      </c>
      <c r="K907" s="665">
        <v>316682</v>
      </c>
      <c r="L907" s="665">
        <v>1.2464899885459677</v>
      </c>
      <c r="M907" s="665">
        <v>4060.0256410256411</v>
      </c>
      <c r="N907" s="665">
        <v>52</v>
      </c>
      <c r="O907" s="665">
        <v>212264</v>
      </c>
      <c r="P907" s="678">
        <v>0.83549096863327021</v>
      </c>
      <c r="Q907" s="666">
        <v>4082</v>
      </c>
    </row>
    <row r="908" spans="1:17" ht="14.4" customHeight="1" x14ac:dyDescent="0.3">
      <c r="A908" s="661" t="s">
        <v>575</v>
      </c>
      <c r="B908" s="662" t="s">
        <v>7137</v>
      </c>
      <c r="C908" s="662" t="s">
        <v>6926</v>
      </c>
      <c r="D908" s="662" t="s">
        <v>7033</v>
      </c>
      <c r="E908" s="662" t="s">
        <v>7034</v>
      </c>
      <c r="F908" s="665">
        <v>25</v>
      </c>
      <c r="G908" s="665">
        <v>23294</v>
      </c>
      <c r="H908" s="665">
        <v>1</v>
      </c>
      <c r="I908" s="665">
        <v>931.76</v>
      </c>
      <c r="J908" s="665">
        <v>23</v>
      </c>
      <c r="K908" s="665">
        <v>21576</v>
      </c>
      <c r="L908" s="665">
        <v>0.92624710225809226</v>
      </c>
      <c r="M908" s="665">
        <v>938.08695652173913</v>
      </c>
      <c r="N908" s="665">
        <v>13</v>
      </c>
      <c r="O908" s="665">
        <v>12298</v>
      </c>
      <c r="P908" s="678">
        <v>0.52794711084399415</v>
      </c>
      <c r="Q908" s="666">
        <v>946</v>
      </c>
    </row>
    <row r="909" spans="1:17" ht="14.4" customHeight="1" x14ac:dyDescent="0.3">
      <c r="A909" s="661" t="s">
        <v>575</v>
      </c>
      <c r="B909" s="662" t="s">
        <v>7137</v>
      </c>
      <c r="C909" s="662" t="s">
        <v>6926</v>
      </c>
      <c r="D909" s="662" t="s">
        <v>8311</v>
      </c>
      <c r="E909" s="662" t="s">
        <v>8312</v>
      </c>
      <c r="F909" s="665">
        <v>12</v>
      </c>
      <c r="G909" s="665">
        <v>10884</v>
      </c>
      <c r="H909" s="665">
        <v>1</v>
      </c>
      <c r="I909" s="665">
        <v>907</v>
      </c>
      <c r="J909" s="665">
        <v>8</v>
      </c>
      <c r="K909" s="665">
        <v>7298</v>
      </c>
      <c r="L909" s="665">
        <v>0.67052554208011761</v>
      </c>
      <c r="M909" s="665">
        <v>912.25</v>
      </c>
      <c r="N909" s="665">
        <v>8</v>
      </c>
      <c r="O909" s="665">
        <v>7336</v>
      </c>
      <c r="P909" s="678">
        <v>0.67401690554943039</v>
      </c>
      <c r="Q909" s="666">
        <v>917</v>
      </c>
    </row>
    <row r="910" spans="1:17" ht="14.4" customHeight="1" x14ac:dyDescent="0.3">
      <c r="A910" s="661" t="s">
        <v>575</v>
      </c>
      <c r="B910" s="662" t="s">
        <v>7137</v>
      </c>
      <c r="C910" s="662" t="s">
        <v>6926</v>
      </c>
      <c r="D910" s="662" t="s">
        <v>7035</v>
      </c>
      <c r="E910" s="662" t="s">
        <v>7036</v>
      </c>
      <c r="F910" s="665">
        <v>2</v>
      </c>
      <c r="G910" s="665">
        <v>1892</v>
      </c>
      <c r="H910" s="665">
        <v>1</v>
      </c>
      <c r="I910" s="665">
        <v>946</v>
      </c>
      <c r="J910" s="665">
        <v>2</v>
      </c>
      <c r="K910" s="665">
        <v>1912</v>
      </c>
      <c r="L910" s="665">
        <v>1.0105708245243128</v>
      </c>
      <c r="M910" s="665">
        <v>956</v>
      </c>
      <c r="N910" s="665">
        <v>1</v>
      </c>
      <c r="O910" s="665">
        <v>960</v>
      </c>
      <c r="P910" s="678">
        <v>0.507399577167019</v>
      </c>
      <c r="Q910" s="666">
        <v>960</v>
      </c>
    </row>
    <row r="911" spans="1:17" ht="14.4" customHeight="1" x14ac:dyDescent="0.3">
      <c r="A911" s="661" t="s">
        <v>575</v>
      </c>
      <c r="B911" s="662" t="s">
        <v>7137</v>
      </c>
      <c r="C911" s="662" t="s">
        <v>6926</v>
      </c>
      <c r="D911" s="662" t="s">
        <v>8313</v>
      </c>
      <c r="E911" s="662" t="s">
        <v>8314</v>
      </c>
      <c r="F911" s="665">
        <v>1</v>
      </c>
      <c r="G911" s="665">
        <v>988</v>
      </c>
      <c r="H911" s="665">
        <v>1</v>
      </c>
      <c r="I911" s="665">
        <v>988</v>
      </c>
      <c r="J911" s="665"/>
      <c r="K911" s="665"/>
      <c r="L911" s="665"/>
      <c r="M911" s="665"/>
      <c r="N911" s="665"/>
      <c r="O911" s="665"/>
      <c r="P911" s="678"/>
      <c r="Q911" s="666"/>
    </row>
    <row r="912" spans="1:17" ht="14.4" customHeight="1" x14ac:dyDescent="0.3">
      <c r="A912" s="661" t="s">
        <v>575</v>
      </c>
      <c r="B912" s="662" t="s">
        <v>7137</v>
      </c>
      <c r="C912" s="662" t="s">
        <v>6926</v>
      </c>
      <c r="D912" s="662" t="s">
        <v>8315</v>
      </c>
      <c r="E912" s="662" t="s">
        <v>8316</v>
      </c>
      <c r="F912" s="665">
        <v>1</v>
      </c>
      <c r="G912" s="665">
        <v>713</v>
      </c>
      <c r="H912" s="665">
        <v>1</v>
      </c>
      <c r="I912" s="665">
        <v>713</v>
      </c>
      <c r="J912" s="665"/>
      <c r="K912" s="665"/>
      <c r="L912" s="665"/>
      <c r="M912" s="665"/>
      <c r="N912" s="665"/>
      <c r="O912" s="665"/>
      <c r="P912" s="678"/>
      <c r="Q912" s="666"/>
    </row>
    <row r="913" spans="1:17" ht="14.4" customHeight="1" x14ac:dyDescent="0.3">
      <c r="A913" s="661" t="s">
        <v>575</v>
      </c>
      <c r="B913" s="662" t="s">
        <v>7137</v>
      </c>
      <c r="C913" s="662" t="s">
        <v>6926</v>
      </c>
      <c r="D913" s="662" t="s">
        <v>8317</v>
      </c>
      <c r="E913" s="662" t="s">
        <v>8318</v>
      </c>
      <c r="F913" s="665">
        <v>4</v>
      </c>
      <c r="G913" s="665">
        <v>9268</v>
      </c>
      <c r="H913" s="665">
        <v>1</v>
      </c>
      <c r="I913" s="665">
        <v>2317</v>
      </c>
      <c r="J913" s="665">
        <v>1</v>
      </c>
      <c r="K913" s="665">
        <v>2331</v>
      </c>
      <c r="L913" s="665">
        <v>0.25151057401812688</v>
      </c>
      <c r="M913" s="665">
        <v>2331</v>
      </c>
      <c r="N913" s="665">
        <v>8</v>
      </c>
      <c r="O913" s="665">
        <v>18696</v>
      </c>
      <c r="P913" s="678">
        <v>2.0172637030643075</v>
      </c>
      <c r="Q913" s="666">
        <v>2337</v>
      </c>
    </row>
    <row r="914" spans="1:17" ht="14.4" customHeight="1" x14ac:dyDescent="0.3">
      <c r="A914" s="661" t="s">
        <v>575</v>
      </c>
      <c r="B914" s="662" t="s">
        <v>7137</v>
      </c>
      <c r="C914" s="662" t="s">
        <v>6926</v>
      </c>
      <c r="D914" s="662" t="s">
        <v>8319</v>
      </c>
      <c r="E914" s="662" t="s">
        <v>8320</v>
      </c>
      <c r="F914" s="665">
        <v>1</v>
      </c>
      <c r="G914" s="665">
        <v>3309</v>
      </c>
      <c r="H914" s="665">
        <v>1</v>
      </c>
      <c r="I914" s="665">
        <v>3309</v>
      </c>
      <c r="J914" s="665"/>
      <c r="K914" s="665"/>
      <c r="L914" s="665"/>
      <c r="M914" s="665"/>
      <c r="N914" s="665"/>
      <c r="O914" s="665"/>
      <c r="P914" s="678"/>
      <c r="Q914" s="666"/>
    </row>
    <row r="915" spans="1:17" ht="14.4" customHeight="1" x14ac:dyDescent="0.3">
      <c r="A915" s="661" t="s">
        <v>575</v>
      </c>
      <c r="B915" s="662" t="s">
        <v>7137</v>
      </c>
      <c r="C915" s="662" t="s">
        <v>6926</v>
      </c>
      <c r="D915" s="662" t="s">
        <v>8321</v>
      </c>
      <c r="E915" s="662" t="s">
        <v>8322</v>
      </c>
      <c r="F915" s="665">
        <v>107</v>
      </c>
      <c r="G915" s="665">
        <v>314152</v>
      </c>
      <c r="H915" s="665">
        <v>1</v>
      </c>
      <c r="I915" s="665">
        <v>2936</v>
      </c>
      <c r="J915" s="665">
        <v>98</v>
      </c>
      <c r="K915" s="665">
        <v>289588</v>
      </c>
      <c r="L915" s="665">
        <v>0.92180855127454231</v>
      </c>
      <c r="M915" s="665">
        <v>2954.9795918367345</v>
      </c>
      <c r="N915" s="665">
        <v>49</v>
      </c>
      <c r="O915" s="665">
        <v>146020</v>
      </c>
      <c r="P915" s="678">
        <v>0.46480684509409459</v>
      </c>
      <c r="Q915" s="666">
        <v>2980</v>
      </c>
    </row>
    <row r="916" spans="1:17" ht="14.4" customHeight="1" x14ac:dyDescent="0.3">
      <c r="A916" s="661" t="s">
        <v>575</v>
      </c>
      <c r="B916" s="662" t="s">
        <v>7137</v>
      </c>
      <c r="C916" s="662" t="s">
        <v>6926</v>
      </c>
      <c r="D916" s="662" t="s">
        <v>8323</v>
      </c>
      <c r="E916" s="662" t="s">
        <v>8324</v>
      </c>
      <c r="F916" s="665">
        <v>3</v>
      </c>
      <c r="G916" s="665">
        <v>6438</v>
      </c>
      <c r="H916" s="665">
        <v>1</v>
      </c>
      <c r="I916" s="665">
        <v>2146</v>
      </c>
      <c r="J916" s="665">
        <v>1</v>
      </c>
      <c r="K916" s="665">
        <v>2146</v>
      </c>
      <c r="L916" s="665">
        <v>0.33333333333333331</v>
      </c>
      <c r="M916" s="665">
        <v>2146</v>
      </c>
      <c r="N916" s="665">
        <v>1</v>
      </c>
      <c r="O916" s="665">
        <v>2176</v>
      </c>
      <c r="P916" s="678">
        <v>0.33799316557937248</v>
      </c>
      <c r="Q916" s="666">
        <v>2176</v>
      </c>
    </row>
    <row r="917" spans="1:17" ht="14.4" customHeight="1" x14ac:dyDescent="0.3">
      <c r="A917" s="661" t="s">
        <v>575</v>
      </c>
      <c r="B917" s="662" t="s">
        <v>7137</v>
      </c>
      <c r="C917" s="662" t="s">
        <v>6926</v>
      </c>
      <c r="D917" s="662" t="s">
        <v>8325</v>
      </c>
      <c r="E917" s="662" t="s">
        <v>8326</v>
      </c>
      <c r="F917" s="665">
        <v>2</v>
      </c>
      <c r="G917" s="665">
        <v>3240</v>
      </c>
      <c r="H917" s="665">
        <v>1</v>
      </c>
      <c r="I917" s="665">
        <v>1620</v>
      </c>
      <c r="J917" s="665">
        <v>2</v>
      </c>
      <c r="K917" s="665">
        <v>3268</v>
      </c>
      <c r="L917" s="665">
        <v>1.008641975308642</v>
      </c>
      <c r="M917" s="665">
        <v>1634</v>
      </c>
      <c r="N917" s="665">
        <v>4</v>
      </c>
      <c r="O917" s="665">
        <v>6560</v>
      </c>
      <c r="P917" s="678">
        <v>2.0246913580246915</v>
      </c>
      <c r="Q917" s="666">
        <v>1640</v>
      </c>
    </row>
    <row r="918" spans="1:17" ht="14.4" customHeight="1" x14ac:dyDescent="0.3">
      <c r="A918" s="661" t="s">
        <v>575</v>
      </c>
      <c r="B918" s="662" t="s">
        <v>7137</v>
      </c>
      <c r="C918" s="662" t="s">
        <v>6926</v>
      </c>
      <c r="D918" s="662" t="s">
        <v>8327</v>
      </c>
      <c r="E918" s="662" t="s">
        <v>8328</v>
      </c>
      <c r="F918" s="665"/>
      <c r="G918" s="665"/>
      <c r="H918" s="665"/>
      <c r="I918" s="665"/>
      <c r="J918" s="665">
        <v>1</v>
      </c>
      <c r="K918" s="665">
        <v>2153</v>
      </c>
      <c r="L918" s="665"/>
      <c r="M918" s="665">
        <v>2153</v>
      </c>
      <c r="N918" s="665">
        <v>1</v>
      </c>
      <c r="O918" s="665">
        <v>2178</v>
      </c>
      <c r="P918" s="678"/>
      <c r="Q918" s="666">
        <v>2178</v>
      </c>
    </row>
    <row r="919" spans="1:17" ht="14.4" customHeight="1" x14ac:dyDescent="0.3">
      <c r="A919" s="661" t="s">
        <v>575</v>
      </c>
      <c r="B919" s="662" t="s">
        <v>7137</v>
      </c>
      <c r="C919" s="662" t="s">
        <v>6926</v>
      </c>
      <c r="D919" s="662" t="s">
        <v>7039</v>
      </c>
      <c r="E919" s="662" t="s">
        <v>7040</v>
      </c>
      <c r="F919" s="665"/>
      <c r="G919" s="665"/>
      <c r="H919" s="665"/>
      <c r="I919" s="665"/>
      <c r="J919" s="665"/>
      <c r="K919" s="665"/>
      <c r="L919" s="665"/>
      <c r="M919" s="665"/>
      <c r="N919" s="665">
        <v>1</v>
      </c>
      <c r="O919" s="665">
        <v>157</v>
      </c>
      <c r="P919" s="678"/>
      <c r="Q919" s="666">
        <v>157</v>
      </c>
    </row>
    <row r="920" spans="1:17" ht="14.4" customHeight="1" x14ac:dyDescent="0.3">
      <c r="A920" s="661" t="s">
        <v>575</v>
      </c>
      <c r="B920" s="662" t="s">
        <v>7137</v>
      </c>
      <c r="C920" s="662" t="s">
        <v>6926</v>
      </c>
      <c r="D920" s="662" t="s">
        <v>8329</v>
      </c>
      <c r="E920" s="662" t="s">
        <v>8330</v>
      </c>
      <c r="F920" s="665">
        <v>3</v>
      </c>
      <c r="G920" s="665">
        <v>4911</v>
      </c>
      <c r="H920" s="665">
        <v>1</v>
      </c>
      <c r="I920" s="665">
        <v>1637</v>
      </c>
      <c r="J920" s="665">
        <v>6</v>
      </c>
      <c r="K920" s="665">
        <v>9948</v>
      </c>
      <c r="L920" s="665">
        <v>2.0256566890653636</v>
      </c>
      <c r="M920" s="665">
        <v>1658</v>
      </c>
      <c r="N920" s="665">
        <v>1</v>
      </c>
      <c r="O920" s="665">
        <v>1667</v>
      </c>
      <c r="P920" s="678">
        <v>0.33944206882508654</v>
      </c>
      <c r="Q920" s="666">
        <v>1667</v>
      </c>
    </row>
    <row r="921" spans="1:17" ht="14.4" customHeight="1" x14ac:dyDescent="0.3">
      <c r="A921" s="661" t="s">
        <v>575</v>
      </c>
      <c r="B921" s="662" t="s">
        <v>7137</v>
      </c>
      <c r="C921" s="662" t="s">
        <v>6926</v>
      </c>
      <c r="D921" s="662" t="s">
        <v>8331</v>
      </c>
      <c r="E921" s="662" t="s">
        <v>8332</v>
      </c>
      <c r="F921" s="665"/>
      <c r="G921" s="665"/>
      <c r="H921" s="665"/>
      <c r="I921" s="665"/>
      <c r="J921" s="665">
        <v>1</v>
      </c>
      <c r="K921" s="665">
        <v>815</v>
      </c>
      <c r="L921" s="665"/>
      <c r="M921" s="665">
        <v>815</v>
      </c>
      <c r="N921" s="665"/>
      <c r="O921" s="665"/>
      <c r="P921" s="678"/>
      <c r="Q921" s="666"/>
    </row>
    <row r="922" spans="1:17" ht="14.4" customHeight="1" x14ac:dyDescent="0.3">
      <c r="A922" s="661" t="s">
        <v>575</v>
      </c>
      <c r="B922" s="662" t="s">
        <v>7137</v>
      </c>
      <c r="C922" s="662" t="s">
        <v>6926</v>
      </c>
      <c r="D922" s="662" t="s">
        <v>8333</v>
      </c>
      <c r="E922" s="662" t="s">
        <v>8334</v>
      </c>
      <c r="F922" s="665">
        <v>0</v>
      </c>
      <c r="G922" s="665">
        <v>0</v>
      </c>
      <c r="H922" s="665"/>
      <c r="I922" s="665"/>
      <c r="J922" s="665">
        <v>0</v>
      </c>
      <c r="K922" s="665">
        <v>0</v>
      </c>
      <c r="L922" s="665"/>
      <c r="M922" s="665"/>
      <c r="N922" s="665">
        <v>0</v>
      </c>
      <c r="O922" s="665">
        <v>0</v>
      </c>
      <c r="P922" s="678"/>
      <c r="Q922" s="666"/>
    </row>
    <row r="923" spans="1:17" ht="14.4" customHeight="1" x14ac:dyDescent="0.3">
      <c r="A923" s="661" t="s">
        <v>575</v>
      </c>
      <c r="B923" s="662" t="s">
        <v>7137</v>
      </c>
      <c r="C923" s="662" t="s">
        <v>6926</v>
      </c>
      <c r="D923" s="662" t="s">
        <v>8335</v>
      </c>
      <c r="E923" s="662" t="s">
        <v>8336</v>
      </c>
      <c r="F923" s="665">
        <v>1161</v>
      </c>
      <c r="G923" s="665">
        <v>0</v>
      </c>
      <c r="H923" s="665"/>
      <c r="I923" s="665">
        <v>0</v>
      </c>
      <c r="J923" s="665">
        <v>1154</v>
      </c>
      <c r="K923" s="665">
        <v>0</v>
      </c>
      <c r="L923" s="665"/>
      <c r="M923" s="665">
        <v>0</v>
      </c>
      <c r="N923" s="665">
        <v>1178</v>
      </c>
      <c r="O923" s="665">
        <v>0</v>
      </c>
      <c r="P923" s="678"/>
      <c r="Q923" s="666">
        <v>0</v>
      </c>
    </row>
    <row r="924" spans="1:17" ht="14.4" customHeight="1" x14ac:dyDescent="0.3">
      <c r="A924" s="661" t="s">
        <v>575</v>
      </c>
      <c r="B924" s="662" t="s">
        <v>7137</v>
      </c>
      <c r="C924" s="662" t="s">
        <v>6926</v>
      </c>
      <c r="D924" s="662" t="s">
        <v>7043</v>
      </c>
      <c r="E924" s="662" t="s">
        <v>7044</v>
      </c>
      <c r="F924" s="665">
        <v>177</v>
      </c>
      <c r="G924" s="665">
        <v>0</v>
      </c>
      <c r="H924" s="665"/>
      <c r="I924" s="665">
        <v>0</v>
      </c>
      <c r="J924" s="665"/>
      <c r="K924" s="665"/>
      <c r="L924" s="665"/>
      <c r="M924" s="665"/>
      <c r="N924" s="665"/>
      <c r="O924" s="665"/>
      <c r="P924" s="678"/>
      <c r="Q924" s="666"/>
    </row>
    <row r="925" spans="1:17" ht="14.4" customHeight="1" x14ac:dyDescent="0.3">
      <c r="A925" s="661" t="s">
        <v>575</v>
      </c>
      <c r="B925" s="662" t="s">
        <v>7137</v>
      </c>
      <c r="C925" s="662" t="s">
        <v>6926</v>
      </c>
      <c r="D925" s="662" t="s">
        <v>8337</v>
      </c>
      <c r="E925" s="662" t="s">
        <v>8338</v>
      </c>
      <c r="F925" s="665">
        <v>158</v>
      </c>
      <c r="G925" s="665">
        <v>0</v>
      </c>
      <c r="H925" s="665"/>
      <c r="I925" s="665">
        <v>0</v>
      </c>
      <c r="J925" s="665">
        <v>165</v>
      </c>
      <c r="K925" s="665">
        <v>0</v>
      </c>
      <c r="L925" s="665"/>
      <c r="M925" s="665">
        <v>0</v>
      </c>
      <c r="N925" s="665">
        <v>152</v>
      </c>
      <c r="O925" s="665">
        <v>0</v>
      </c>
      <c r="P925" s="678"/>
      <c r="Q925" s="666">
        <v>0</v>
      </c>
    </row>
    <row r="926" spans="1:17" ht="14.4" customHeight="1" x14ac:dyDescent="0.3">
      <c r="A926" s="661" t="s">
        <v>575</v>
      </c>
      <c r="B926" s="662" t="s">
        <v>7137</v>
      </c>
      <c r="C926" s="662" t="s">
        <v>6926</v>
      </c>
      <c r="D926" s="662" t="s">
        <v>7045</v>
      </c>
      <c r="E926" s="662" t="s">
        <v>7046</v>
      </c>
      <c r="F926" s="665">
        <v>18</v>
      </c>
      <c r="G926" s="665">
        <v>0</v>
      </c>
      <c r="H926" s="665"/>
      <c r="I926" s="665">
        <v>0</v>
      </c>
      <c r="J926" s="665">
        <v>10</v>
      </c>
      <c r="K926" s="665">
        <v>0</v>
      </c>
      <c r="L926" s="665"/>
      <c r="M926" s="665">
        <v>0</v>
      </c>
      <c r="N926" s="665"/>
      <c r="O926" s="665"/>
      <c r="P926" s="678"/>
      <c r="Q926" s="666"/>
    </row>
    <row r="927" spans="1:17" ht="14.4" customHeight="1" x14ac:dyDescent="0.3">
      <c r="A927" s="661" t="s">
        <v>575</v>
      </c>
      <c r="B927" s="662" t="s">
        <v>7137</v>
      </c>
      <c r="C927" s="662" t="s">
        <v>6926</v>
      </c>
      <c r="D927" s="662" t="s">
        <v>7202</v>
      </c>
      <c r="E927" s="662" t="s">
        <v>7203</v>
      </c>
      <c r="F927" s="665">
        <v>6283</v>
      </c>
      <c r="G927" s="665">
        <v>0</v>
      </c>
      <c r="H927" s="665"/>
      <c r="I927" s="665">
        <v>0</v>
      </c>
      <c r="J927" s="665"/>
      <c r="K927" s="665"/>
      <c r="L927" s="665"/>
      <c r="M927" s="665"/>
      <c r="N927" s="665"/>
      <c r="O927" s="665"/>
      <c r="P927" s="678"/>
      <c r="Q927" s="666"/>
    </row>
    <row r="928" spans="1:17" ht="14.4" customHeight="1" x14ac:dyDescent="0.3">
      <c r="A928" s="661" t="s">
        <v>575</v>
      </c>
      <c r="B928" s="662" t="s">
        <v>7137</v>
      </c>
      <c r="C928" s="662" t="s">
        <v>6926</v>
      </c>
      <c r="D928" s="662" t="s">
        <v>8339</v>
      </c>
      <c r="E928" s="662" t="s">
        <v>8340</v>
      </c>
      <c r="F928" s="665">
        <v>66</v>
      </c>
      <c r="G928" s="665">
        <v>373956</v>
      </c>
      <c r="H928" s="665">
        <v>1</v>
      </c>
      <c r="I928" s="665">
        <v>5666</v>
      </c>
      <c r="J928" s="665">
        <v>44</v>
      </c>
      <c r="K928" s="665">
        <v>250132</v>
      </c>
      <c r="L928" s="665">
        <v>0.66888083089989192</v>
      </c>
      <c r="M928" s="665">
        <v>5684.818181818182</v>
      </c>
      <c r="N928" s="665">
        <v>57</v>
      </c>
      <c r="O928" s="665">
        <v>324786</v>
      </c>
      <c r="P928" s="678">
        <v>0.86851394281680194</v>
      </c>
      <c r="Q928" s="666">
        <v>5698</v>
      </c>
    </row>
    <row r="929" spans="1:17" ht="14.4" customHeight="1" x14ac:dyDescent="0.3">
      <c r="A929" s="661" t="s">
        <v>575</v>
      </c>
      <c r="B929" s="662" t="s">
        <v>7137</v>
      </c>
      <c r="C929" s="662" t="s">
        <v>6926</v>
      </c>
      <c r="D929" s="662" t="s">
        <v>8341</v>
      </c>
      <c r="E929" s="662" t="s">
        <v>8342</v>
      </c>
      <c r="F929" s="665">
        <v>82</v>
      </c>
      <c r="G929" s="665">
        <v>320498</v>
      </c>
      <c r="H929" s="665">
        <v>1</v>
      </c>
      <c r="I929" s="665">
        <v>3908.5121951219512</v>
      </c>
      <c r="J929" s="665">
        <v>85</v>
      </c>
      <c r="K929" s="665">
        <v>334509</v>
      </c>
      <c r="L929" s="665">
        <v>1.0437163414436283</v>
      </c>
      <c r="M929" s="665">
        <v>3935.4</v>
      </c>
      <c r="N929" s="665">
        <v>94</v>
      </c>
      <c r="O929" s="665">
        <v>372052</v>
      </c>
      <c r="P929" s="678">
        <v>1.1608559179776472</v>
      </c>
      <c r="Q929" s="666">
        <v>3958</v>
      </c>
    </row>
    <row r="930" spans="1:17" ht="14.4" customHeight="1" x14ac:dyDescent="0.3">
      <c r="A930" s="661" t="s">
        <v>575</v>
      </c>
      <c r="B930" s="662" t="s">
        <v>7137</v>
      </c>
      <c r="C930" s="662" t="s">
        <v>6926</v>
      </c>
      <c r="D930" s="662" t="s">
        <v>8343</v>
      </c>
      <c r="E930" s="662" t="s">
        <v>8344</v>
      </c>
      <c r="F930" s="665">
        <v>5776</v>
      </c>
      <c r="G930" s="665">
        <v>6344136</v>
      </c>
      <c r="H930" s="665">
        <v>1</v>
      </c>
      <c r="I930" s="665">
        <v>1098.3614958448754</v>
      </c>
      <c r="J930" s="665">
        <v>5985</v>
      </c>
      <c r="K930" s="665">
        <v>6458393</v>
      </c>
      <c r="L930" s="665">
        <v>1.0180098598138501</v>
      </c>
      <c r="M930" s="665">
        <v>1079.0965747702589</v>
      </c>
      <c r="N930" s="665">
        <v>5437</v>
      </c>
      <c r="O930" s="665">
        <v>5969735</v>
      </c>
      <c r="P930" s="678">
        <v>0.94098471407296436</v>
      </c>
      <c r="Q930" s="666">
        <v>1097.9832628287659</v>
      </c>
    </row>
    <row r="931" spans="1:17" ht="14.4" customHeight="1" x14ac:dyDescent="0.3">
      <c r="A931" s="661" t="s">
        <v>575</v>
      </c>
      <c r="B931" s="662" t="s">
        <v>7137</v>
      </c>
      <c r="C931" s="662" t="s">
        <v>6926</v>
      </c>
      <c r="D931" s="662" t="s">
        <v>8345</v>
      </c>
      <c r="E931" s="662" t="s">
        <v>8346</v>
      </c>
      <c r="F931" s="665">
        <v>5</v>
      </c>
      <c r="G931" s="665">
        <v>17530</v>
      </c>
      <c r="H931" s="665">
        <v>1</v>
      </c>
      <c r="I931" s="665">
        <v>3506</v>
      </c>
      <c r="J931" s="665">
        <v>4</v>
      </c>
      <c r="K931" s="665">
        <v>14078</v>
      </c>
      <c r="L931" s="665">
        <v>0.80308043354249858</v>
      </c>
      <c r="M931" s="665">
        <v>3519.5</v>
      </c>
      <c r="N931" s="665">
        <v>1</v>
      </c>
      <c r="O931" s="665">
        <v>3545</v>
      </c>
      <c r="P931" s="678">
        <v>0.20222475755847119</v>
      </c>
      <c r="Q931" s="666">
        <v>3545</v>
      </c>
    </row>
    <row r="932" spans="1:17" ht="14.4" customHeight="1" x14ac:dyDescent="0.3">
      <c r="A932" s="661" t="s">
        <v>575</v>
      </c>
      <c r="B932" s="662" t="s">
        <v>7137</v>
      </c>
      <c r="C932" s="662" t="s">
        <v>6926</v>
      </c>
      <c r="D932" s="662" t="s">
        <v>6927</v>
      </c>
      <c r="E932" s="662" t="s">
        <v>6928</v>
      </c>
      <c r="F932" s="665">
        <v>15</v>
      </c>
      <c r="G932" s="665">
        <v>2790</v>
      </c>
      <c r="H932" s="665">
        <v>1</v>
      </c>
      <c r="I932" s="665">
        <v>186</v>
      </c>
      <c r="J932" s="665">
        <v>11</v>
      </c>
      <c r="K932" s="665">
        <v>3819</v>
      </c>
      <c r="L932" s="665">
        <v>1.3688172043010753</v>
      </c>
      <c r="M932" s="665">
        <v>347.18181818181819</v>
      </c>
      <c r="N932" s="665">
        <v>5</v>
      </c>
      <c r="O932" s="665">
        <v>1920</v>
      </c>
      <c r="P932" s="678">
        <v>0.68817204301075274</v>
      </c>
      <c r="Q932" s="666">
        <v>384</v>
      </c>
    </row>
    <row r="933" spans="1:17" ht="14.4" customHeight="1" x14ac:dyDescent="0.3">
      <c r="A933" s="661" t="s">
        <v>575</v>
      </c>
      <c r="B933" s="662" t="s">
        <v>7137</v>
      </c>
      <c r="C933" s="662" t="s">
        <v>6926</v>
      </c>
      <c r="D933" s="662" t="s">
        <v>7063</v>
      </c>
      <c r="E933" s="662" t="s">
        <v>7022</v>
      </c>
      <c r="F933" s="665">
        <v>5</v>
      </c>
      <c r="G933" s="665">
        <v>3340</v>
      </c>
      <c r="H933" s="665">
        <v>1</v>
      </c>
      <c r="I933" s="665">
        <v>668</v>
      </c>
      <c r="J933" s="665">
        <v>2</v>
      </c>
      <c r="K933" s="665">
        <v>1346</v>
      </c>
      <c r="L933" s="665">
        <v>0.40299401197604789</v>
      </c>
      <c r="M933" s="665">
        <v>673</v>
      </c>
      <c r="N933" s="665">
        <v>2</v>
      </c>
      <c r="O933" s="665">
        <v>1350</v>
      </c>
      <c r="P933" s="678">
        <v>0.40419161676646709</v>
      </c>
      <c r="Q933" s="666">
        <v>675</v>
      </c>
    </row>
    <row r="934" spans="1:17" ht="14.4" customHeight="1" x14ac:dyDescent="0.3">
      <c r="A934" s="661" t="s">
        <v>575</v>
      </c>
      <c r="B934" s="662" t="s">
        <v>7137</v>
      </c>
      <c r="C934" s="662" t="s">
        <v>6926</v>
      </c>
      <c r="D934" s="662" t="s">
        <v>7217</v>
      </c>
      <c r="E934" s="662" t="s">
        <v>7218</v>
      </c>
      <c r="F934" s="665">
        <v>69</v>
      </c>
      <c r="G934" s="665">
        <v>0</v>
      </c>
      <c r="H934" s="665"/>
      <c r="I934" s="665">
        <v>0</v>
      </c>
      <c r="J934" s="665">
        <v>16</v>
      </c>
      <c r="K934" s="665">
        <v>0</v>
      </c>
      <c r="L934" s="665"/>
      <c r="M934" s="665">
        <v>0</v>
      </c>
      <c r="N934" s="665">
        <v>22</v>
      </c>
      <c r="O934" s="665">
        <v>0</v>
      </c>
      <c r="P934" s="678"/>
      <c r="Q934" s="666">
        <v>0</v>
      </c>
    </row>
    <row r="935" spans="1:17" ht="14.4" customHeight="1" x14ac:dyDescent="0.3">
      <c r="A935" s="661" t="s">
        <v>575</v>
      </c>
      <c r="B935" s="662" t="s">
        <v>7137</v>
      </c>
      <c r="C935" s="662" t="s">
        <v>6926</v>
      </c>
      <c r="D935" s="662" t="s">
        <v>8347</v>
      </c>
      <c r="E935" s="662" t="s">
        <v>8348</v>
      </c>
      <c r="F935" s="665">
        <v>46</v>
      </c>
      <c r="G935" s="665">
        <v>129428</v>
      </c>
      <c r="H935" s="665">
        <v>1</v>
      </c>
      <c r="I935" s="665">
        <v>2813.6521739130435</v>
      </c>
      <c r="J935" s="665">
        <v>53</v>
      </c>
      <c r="K935" s="665">
        <v>150357</v>
      </c>
      <c r="L935" s="665">
        <v>1.1617038044318075</v>
      </c>
      <c r="M935" s="665">
        <v>2836.9245283018868</v>
      </c>
      <c r="N935" s="665">
        <v>37</v>
      </c>
      <c r="O935" s="665">
        <v>105549</v>
      </c>
      <c r="P935" s="678">
        <v>0.81550360045739712</v>
      </c>
      <c r="Q935" s="666">
        <v>2852.6756756756758</v>
      </c>
    </row>
    <row r="936" spans="1:17" ht="14.4" customHeight="1" x14ac:dyDescent="0.3">
      <c r="A936" s="661" t="s">
        <v>575</v>
      </c>
      <c r="B936" s="662" t="s">
        <v>7137</v>
      </c>
      <c r="C936" s="662" t="s">
        <v>6926</v>
      </c>
      <c r="D936" s="662" t="s">
        <v>8349</v>
      </c>
      <c r="E936" s="662" t="s">
        <v>8350</v>
      </c>
      <c r="F936" s="665">
        <v>2</v>
      </c>
      <c r="G936" s="665">
        <v>5492</v>
      </c>
      <c r="H936" s="665">
        <v>1</v>
      </c>
      <c r="I936" s="665">
        <v>2746</v>
      </c>
      <c r="J936" s="665">
        <v>2</v>
      </c>
      <c r="K936" s="665">
        <v>5534</v>
      </c>
      <c r="L936" s="665">
        <v>1.0076474872541878</v>
      </c>
      <c r="M936" s="665">
        <v>2767</v>
      </c>
      <c r="N936" s="665">
        <v>2</v>
      </c>
      <c r="O936" s="665">
        <v>5552</v>
      </c>
      <c r="P936" s="678">
        <v>1.010924981791697</v>
      </c>
      <c r="Q936" s="666">
        <v>2776</v>
      </c>
    </row>
    <row r="937" spans="1:17" ht="14.4" customHeight="1" x14ac:dyDescent="0.3">
      <c r="A937" s="661" t="s">
        <v>575</v>
      </c>
      <c r="B937" s="662" t="s">
        <v>7137</v>
      </c>
      <c r="C937" s="662" t="s">
        <v>6926</v>
      </c>
      <c r="D937" s="662" t="s">
        <v>8351</v>
      </c>
      <c r="E937" s="662" t="s">
        <v>8352</v>
      </c>
      <c r="F937" s="665">
        <v>6</v>
      </c>
      <c r="G937" s="665">
        <v>11352</v>
      </c>
      <c r="H937" s="665">
        <v>1</v>
      </c>
      <c r="I937" s="665">
        <v>1892</v>
      </c>
      <c r="J937" s="665"/>
      <c r="K937" s="665"/>
      <c r="L937" s="665"/>
      <c r="M937" s="665"/>
      <c r="N937" s="665"/>
      <c r="O937" s="665"/>
      <c r="P937" s="678"/>
      <c r="Q937" s="666"/>
    </row>
    <row r="938" spans="1:17" ht="14.4" customHeight="1" x14ac:dyDescent="0.3">
      <c r="A938" s="661" t="s">
        <v>575</v>
      </c>
      <c r="B938" s="662" t="s">
        <v>7137</v>
      </c>
      <c r="C938" s="662" t="s">
        <v>6926</v>
      </c>
      <c r="D938" s="662" t="s">
        <v>7069</v>
      </c>
      <c r="E938" s="662" t="s">
        <v>7070</v>
      </c>
      <c r="F938" s="665">
        <v>53</v>
      </c>
      <c r="G938" s="665">
        <v>22843</v>
      </c>
      <c r="H938" s="665">
        <v>1</v>
      </c>
      <c r="I938" s="665">
        <v>431</v>
      </c>
      <c r="J938" s="665">
        <v>54</v>
      </c>
      <c r="K938" s="665">
        <v>19966</v>
      </c>
      <c r="L938" s="665">
        <v>0.87405332049205442</v>
      </c>
      <c r="M938" s="665">
        <v>369.74074074074076</v>
      </c>
      <c r="N938" s="665">
        <v>34</v>
      </c>
      <c r="O938" s="665">
        <v>14824</v>
      </c>
      <c r="P938" s="678">
        <v>0.64895153876461065</v>
      </c>
      <c r="Q938" s="666">
        <v>436</v>
      </c>
    </row>
    <row r="939" spans="1:17" ht="14.4" customHeight="1" x14ac:dyDescent="0.3">
      <c r="A939" s="661" t="s">
        <v>575</v>
      </c>
      <c r="B939" s="662" t="s">
        <v>7137</v>
      </c>
      <c r="C939" s="662" t="s">
        <v>6926</v>
      </c>
      <c r="D939" s="662" t="s">
        <v>8353</v>
      </c>
      <c r="E939" s="662" t="s">
        <v>8354</v>
      </c>
      <c r="F939" s="665">
        <v>6</v>
      </c>
      <c r="G939" s="665">
        <v>23700</v>
      </c>
      <c r="H939" s="665">
        <v>1</v>
      </c>
      <c r="I939" s="665">
        <v>3950</v>
      </c>
      <c r="J939" s="665">
        <v>5</v>
      </c>
      <c r="K939" s="665">
        <v>11877</v>
      </c>
      <c r="L939" s="665">
        <v>0.50113924050632908</v>
      </c>
      <c r="M939" s="665">
        <v>2375.4</v>
      </c>
      <c r="N939" s="665">
        <v>2</v>
      </c>
      <c r="O939" s="665">
        <v>7978</v>
      </c>
      <c r="P939" s="678">
        <v>0.33662447257383965</v>
      </c>
      <c r="Q939" s="666">
        <v>3989</v>
      </c>
    </row>
    <row r="940" spans="1:17" ht="14.4" customHeight="1" x14ac:dyDescent="0.3">
      <c r="A940" s="661" t="s">
        <v>575</v>
      </c>
      <c r="B940" s="662" t="s">
        <v>7137</v>
      </c>
      <c r="C940" s="662" t="s">
        <v>6926</v>
      </c>
      <c r="D940" s="662" t="s">
        <v>6930</v>
      </c>
      <c r="E940" s="662" t="s">
        <v>6931</v>
      </c>
      <c r="F940" s="665">
        <v>1441</v>
      </c>
      <c r="G940" s="665">
        <v>334312</v>
      </c>
      <c r="H940" s="665">
        <v>1</v>
      </c>
      <c r="I940" s="665">
        <v>232</v>
      </c>
      <c r="J940" s="665">
        <v>1921</v>
      </c>
      <c r="K940" s="665">
        <v>442558</v>
      </c>
      <c r="L940" s="665">
        <v>1.3237873603101296</v>
      </c>
      <c r="M940" s="665">
        <v>230.37896928682977</v>
      </c>
      <c r="N940" s="665">
        <v>1878</v>
      </c>
      <c r="O940" s="665">
        <v>441330</v>
      </c>
      <c r="P940" s="678">
        <v>1.3201141448706597</v>
      </c>
      <c r="Q940" s="666">
        <v>235</v>
      </c>
    </row>
    <row r="941" spans="1:17" ht="14.4" customHeight="1" x14ac:dyDescent="0.3">
      <c r="A941" s="661" t="s">
        <v>575</v>
      </c>
      <c r="B941" s="662" t="s">
        <v>7137</v>
      </c>
      <c r="C941" s="662" t="s">
        <v>6926</v>
      </c>
      <c r="D941" s="662" t="s">
        <v>7071</v>
      </c>
      <c r="E941" s="662" t="s">
        <v>7072</v>
      </c>
      <c r="F941" s="665">
        <v>5</v>
      </c>
      <c r="G941" s="665">
        <v>560</v>
      </c>
      <c r="H941" s="665">
        <v>1</v>
      </c>
      <c r="I941" s="665">
        <v>112</v>
      </c>
      <c r="J941" s="665">
        <v>9</v>
      </c>
      <c r="K941" s="665">
        <v>1016</v>
      </c>
      <c r="L941" s="665">
        <v>1.8142857142857143</v>
      </c>
      <c r="M941" s="665">
        <v>112.88888888888889</v>
      </c>
      <c r="N941" s="665">
        <v>6</v>
      </c>
      <c r="O941" s="665">
        <v>684</v>
      </c>
      <c r="P941" s="678">
        <v>1.2214285714285715</v>
      </c>
      <c r="Q941" s="666">
        <v>114</v>
      </c>
    </row>
    <row r="942" spans="1:17" ht="14.4" customHeight="1" x14ac:dyDescent="0.3">
      <c r="A942" s="661" t="s">
        <v>575</v>
      </c>
      <c r="B942" s="662" t="s">
        <v>7137</v>
      </c>
      <c r="C942" s="662" t="s">
        <v>6926</v>
      </c>
      <c r="D942" s="662" t="s">
        <v>7073</v>
      </c>
      <c r="E942" s="662" t="s">
        <v>7074</v>
      </c>
      <c r="F942" s="665">
        <v>4</v>
      </c>
      <c r="G942" s="665">
        <v>2776</v>
      </c>
      <c r="H942" s="665">
        <v>1</v>
      </c>
      <c r="I942" s="665">
        <v>694</v>
      </c>
      <c r="J942" s="665">
        <v>2</v>
      </c>
      <c r="K942" s="665">
        <v>1395</v>
      </c>
      <c r="L942" s="665">
        <v>0.50252161383285299</v>
      </c>
      <c r="M942" s="665">
        <v>697.5</v>
      </c>
      <c r="N942" s="665">
        <v>1</v>
      </c>
      <c r="O942" s="665">
        <v>704</v>
      </c>
      <c r="P942" s="678">
        <v>0.25360230547550433</v>
      </c>
      <c r="Q942" s="666">
        <v>704</v>
      </c>
    </row>
    <row r="943" spans="1:17" ht="14.4" customHeight="1" x14ac:dyDescent="0.3">
      <c r="A943" s="661" t="s">
        <v>575</v>
      </c>
      <c r="B943" s="662" t="s">
        <v>7137</v>
      </c>
      <c r="C943" s="662" t="s">
        <v>6926</v>
      </c>
      <c r="D943" s="662" t="s">
        <v>7075</v>
      </c>
      <c r="E943" s="662" t="s">
        <v>7076</v>
      </c>
      <c r="F943" s="665">
        <v>1261</v>
      </c>
      <c r="G943" s="665">
        <v>433784</v>
      </c>
      <c r="H943" s="665">
        <v>1</v>
      </c>
      <c r="I943" s="665">
        <v>344</v>
      </c>
      <c r="J943" s="665">
        <v>1694</v>
      </c>
      <c r="K943" s="665">
        <v>579596</v>
      </c>
      <c r="L943" s="665">
        <v>1.3361396455378713</v>
      </c>
      <c r="M943" s="665">
        <v>342.14639905548995</v>
      </c>
      <c r="N943" s="665">
        <v>1522</v>
      </c>
      <c r="O943" s="665">
        <v>531175</v>
      </c>
      <c r="P943" s="678">
        <v>1.2245149659738488</v>
      </c>
      <c r="Q943" s="666">
        <v>348.99802890932983</v>
      </c>
    </row>
    <row r="944" spans="1:17" ht="14.4" customHeight="1" x14ac:dyDescent="0.3">
      <c r="A944" s="661" t="s">
        <v>575</v>
      </c>
      <c r="B944" s="662" t="s">
        <v>7137</v>
      </c>
      <c r="C944" s="662" t="s">
        <v>6926</v>
      </c>
      <c r="D944" s="662" t="s">
        <v>8355</v>
      </c>
      <c r="E944" s="662" t="s">
        <v>8356</v>
      </c>
      <c r="F944" s="665">
        <v>221</v>
      </c>
      <c r="G944" s="665">
        <v>186736</v>
      </c>
      <c r="H944" s="665">
        <v>1</v>
      </c>
      <c r="I944" s="665">
        <v>844.95927601809956</v>
      </c>
      <c r="J944" s="665">
        <v>271</v>
      </c>
      <c r="K944" s="665">
        <v>216405</v>
      </c>
      <c r="L944" s="665">
        <v>1.1588820580927084</v>
      </c>
      <c r="M944" s="665">
        <v>798.54243542435427</v>
      </c>
      <c r="N944" s="665">
        <v>238</v>
      </c>
      <c r="O944" s="665">
        <v>202768</v>
      </c>
      <c r="P944" s="678">
        <v>1.0858538257218748</v>
      </c>
      <c r="Q944" s="666">
        <v>851.96638655462186</v>
      </c>
    </row>
    <row r="945" spans="1:17" ht="14.4" customHeight="1" x14ac:dyDescent="0.3">
      <c r="A945" s="661" t="s">
        <v>575</v>
      </c>
      <c r="B945" s="662" t="s">
        <v>7137</v>
      </c>
      <c r="C945" s="662" t="s">
        <v>6926</v>
      </c>
      <c r="D945" s="662" t="s">
        <v>7077</v>
      </c>
      <c r="E945" s="662" t="s">
        <v>7078</v>
      </c>
      <c r="F945" s="665">
        <v>1290</v>
      </c>
      <c r="G945" s="665">
        <v>144474</v>
      </c>
      <c r="H945" s="665">
        <v>1</v>
      </c>
      <c r="I945" s="665">
        <v>111.99534883720931</v>
      </c>
      <c r="J945" s="665">
        <v>1357</v>
      </c>
      <c r="K945" s="665">
        <v>148283</v>
      </c>
      <c r="L945" s="665">
        <v>1.0263646053961266</v>
      </c>
      <c r="M945" s="665">
        <v>109.27266028002947</v>
      </c>
      <c r="N945" s="665">
        <v>1321</v>
      </c>
      <c r="O945" s="665">
        <v>150592</v>
      </c>
      <c r="P945" s="678">
        <v>1.0423467198250205</v>
      </c>
      <c r="Q945" s="666">
        <v>113.99848599545798</v>
      </c>
    </row>
    <row r="946" spans="1:17" ht="14.4" customHeight="1" x14ac:dyDescent="0.3">
      <c r="A946" s="661" t="s">
        <v>575</v>
      </c>
      <c r="B946" s="662" t="s">
        <v>7137</v>
      </c>
      <c r="C946" s="662" t="s">
        <v>6926</v>
      </c>
      <c r="D946" s="662" t="s">
        <v>8357</v>
      </c>
      <c r="E946" s="662" t="s">
        <v>8358</v>
      </c>
      <c r="F946" s="665">
        <v>28</v>
      </c>
      <c r="G946" s="665">
        <v>119252</v>
      </c>
      <c r="H946" s="665">
        <v>1</v>
      </c>
      <c r="I946" s="665">
        <v>4259</v>
      </c>
      <c r="J946" s="665">
        <v>22</v>
      </c>
      <c r="K946" s="665">
        <v>94174</v>
      </c>
      <c r="L946" s="665">
        <v>0.78970583302586117</v>
      </c>
      <c r="M946" s="665">
        <v>4280.636363636364</v>
      </c>
      <c r="N946" s="665">
        <v>8</v>
      </c>
      <c r="O946" s="665">
        <v>34464</v>
      </c>
      <c r="P946" s="678">
        <v>0.28900144232381847</v>
      </c>
      <c r="Q946" s="666">
        <v>4308</v>
      </c>
    </row>
    <row r="947" spans="1:17" ht="14.4" customHeight="1" x14ac:dyDescent="0.3">
      <c r="A947" s="661" t="s">
        <v>575</v>
      </c>
      <c r="B947" s="662" t="s">
        <v>7137</v>
      </c>
      <c r="C947" s="662" t="s">
        <v>6926</v>
      </c>
      <c r="D947" s="662" t="s">
        <v>8359</v>
      </c>
      <c r="E947" s="662" t="s">
        <v>8360</v>
      </c>
      <c r="F947" s="665">
        <v>294</v>
      </c>
      <c r="G947" s="665">
        <v>101136</v>
      </c>
      <c r="H947" s="665">
        <v>1</v>
      </c>
      <c r="I947" s="665">
        <v>344</v>
      </c>
      <c r="J947" s="665"/>
      <c r="K947" s="665"/>
      <c r="L947" s="665"/>
      <c r="M947" s="665"/>
      <c r="N947" s="665"/>
      <c r="O947" s="665"/>
      <c r="P947" s="678"/>
      <c r="Q947" s="666"/>
    </row>
    <row r="948" spans="1:17" ht="14.4" customHeight="1" x14ac:dyDescent="0.3">
      <c r="A948" s="661" t="s">
        <v>575</v>
      </c>
      <c r="B948" s="662" t="s">
        <v>7137</v>
      </c>
      <c r="C948" s="662" t="s">
        <v>6926</v>
      </c>
      <c r="D948" s="662" t="s">
        <v>8361</v>
      </c>
      <c r="E948" s="662" t="s">
        <v>8362</v>
      </c>
      <c r="F948" s="665">
        <v>41</v>
      </c>
      <c r="G948" s="665">
        <v>147805</v>
      </c>
      <c r="H948" s="665">
        <v>1</v>
      </c>
      <c r="I948" s="665">
        <v>3605</v>
      </c>
      <c r="J948" s="665">
        <v>27</v>
      </c>
      <c r="K948" s="665">
        <v>98083</v>
      </c>
      <c r="L948" s="665">
        <v>0.66359730726294786</v>
      </c>
      <c r="M948" s="665">
        <v>3632.7037037037039</v>
      </c>
      <c r="N948" s="665">
        <v>18</v>
      </c>
      <c r="O948" s="665">
        <v>65772</v>
      </c>
      <c r="P948" s="678">
        <v>0.44499171205304289</v>
      </c>
      <c r="Q948" s="666">
        <v>3654</v>
      </c>
    </row>
    <row r="949" spans="1:17" ht="14.4" customHeight="1" x14ac:dyDescent="0.3">
      <c r="A949" s="661" t="s">
        <v>575</v>
      </c>
      <c r="B949" s="662" t="s">
        <v>7137</v>
      </c>
      <c r="C949" s="662" t="s">
        <v>6926</v>
      </c>
      <c r="D949" s="662" t="s">
        <v>8363</v>
      </c>
      <c r="E949" s="662" t="s">
        <v>8364</v>
      </c>
      <c r="F949" s="665">
        <v>1</v>
      </c>
      <c r="G949" s="665">
        <v>3459</v>
      </c>
      <c r="H949" s="665">
        <v>1</v>
      </c>
      <c r="I949" s="665">
        <v>3459</v>
      </c>
      <c r="J949" s="665">
        <v>1</v>
      </c>
      <c r="K949" s="665">
        <v>3459</v>
      </c>
      <c r="L949" s="665">
        <v>1</v>
      </c>
      <c r="M949" s="665">
        <v>3459</v>
      </c>
      <c r="N949" s="665"/>
      <c r="O949" s="665"/>
      <c r="P949" s="678"/>
      <c r="Q949" s="666"/>
    </row>
    <row r="950" spans="1:17" ht="14.4" customHeight="1" x14ac:dyDescent="0.3">
      <c r="A950" s="661" t="s">
        <v>575</v>
      </c>
      <c r="B950" s="662" t="s">
        <v>7137</v>
      </c>
      <c r="C950" s="662" t="s">
        <v>6926</v>
      </c>
      <c r="D950" s="662" t="s">
        <v>8365</v>
      </c>
      <c r="E950" s="662" t="s">
        <v>8366</v>
      </c>
      <c r="F950" s="665">
        <v>14</v>
      </c>
      <c r="G950" s="665">
        <v>12068</v>
      </c>
      <c r="H950" s="665">
        <v>1</v>
      </c>
      <c r="I950" s="665">
        <v>862</v>
      </c>
      <c r="J950" s="665">
        <v>8</v>
      </c>
      <c r="K950" s="665">
        <v>6938</v>
      </c>
      <c r="L950" s="665">
        <v>0.57490884985084523</v>
      </c>
      <c r="M950" s="665">
        <v>867.25</v>
      </c>
      <c r="N950" s="665">
        <v>9</v>
      </c>
      <c r="O950" s="665">
        <v>7848</v>
      </c>
      <c r="P950" s="678">
        <v>0.65031488233344381</v>
      </c>
      <c r="Q950" s="666">
        <v>872</v>
      </c>
    </row>
    <row r="951" spans="1:17" ht="14.4" customHeight="1" x14ac:dyDescent="0.3">
      <c r="A951" s="661" t="s">
        <v>575</v>
      </c>
      <c r="B951" s="662" t="s">
        <v>7137</v>
      </c>
      <c r="C951" s="662" t="s">
        <v>6926</v>
      </c>
      <c r="D951" s="662" t="s">
        <v>7276</v>
      </c>
      <c r="E951" s="662" t="s">
        <v>7277</v>
      </c>
      <c r="F951" s="665"/>
      <c r="G951" s="665"/>
      <c r="H951" s="665"/>
      <c r="I951" s="665"/>
      <c r="J951" s="665">
        <v>1</v>
      </c>
      <c r="K951" s="665">
        <v>3571</v>
      </c>
      <c r="L951" s="665"/>
      <c r="M951" s="665">
        <v>3571</v>
      </c>
      <c r="N951" s="665"/>
      <c r="O951" s="665"/>
      <c r="P951" s="678"/>
      <c r="Q951" s="666"/>
    </row>
    <row r="952" spans="1:17" ht="14.4" customHeight="1" x14ac:dyDescent="0.3">
      <c r="A952" s="661" t="s">
        <v>575</v>
      </c>
      <c r="B952" s="662" t="s">
        <v>7137</v>
      </c>
      <c r="C952" s="662" t="s">
        <v>6926</v>
      </c>
      <c r="D952" s="662" t="s">
        <v>7083</v>
      </c>
      <c r="E952" s="662" t="s">
        <v>7084</v>
      </c>
      <c r="F952" s="665">
        <v>3</v>
      </c>
      <c r="G952" s="665">
        <v>531</v>
      </c>
      <c r="H952" s="665">
        <v>1</v>
      </c>
      <c r="I952" s="665">
        <v>177</v>
      </c>
      <c r="J952" s="665">
        <v>4</v>
      </c>
      <c r="K952" s="665">
        <v>711</v>
      </c>
      <c r="L952" s="665">
        <v>1.3389830508474576</v>
      </c>
      <c r="M952" s="665">
        <v>177.75</v>
      </c>
      <c r="N952" s="665">
        <v>5</v>
      </c>
      <c r="O952" s="665">
        <v>895</v>
      </c>
      <c r="P952" s="678">
        <v>1.6854990583804144</v>
      </c>
      <c r="Q952" s="666">
        <v>179</v>
      </c>
    </row>
    <row r="953" spans="1:17" ht="14.4" customHeight="1" x14ac:dyDescent="0.3">
      <c r="A953" s="661" t="s">
        <v>575</v>
      </c>
      <c r="B953" s="662" t="s">
        <v>7137</v>
      </c>
      <c r="C953" s="662" t="s">
        <v>6926</v>
      </c>
      <c r="D953" s="662" t="s">
        <v>7085</v>
      </c>
      <c r="E953" s="662" t="s">
        <v>7086</v>
      </c>
      <c r="F953" s="665"/>
      <c r="G953" s="665"/>
      <c r="H953" s="665"/>
      <c r="I953" s="665"/>
      <c r="J953" s="665"/>
      <c r="K953" s="665"/>
      <c r="L953" s="665"/>
      <c r="M953" s="665"/>
      <c r="N953" s="665">
        <v>2</v>
      </c>
      <c r="O953" s="665">
        <v>1270</v>
      </c>
      <c r="P953" s="678"/>
      <c r="Q953" s="666">
        <v>635</v>
      </c>
    </row>
    <row r="954" spans="1:17" ht="14.4" customHeight="1" x14ac:dyDescent="0.3">
      <c r="A954" s="661" t="s">
        <v>575</v>
      </c>
      <c r="B954" s="662" t="s">
        <v>7137</v>
      </c>
      <c r="C954" s="662" t="s">
        <v>6926</v>
      </c>
      <c r="D954" s="662" t="s">
        <v>8367</v>
      </c>
      <c r="E954" s="662" t="s">
        <v>8368</v>
      </c>
      <c r="F954" s="665">
        <v>55</v>
      </c>
      <c r="G954" s="665">
        <v>97295</v>
      </c>
      <c r="H954" s="665">
        <v>1</v>
      </c>
      <c r="I954" s="665">
        <v>1769</v>
      </c>
      <c r="J954" s="665">
        <v>89</v>
      </c>
      <c r="K954" s="665">
        <v>158323</v>
      </c>
      <c r="L954" s="665">
        <v>1.6272470322215942</v>
      </c>
      <c r="M954" s="665">
        <v>1778.9101123595506</v>
      </c>
      <c r="N954" s="665">
        <v>54</v>
      </c>
      <c r="O954" s="665">
        <v>96606</v>
      </c>
      <c r="P954" s="678">
        <v>0.99291844390770334</v>
      </c>
      <c r="Q954" s="666">
        <v>1789</v>
      </c>
    </row>
    <row r="955" spans="1:17" ht="14.4" customHeight="1" x14ac:dyDescent="0.3">
      <c r="A955" s="661" t="s">
        <v>575</v>
      </c>
      <c r="B955" s="662" t="s">
        <v>7137</v>
      </c>
      <c r="C955" s="662" t="s">
        <v>6926</v>
      </c>
      <c r="D955" s="662" t="s">
        <v>8369</v>
      </c>
      <c r="E955" s="662" t="s">
        <v>8370</v>
      </c>
      <c r="F955" s="665">
        <v>3</v>
      </c>
      <c r="G955" s="665">
        <v>327</v>
      </c>
      <c r="H955" s="665">
        <v>1</v>
      </c>
      <c r="I955" s="665">
        <v>109</v>
      </c>
      <c r="J955" s="665">
        <v>2</v>
      </c>
      <c r="K955" s="665">
        <v>220</v>
      </c>
      <c r="L955" s="665">
        <v>0.672782874617737</v>
      </c>
      <c r="M955" s="665">
        <v>110</v>
      </c>
      <c r="N955" s="665">
        <v>5</v>
      </c>
      <c r="O955" s="665">
        <v>560</v>
      </c>
      <c r="P955" s="678">
        <v>1.7125382262996942</v>
      </c>
      <c r="Q955" s="666">
        <v>112</v>
      </c>
    </row>
    <row r="956" spans="1:17" ht="14.4" customHeight="1" x14ac:dyDescent="0.3">
      <c r="A956" s="661" t="s">
        <v>575</v>
      </c>
      <c r="B956" s="662" t="s">
        <v>7137</v>
      </c>
      <c r="C956" s="662" t="s">
        <v>6926</v>
      </c>
      <c r="D956" s="662" t="s">
        <v>8371</v>
      </c>
      <c r="E956" s="662" t="s">
        <v>8372</v>
      </c>
      <c r="F956" s="665">
        <v>1</v>
      </c>
      <c r="G956" s="665">
        <v>1277</v>
      </c>
      <c r="H956" s="665">
        <v>1</v>
      </c>
      <c r="I956" s="665">
        <v>1277</v>
      </c>
      <c r="J956" s="665">
        <v>1</v>
      </c>
      <c r="K956" s="665">
        <v>1277</v>
      </c>
      <c r="L956" s="665">
        <v>1</v>
      </c>
      <c r="M956" s="665">
        <v>1277</v>
      </c>
      <c r="N956" s="665"/>
      <c r="O956" s="665"/>
      <c r="P956" s="678"/>
      <c r="Q956" s="666"/>
    </row>
    <row r="957" spans="1:17" ht="14.4" customHeight="1" x14ac:dyDescent="0.3">
      <c r="A957" s="661" t="s">
        <v>575</v>
      </c>
      <c r="B957" s="662" t="s">
        <v>7137</v>
      </c>
      <c r="C957" s="662" t="s">
        <v>6926</v>
      </c>
      <c r="D957" s="662" t="s">
        <v>7087</v>
      </c>
      <c r="E957" s="662" t="s">
        <v>7088</v>
      </c>
      <c r="F957" s="665">
        <v>123</v>
      </c>
      <c r="G957" s="665">
        <v>19803</v>
      </c>
      <c r="H957" s="665">
        <v>1</v>
      </c>
      <c r="I957" s="665">
        <v>161</v>
      </c>
      <c r="J957" s="665">
        <v>99</v>
      </c>
      <c r="K957" s="665">
        <v>27859</v>
      </c>
      <c r="L957" s="665">
        <v>1.406807049436954</v>
      </c>
      <c r="M957" s="665">
        <v>281.40404040404042</v>
      </c>
      <c r="N957" s="665">
        <v>73</v>
      </c>
      <c r="O957" s="665">
        <v>22703</v>
      </c>
      <c r="P957" s="678">
        <v>1.1464424582134021</v>
      </c>
      <c r="Q957" s="666">
        <v>311</v>
      </c>
    </row>
    <row r="958" spans="1:17" ht="14.4" customHeight="1" x14ac:dyDescent="0.3">
      <c r="A958" s="661" t="s">
        <v>575</v>
      </c>
      <c r="B958" s="662" t="s">
        <v>7137</v>
      </c>
      <c r="C958" s="662" t="s">
        <v>6926</v>
      </c>
      <c r="D958" s="662" t="s">
        <v>7089</v>
      </c>
      <c r="E958" s="662" t="s">
        <v>7090</v>
      </c>
      <c r="F958" s="665">
        <v>1</v>
      </c>
      <c r="G958" s="665">
        <v>480</v>
      </c>
      <c r="H958" s="665">
        <v>1</v>
      </c>
      <c r="I958" s="665">
        <v>480</v>
      </c>
      <c r="J958" s="665">
        <v>2</v>
      </c>
      <c r="K958" s="665">
        <v>965</v>
      </c>
      <c r="L958" s="665">
        <v>2.0104166666666665</v>
      </c>
      <c r="M958" s="665">
        <v>482.5</v>
      </c>
      <c r="N958" s="665">
        <v>1</v>
      </c>
      <c r="O958" s="665">
        <v>487</v>
      </c>
      <c r="P958" s="678">
        <v>1.0145833333333334</v>
      </c>
      <c r="Q958" s="666">
        <v>487</v>
      </c>
    </row>
    <row r="959" spans="1:17" ht="14.4" customHeight="1" x14ac:dyDescent="0.3">
      <c r="A959" s="661" t="s">
        <v>575</v>
      </c>
      <c r="B959" s="662" t="s">
        <v>7137</v>
      </c>
      <c r="C959" s="662" t="s">
        <v>6926</v>
      </c>
      <c r="D959" s="662" t="s">
        <v>8373</v>
      </c>
      <c r="E959" s="662" t="s">
        <v>8374</v>
      </c>
      <c r="F959" s="665"/>
      <c r="G959" s="665"/>
      <c r="H959" s="665"/>
      <c r="I959" s="665"/>
      <c r="J959" s="665"/>
      <c r="K959" s="665"/>
      <c r="L959" s="665"/>
      <c r="M959" s="665"/>
      <c r="N959" s="665">
        <v>2</v>
      </c>
      <c r="O959" s="665">
        <v>1256</v>
      </c>
      <c r="P959" s="678"/>
      <c r="Q959" s="666">
        <v>628</v>
      </c>
    </row>
    <row r="960" spans="1:17" ht="14.4" customHeight="1" x14ac:dyDescent="0.3">
      <c r="A960" s="661" t="s">
        <v>575</v>
      </c>
      <c r="B960" s="662" t="s">
        <v>7137</v>
      </c>
      <c r="C960" s="662" t="s">
        <v>6926</v>
      </c>
      <c r="D960" s="662" t="s">
        <v>8375</v>
      </c>
      <c r="E960" s="662" t="s">
        <v>8376</v>
      </c>
      <c r="F960" s="665">
        <v>84</v>
      </c>
      <c r="G960" s="665">
        <v>210840</v>
      </c>
      <c r="H960" s="665">
        <v>1</v>
      </c>
      <c r="I960" s="665">
        <v>2510</v>
      </c>
      <c r="J960" s="665">
        <v>78</v>
      </c>
      <c r="K960" s="665">
        <v>197082</v>
      </c>
      <c r="L960" s="665">
        <v>0.93474672737620945</v>
      </c>
      <c r="M960" s="665">
        <v>2526.6923076923076</v>
      </c>
      <c r="N960" s="665">
        <v>67</v>
      </c>
      <c r="O960" s="665">
        <v>170180</v>
      </c>
      <c r="P960" s="678">
        <v>0.8071523430089167</v>
      </c>
      <c r="Q960" s="666">
        <v>2540</v>
      </c>
    </row>
    <row r="961" spans="1:17" ht="14.4" customHeight="1" x14ac:dyDescent="0.3">
      <c r="A961" s="661" t="s">
        <v>575</v>
      </c>
      <c r="B961" s="662" t="s">
        <v>7137</v>
      </c>
      <c r="C961" s="662" t="s">
        <v>6926</v>
      </c>
      <c r="D961" s="662" t="s">
        <v>8377</v>
      </c>
      <c r="E961" s="662" t="s">
        <v>8378</v>
      </c>
      <c r="F961" s="665">
        <v>5</v>
      </c>
      <c r="G961" s="665">
        <v>22780</v>
      </c>
      <c r="H961" s="665">
        <v>1</v>
      </c>
      <c r="I961" s="665">
        <v>4556</v>
      </c>
      <c r="J961" s="665">
        <v>20</v>
      </c>
      <c r="K961" s="665">
        <v>91630</v>
      </c>
      <c r="L961" s="665">
        <v>4.0223880597014929</v>
      </c>
      <c r="M961" s="665">
        <v>4581.5</v>
      </c>
      <c r="N961" s="665">
        <v>8</v>
      </c>
      <c r="O961" s="665">
        <v>36840</v>
      </c>
      <c r="P961" s="678">
        <v>1.6172080772607551</v>
      </c>
      <c r="Q961" s="666">
        <v>4605</v>
      </c>
    </row>
    <row r="962" spans="1:17" ht="14.4" customHeight="1" x14ac:dyDescent="0.3">
      <c r="A962" s="661" t="s">
        <v>575</v>
      </c>
      <c r="B962" s="662" t="s">
        <v>7137</v>
      </c>
      <c r="C962" s="662" t="s">
        <v>6926</v>
      </c>
      <c r="D962" s="662" t="s">
        <v>8379</v>
      </c>
      <c r="E962" s="662" t="s">
        <v>8380</v>
      </c>
      <c r="F962" s="665">
        <v>22</v>
      </c>
      <c r="G962" s="665">
        <v>86174</v>
      </c>
      <c r="H962" s="665">
        <v>1</v>
      </c>
      <c r="I962" s="665">
        <v>3917</v>
      </c>
      <c r="J962" s="665">
        <v>13</v>
      </c>
      <c r="K962" s="665">
        <v>51110</v>
      </c>
      <c r="L962" s="665">
        <v>0.59310232784830696</v>
      </c>
      <c r="M962" s="665">
        <v>3931.5384615384614</v>
      </c>
      <c r="N962" s="665">
        <v>4</v>
      </c>
      <c r="O962" s="665">
        <v>15824</v>
      </c>
      <c r="P962" s="678">
        <v>0.18362847262515375</v>
      </c>
      <c r="Q962" s="666">
        <v>3956</v>
      </c>
    </row>
    <row r="963" spans="1:17" ht="14.4" customHeight="1" x14ac:dyDescent="0.3">
      <c r="A963" s="661" t="s">
        <v>575</v>
      </c>
      <c r="B963" s="662" t="s">
        <v>7137</v>
      </c>
      <c r="C963" s="662" t="s">
        <v>6926</v>
      </c>
      <c r="D963" s="662" t="s">
        <v>8381</v>
      </c>
      <c r="E963" s="662" t="s">
        <v>8382</v>
      </c>
      <c r="F963" s="665">
        <v>81</v>
      </c>
      <c r="G963" s="665">
        <v>437285</v>
      </c>
      <c r="H963" s="665">
        <v>1</v>
      </c>
      <c r="I963" s="665">
        <v>5398.5802469135806</v>
      </c>
      <c r="J963" s="665">
        <v>113</v>
      </c>
      <c r="K963" s="665">
        <v>615853</v>
      </c>
      <c r="L963" s="665">
        <v>1.4083561064294454</v>
      </c>
      <c r="M963" s="665">
        <v>5450.0265486725666</v>
      </c>
      <c r="N963" s="665">
        <v>106</v>
      </c>
      <c r="O963" s="665">
        <v>581701</v>
      </c>
      <c r="P963" s="678">
        <v>1.3302560115256641</v>
      </c>
      <c r="Q963" s="666">
        <v>5487.7452830188677</v>
      </c>
    </row>
    <row r="964" spans="1:17" ht="14.4" customHeight="1" x14ac:dyDescent="0.3">
      <c r="A964" s="661" t="s">
        <v>575</v>
      </c>
      <c r="B964" s="662" t="s">
        <v>7137</v>
      </c>
      <c r="C964" s="662" t="s">
        <v>6926</v>
      </c>
      <c r="D964" s="662" t="s">
        <v>8383</v>
      </c>
      <c r="E964" s="662" t="s">
        <v>8384</v>
      </c>
      <c r="F964" s="665">
        <v>6</v>
      </c>
      <c r="G964" s="665">
        <v>14658</v>
      </c>
      <c r="H964" s="665">
        <v>1</v>
      </c>
      <c r="I964" s="665">
        <v>2443</v>
      </c>
      <c r="J964" s="665">
        <v>14</v>
      </c>
      <c r="K964" s="665">
        <v>34362</v>
      </c>
      <c r="L964" s="665">
        <v>2.3442488743348342</v>
      </c>
      <c r="M964" s="665">
        <v>2454.4285714285716</v>
      </c>
      <c r="N964" s="665">
        <v>13</v>
      </c>
      <c r="O964" s="665">
        <v>32058</v>
      </c>
      <c r="P964" s="678">
        <v>2.1870650839132213</v>
      </c>
      <c r="Q964" s="666">
        <v>2466</v>
      </c>
    </row>
    <row r="965" spans="1:17" ht="14.4" customHeight="1" x14ac:dyDescent="0.3">
      <c r="A965" s="661" t="s">
        <v>575</v>
      </c>
      <c r="B965" s="662" t="s">
        <v>7137</v>
      </c>
      <c r="C965" s="662" t="s">
        <v>6926</v>
      </c>
      <c r="D965" s="662" t="s">
        <v>8385</v>
      </c>
      <c r="E965" s="662" t="s">
        <v>8386</v>
      </c>
      <c r="F965" s="665">
        <v>41</v>
      </c>
      <c r="G965" s="665">
        <v>100163</v>
      </c>
      <c r="H965" s="665">
        <v>1</v>
      </c>
      <c r="I965" s="665">
        <v>2443</v>
      </c>
      <c r="J965" s="665">
        <v>37</v>
      </c>
      <c r="K965" s="665">
        <v>91105</v>
      </c>
      <c r="L965" s="665">
        <v>0.90956740512963874</v>
      </c>
      <c r="M965" s="665">
        <v>2462.2972972972975</v>
      </c>
      <c r="N965" s="665">
        <v>38</v>
      </c>
      <c r="O965" s="665">
        <v>93974</v>
      </c>
      <c r="P965" s="678">
        <v>0.93821071653205279</v>
      </c>
      <c r="Q965" s="666">
        <v>2473</v>
      </c>
    </row>
    <row r="966" spans="1:17" ht="14.4" customHeight="1" x14ac:dyDescent="0.3">
      <c r="A966" s="661" t="s">
        <v>575</v>
      </c>
      <c r="B966" s="662" t="s">
        <v>7137</v>
      </c>
      <c r="C966" s="662" t="s">
        <v>6926</v>
      </c>
      <c r="D966" s="662" t="s">
        <v>7095</v>
      </c>
      <c r="E966" s="662" t="s">
        <v>7096</v>
      </c>
      <c r="F966" s="665">
        <v>1</v>
      </c>
      <c r="G966" s="665">
        <v>114</v>
      </c>
      <c r="H966" s="665">
        <v>1</v>
      </c>
      <c r="I966" s="665">
        <v>114</v>
      </c>
      <c r="J966" s="665">
        <v>1</v>
      </c>
      <c r="K966" s="665">
        <v>116</v>
      </c>
      <c r="L966" s="665">
        <v>1.0175438596491229</v>
      </c>
      <c r="M966" s="665">
        <v>116</v>
      </c>
      <c r="N966" s="665"/>
      <c r="O966" s="665"/>
      <c r="P966" s="678"/>
      <c r="Q966" s="666"/>
    </row>
    <row r="967" spans="1:17" ht="14.4" customHeight="1" x14ac:dyDescent="0.3">
      <c r="A967" s="661" t="s">
        <v>575</v>
      </c>
      <c r="B967" s="662" t="s">
        <v>7137</v>
      </c>
      <c r="C967" s="662" t="s">
        <v>6926</v>
      </c>
      <c r="D967" s="662" t="s">
        <v>8387</v>
      </c>
      <c r="E967" s="662" t="s">
        <v>8388</v>
      </c>
      <c r="F967" s="665">
        <v>11</v>
      </c>
      <c r="G967" s="665">
        <v>47740</v>
      </c>
      <c r="H967" s="665">
        <v>1</v>
      </c>
      <c r="I967" s="665">
        <v>4340</v>
      </c>
      <c r="J967" s="665">
        <v>5</v>
      </c>
      <c r="K967" s="665">
        <v>21836</v>
      </c>
      <c r="L967" s="665">
        <v>0.45739421868454128</v>
      </c>
      <c r="M967" s="665">
        <v>4367.2</v>
      </c>
      <c r="N967" s="665">
        <v>4</v>
      </c>
      <c r="O967" s="665">
        <v>17541</v>
      </c>
      <c r="P967" s="678">
        <v>0.36742773355676583</v>
      </c>
      <c r="Q967" s="666">
        <v>4385.25</v>
      </c>
    </row>
    <row r="968" spans="1:17" ht="14.4" customHeight="1" x14ac:dyDescent="0.3">
      <c r="A968" s="661" t="s">
        <v>575</v>
      </c>
      <c r="B968" s="662" t="s">
        <v>7137</v>
      </c>
      <c r="C968" s="662" t="s">
        <v>6926</v>
      </c>
      <c r="D968" s="662" t="s">
        <v>8389</v>
      </c>
      <c r="E968" s="662" t="s">
        <v>8390</v>
      </c>
      <c r="F968" s="665">
        <v>2</v>
      </c>
      <c r="G968" s="665">
        <v>6998</v>
      </c>
      <c r="H968" s="665">
        <v>1</v>
      </c>
      <c r="I968" s="665">
        <v>3499</v>
      </c>
      <c r="J968" s="665">
        <v>3</v>
      </c>
      <c r="K968" s="665">
        <v>10549</v>
      </c>
      <c r="L968" s="665">
        <v>1.5074306944841382</v>
      </c>
      <c r="M968" s="665">
        <v>3516.3333333333335</v>
      </c>
      <c r="N968" s="665">
        <v>7</v>
      </c>
      <c r="O968" s="665">
        <v>24745</v>
      </c>
      <c r="P968" s="678">
        <v>3.5360102886539013</v>
      </c>
      <c r="Q968" s="666">
        <v>3535</v>
      </c>
    </row>
    <row r="969" spans="1:17" ht="14.4" customHeight="1" x14ac:dyDescent="0.3">
      <c r="A969" s="661" t="s">
        <v>575</v>
      </c>
      <c r="B969" s="662" t="s">
        <v>7137</v>
      </c>
      <c r="C969" s="662" t="s">
        <v>6926</v>
      </c>
      <c r="D969" s="662" t="s">
        <v>8391</v>
      </c>
      <c r="E969" s="662" t="s">
        <v>8392</v>
      </c>
      <c r="F969" s="665"/>
      <c r="G969" s="665"/>
      <c r="H969" s="665"/>
      <c r="I969" s="665"/>
      <c r="J969" s="665">
        <v>1</v>
      </c>
      <c r="K969" s="665">
        <v>487</v>
      </c>
      <c r="L969" s="665"/>
      <c r="M969" s="665">
        <v>487</v>
      </c>
      <c r="N969" s="665"/>
      <c r="O969" s="665"/>
      <c r="P969" s="678"/>
      <c r="Q969" s="666"/>
    </row>
    <row r="970" spans="1:17" ht="14.4" customHeight="1" x14ac:dyDescent="0.3">
      <c r="A970" s="661" t="s">
        <v>575</v>
      </c>
      <c r="B970" s="662" t="s">
        <v>7137</v>
      </c>
      <c r="C970" s="662" t="s">
        <v>6926</v>
      </c>
      <c r="D970" s="662" t="s">
        <v>8393</v>
      </c>
      <c r="E970" s="662" t="s">
        <v>8394</v>
      </c>
      <c r="F970" s="665">
        <v>14</v>
      </c>
      <c r="G970" s="665">
        <v>41608</v>
      </c>
      <c r="H970" s="665">
        <v>1</v>
      </c>
      <c r="I970" s="665">
        <v>2972</v>
      </c>
      <c r="J970" s="665">
        <v>22</v>
      </c>
      <c r="K970" s="665">
        <v>65951</v>
      </c>
      <c r="L970" s="665">
        <v>1.5850557585079792</v>
      </c>
      <c r="M970" s="665">
        <v>2997.7727272727275</v>
      </c>
      <c r="N970" s="665">
        <v>15</v>
      </c>
      <c r="O970" s="665">
        <v>45165</v>
      </c>
      <c r="P970" s="678">
        <v>1.0854883676216112</v>
      </c>
      <c r="Q970" s="666">
        <v>3011</v>
      </c>
    </row>
    <row r="971" spans="1:17" ht="14.4" customHeight="1" x14ac:dyDescent="0.3">
      <c r="A971" s="661" t="s">
        <v>575</v>
      </c>
      <c r="B971" s="662" t="s">
        <v>7137</v>
      </c>
      <c r="C971" s="662" t="s">
        <v>6926</v>
      </c>
      <c r="D971" s="662" t="s">
        <v>8395</v>
      </c>
      <c r="E971" s="662" t="s">
        <v>8396</v>
      </c>
      <c r="F971" s="665">
        <v>1</v>
      </c>
      <c r="G971" s="665">
        <v>2125</v>
      </c>
      <c r="H971" s="665">
        <v>1</v>
      </c>
      <c r="I971" s="665">
        <v>2125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575</v>
      </c>
      <c r="B972" s="662" t="s">
        <v>7137</v>
      </c>
      <c r="C972" s="662" t="s">
        <v>6926</v>
      </c>
      <c r="D972" s="662" t="s">
        <v>8397</v>
      </c>
      <c r="E972" s="662" t="s">
        <v>8398</v>
      </c>
      <c r="F972" s="665">
        <v>68</v>
      </c>
      <c r="G972" s="665">
        <v>189840</v>
      </c>
      <c r="H972" s="665">
        <v>1</v>
      </c>
      <c r="I972" s="665">
        <v>2791.7647058823532</v>
      </c>
      <c r="J972" s="665">
        <v>71</v>
      </c>
      <c r="K972" s="665">
        <v>188522</v>
      </c>
      <c r="L972" s="665">
        <v>0.99305731142014331</v>
      </c>
      <c r="M972" s="665">
        <v>2655.2394366197182</v>
      </c>
      <c r="N972" s="665">
        <v>81</v>
      </c>
      <c r="O972" s="665">
        <v>229311</v>
      </c>
      <c r="P972" s="678">
        <v>1.2079171934260431</v>
      </c>
      <c r="Q972" s="666">
        <v>2831</v>
      </c>
    </row>
    <row r="973" spans="1:17" ht="14.4" customHeight="1" x14ac:dyDescent="0.3">
      <c r="A973" s="661" t="s">
        <v>575</v>
      </c>
      <c r="B973" s="662" t="s">
        <v>7137</v>
      </c>
      <c r="C973" s="662" t="s">
        <v>6926</v>
      </c>
      <c r="D973" s="662" t="s">
        <v>8399</v>
      </c>
      <c r="E973" s="662" t="s">
        <v>8400</v>
      </c>
      <c r="F973" s="665">
        <v>8</v>
      </c>
      <c r="G973" s="665">
        <v>30048</v>
      </c>
      <c r="H973" s="665">
        <v>1</v>
      </c>
      <c r="I973" s="665">
        <v>3756</v>
      </c>
      <c r="J973" s="665">
        <v>8</v>
      </c>
      <c r="K973" s="665">
        <v>30183</v>
      </c>
      <c r="L973" s="665">
        <v>1.0044928115015974</v>
      </c>
      <c r="M973" s="665">
        <v>3772.875</v>
      </c>
      <c r="N973" s="665">
        <v>9</v>
      </c>
      <c r="O973" s="665">
        <v>34155</v>
      </c>
      <c r="P973" s="678">
        <v>1.1366813099041533</v>
      </c>
      <c r="Q973" s="666">
        <v>3795</v>
      </c>
    </row>
    <row r="974" spans="1:17" ht="14.4" customHeight="1" x14ac:dyDescent="0.3">
      <c r="A974" s="661" t="s">
        <v>575</v>
      </c>
      <c r="B974" s="662" t="s">
        <v>7137</v>
      </c>
      <c r="C974" s="662" t="s">
        <v>6926</v>
      </c>
      <c r="D974" s="662" t="s">
        <v>7099</v>
      </c>
      <c r="E974" s="662" t="s">
        <v>7100</v>
      </c>
      <c r="F974" s="665">
        <v>28</v>
      </c>
      <c r="G974" s="665">
        <v>26936</v>
      </c>
      <c r="H974" s="665">
        <v>1</v>
      </c>
      <c r="I974" s="665">
        <v>962</v>
      </c>
      <c r="J974" s="665">
        <v>22</v>
      </c>
      <c r="K974" s="665">
        <v>21314</v>
      </c>
      <c r="L974" s="665">
        <v>0.79128304128304128</v>
      </c>
      <c r="M974" s="665">
        <v>968.81818181818187</v>
      </c>
      <c r="N974" s="665">
        <v>43</v>
      </c>
      <c r="O974" s="665">
        <v>41968</v>
      </c>
      <c r="P974" s="678">
        <v>1.558063558063558</v>
      </c>
      <c r="Q974" s="666">
        <v>976</v>
      </c>
    </row>
    <row r="975" spans="1:17" ht="14.4" customHeight="1" x14ac:dyDescent="0.3">
      <c r="A975" s="661" t="s">
        <v>575</v>
      </c>
      <c r="B975" s="662" t="s">
        <v>7137</v>
      </c>
      <c r="C975" s="662" t="s">
        <v>6926</v>
      </c>
      <c r="D975" s="662" t="s">
        <v>7101</v>
      </c>
      <c r="E975" s="662" t="s">
        <v>7102</v>
      </c>
      <c r="F975" s="665">
        <v>1</v>
      </c>
      <c r="G975" s="665">
        <v>112</v>
      </c>
      <c r="H975" s="665">
        <v>1</v>
      </c>
      <c r="I975" s="665">
        <v>112</v>
      </c>
      <c r="J975" s="665">
        <v>7</v>
      </c>
      <c r="K975" s="665">
        <v>791</v>
      </c>
      <c r="L975" s="665">
        <v>7.0625</v>
      </c>
      <c r="M975" s="665">
        <v>113</v>
      </c>
      <c r="N975" s="665">
        <v>2</v>
      </c>
      <c r="O975" s="665">
        <v>228</v>
      </c>
      <c r="P975" s="678">
        <v>2.0357142857142856</v>
      </c>
      <c r="Q975" s="666">
        <v>114</v>
      </c>
    </row>
    <row r="976" spans="1:17" ht="14.4" customHeight="1" x14ac:dyDescent="0.3">
      <c r="A976" s="661" t="s">
        <v>575</v>
      </c>
      <c r="B976" s="662" t="s">
        <v>7137</v>
      </c>
      <c r="C976" s="662" t="s">
        <v>6926</v>
      </c>
      <c r="D976" s="662" t="s">
        <v>7103</v>
      </c>
      <c r="E976" s="662" t="s">
        <v>7104</v>
      </c>
      <c r="F976" s="665">
        <v>4</v>
      </c>
      <c r="G976" s="665">
        <v>1192</v>
      </c>
      <c r="H976" s="665">
        <v>1</v>
      </c>
      <c r="I976" s="665">
        <v>298</v>
      </c>
      <c r="J976" s="665"/>
      <c r="K976" s="665"/>
      <c r="L976" s="665"/>
      <c r="M976" s="665"/>
      <c r="N976" s="665">
        <v>3</v>
      </c>
      <c r="O976" s="665">
        <v>1782</v>
      </c>
      <c r="P976" s="678">
        <v>1.4949664429530201</v>
      </c>
      <c r="Q976" s="666">
        <v>594</v>
      </c>
    </row>
    <row r="977" spans="1:17" ht="14.4" customHeight="1" x14ac:dyDescent="0.3">
      <c r="A977" s="661" t="s">
        <v>575</v>
      </c>
      <c r="B977" s="662" t="s">
        <v>7137</v>
      </c>
      <c r="C977" s="662" t="s">
        <v>6926</v>
      </c>
      <c r="D977" s="662" t="s">
        <v>7105</v>
      </c>
      <c r="E977" s="662" t="s">
        <v>7106</v>
      </c>
      <c r="F977" s="665"/>
      <c r="G977" s="665"/>
      <c r="H977" s="665"/>
      <c r="I977" s="665"/>
      <c r="J977" s="665"/>
      <c r="K977" s="665"/>
      <c r="L977" s="665"/>
      <c r="M977" s="665"/>
      <c r="N977" s="665">
        <v>1</v>
      </c>
      <c r="O977" s="665">
        <v>935</v>
      </c>
      <c r="P977" s="678"/>
      <c r="Q977" s="666">
        <v>935</v>
      </c>
    </row>
    <row r="978" spans="1:17" ht="14.4" customHeight="1" x14ac:dyDescent="0.3">
      <c r="A978" s="661" t="s">
        <v>575</v>
      </c>
      <c r="B978" s="662" t="s">
        <v>7137</v>
      </c>
      <c r="C978" s="662" t="s">
        <v>6926</v>
      </c>
      <c r="D978" s="662" t="s">
        <v>8401</v>
      </c>
      <c r="E978" s="662" t="s">
        <v>8402</v>
      </c>
      <c r="F978" s="665">
        <v>20</v>
      </c>
      <c r="G978" s="665">
        <v>115860</v>
      </c>
      <c r="H978" s="665">
        <v>1</v>
      </c>
      <c r="I978" s="665">
        <v>5793</v>
      </c>
      <c r="J978" s="665">
        <v>19</v>
      </c>
      <c r="K978" s="665">
        <v>110697</v>
      </c>
      <c r="L978" s="665">
        <v>0.95543759709994824</v>
      </c>
      <c r="M978" s="665">
        <v>5826.1578947368425</v>
      </c>
      <c r="N978" s="665">
        <v>18</v>
      </c>
      <c r="O978" s="665">
        <v>105354</v>
      </c>
      <c r="P978" s="678">
        <v>0.90932159502848264</v>
      </c>
      <c r="Q978" s="666">
        <v>5853</v>
      </c>
    </row>
    <row r="979" spans="1:17" ht="14.4" customHeight="1" x14ac:dyDescent="0.3">
      <c r="A979" s="661" t="s">
        <v>575</v>
      </c>
      <c r="B979" s="662" t="s">
        <v>7137</v>
      </c>
      <c r="C979" s="662" t="s">
        <v>6926</v>
      </c>
      <c r="D979" s="662" t="s">
        <v>789</v>
      </c>
      <c r="E979" s="662" t="s">
        <v>8403</v>
      </c>
      <c r="F979" s="665">
        <v>4</v>
      </c>
      <c r="G979" s="665">
        <v>4744</v>
      </c>
      <c r="H979" s="665">
        <v>1</v>
      </c>
      <c r="I979" s="665">
        <v>1186</v>
      </c>
      <c r="J979" s="665">
        <v>3</v>
      </c>
      <c r="K979" s="665">
        <v>3563</v>
      </c>
      <c r="L979" s="665">
        <v>0.75105396290050586</v>
      </c>
      <c r="M979" s="665">
        <v>1187.6666666666667</v>
      </c>
      <c r="N979" s="665">
        <v>8</v>
      </c>
      <c r="O979" s="665">
        <v>9544</v>
      </c>
      <c r="P979" s="678">
        <v>2.0118043844856661</v>
      </c>
      <c r="Q979" s="666">
        <v>1193</v>
      </c>
    </row>
    <row r="980" spans="1:17" ht="14.4" customHeight="1" x14ac:dyDescent="0.3">
      <c r="A980" s="661" t="s">
        <v>575</v>
      </c>
      <c r="B980" s="662" t="s">
        <v>7137</v>
      </c>
      <c r="C980" s="662" t="s">
        <v>6926</v>
      </c>
      <c r="D980" s="662" t="s">
        <v>8404</v>
      </c>
      <c r="E980" s="662" t="s">
        <v>8405</v>
      </c>
      <c r="F980" s="665">
        <v>10</v>
      </c>
      <c r="G980" s="665">
        <v>79470</v>
      </c>
      <c r="H980" s="665">
        <v>1</v>
      </c>
      <c r="I980" s="665">
        <v>7947</v>
      </c>
      <c r="J980" s="665">
        <v>4</v>
      </c>
      <c r="K980" s="665">
        <v>32004</v>
      </c>
      <c r="L980" s="665">
        <v>0.40271800679501701</v>
      </c>
      <c r="M980" s="665">
        <v>8001</v>
      </c>
      <c r="N980" s="665">
        <v>8</v>
      </c>
      <c r="O980" s="665">
        <v>64400</v>
      </c>
      <c r="P980" s="678">
        <v>0.81036869258839817</v>
      </c>
      <c r="Q980" s="666">
        <v>8050</v>
      </c>
    </row>
    <row r="981" spans="1:17" ht="14.4" customHeight="1" x14ac:dyDescent="0.3">
      <c r="A981" s="661" t="s">
        <v>575</v>
      </c>
      <c r="B981" s="662" t="s">
        <v>7137</v>
      </c>
      <c r="C981" s="662" t="s">
        <v>6926</v>
      </c>
      <c r="D981" s="662" t="s">
        <v>8406</v>
      </c>
      <c r="E981" s="662" t="s">
        <v>8407</v>
      </c>
      <c r="F981" s="665">
        <v>18</v>
      </c>
      <c r="G981" s="665">
        <v>0</v>
      </c>
      <c r="H981" s="665"/>
      <c r="I981" s="665">
        <v>0</v>
      </c>
      <c r="J981" s="665">
        <v>11</v>
      </c>
      <c r="K981" s="665">
        <v>0</v>
      </c>
      <c r="L981" s="665"/>
      <c r="M981" s="665">
        <v>0</v>
      </c>
      <c r="N981" s="665">
        <v>20</v>
      </c>
      <c r="O981" s="665">
        <v>0</v>
      </c>
      <c r="P981" s="678"/>
      <c r="Q981" s="666">
        <v>0</v>
      </c>
    </row>
    <row r="982" spans="1:17" ht="14.4" customHeight="1" x14ac:dyDescent="0.3">
      <c r="A982" s="661" t="s">
        <v>575</v>
      </c>
      <c r="B982" s="662" t="s">
        <v>7137</v>
      </c>
      <c r="C982" s="662" t="s">
        <v>6926</v>
      </c>
      <c r="D982" s="662" t="s">
        <v>7109</v>
      </c>
      <c r="E982" s="662" t="s">
        <v>7110</v>
      </c>
      <c r="F982" s="665">
        <v>2</v>
      </c>
      <c r="G982" s="665">
        <v>1702</v>
      </c>
      <c r="H982" s="665">
        <v>1</v>
      </c>
      <c r="I982" s="665">
        <v>851</v>
      </c>
      <c r="J982" s="665">
        <v>15</v>
      </c>
      <c r="K982" s="665">
        <v>12861</v>
      </c>
      <c r="L982" s="665">
        <v>7.5564042303172734</v>
      </c>
      <c r="M982" s="665">
        <v>857.4</v>
      </c>
      <c r="N982" s="665">
        <v>11</v>
      </c>
      <c r="O982" s="665">
        <v>9482</v>
      </c>
      <c r="P982" s="678">
        <v>5.5710928319623969</v>
      </c>
      <c r="Q982" s="666">
        <v>862</v>
      </c>
    </row>
    <row r="983" spans="1:17" ht="14.4" customHeight="1" x14ac:dyDescent="0.3">
      <c r="A983" s="661" t="s">
        <v>575</v>
      </c>
      <c r="B983" s="662" t="s">
        <v>7137</v>
      </c>
      <c r="C983" s="662" t="s">
        <v>6926</v>
      </c>
      <c r="D983" s="662" t="s">
        <v>7111</v>
      </c>
      <c r="E983" s="662" t="s">
        <v>7112</v>
      </c>
      <c r="F983" s="665"/>
      <c r="G983" s="665"/>
      <c r="H983" s="665"/>
      <c r="I983" s="665"/>
      <c r="J983" s="665"/>
      <c r="K983" s="665"/>
      <c r="L983" s="665"/>
      <c r="M983" s="665"/>
      <c r="N983" s="665">
        <v>1</v>
      </c>
      <c r="O983" s="665">
        <v>82</v>
      </c>
      <c r="P983" s="678"/>
      <c r="Q983" s="666">
        <v>82</v>
      </c>
    </row>
    <row r="984" spans="1:17" ht="14.4" customHeight="1" x14ac:dyDescent="0.3">
      <c r="A984" s="661" t="s">
        <v>575</v>
      </c>
      <c r="B984" s="662" t="s">
        <v>7137</v>
      </c>
      <c r="C984" s="662" t="s">
        <v>6926</v>
      </c>
      <c r="D984" s="662" t="s">
        <v>8408</v>
      </c>
      <c r="E984" s="662" t="s">
        <v>8409</v>
      </c>
      <c r="F984" s="665">
        <v>11</v>
      </c>
      <c r="G984" s="665">
        <v>7546</v>
      </c>
      <c r="H984" s="665">
        <v>1</v>
      </c>
      <c r="I984" s="665">
        <v>686</v>
      </c>
      <c r="J984" s="665">
        <v>18</v>
      </c>
      <c r="K984" s="665">
        <v>12396</v>
      </c>
      <c r="L984" s="665">
        <v>1.6427246223164591</v>
      </c>
      <c r="M984" s="665">
        <v>688.66666666666663</v>
      </c>
      <c r="N984" s="665">
        <v>19</v>
      </c>
      <c r="O984" s="665">
        <v>13129</v>
      </c>
      <c r="P984" s="678">
        <v>1.7398621786376889</v>
      </c>
      <c r="Q984" s="666">
        <v>691</v>
      </c>
    </row>
    <row r="985" spans="1:17" ht="14.4" customHeight="1" x14ac:dyDescent="0.3">
      <c r="A985" s="661" t="s">
        <v>575</v>
      </c>
      <c r="B985" s="662" t="s">
        <v>7137</v>
      </c>
      <c r="C985" s="662" t="s">
        <v>6926</v>
      </c>
      <c r="D985" s="662" t="s">
        <v>8410</v>
      </c>
      <c r="E985" s="662" t="s">
        <v>8411</v>
      </c>
      <c r="F985" s="665">
        <v>5</v>
      </c>
      <c r="G985" s="665">
        <v>10865</v>
      </c>
      <c r="H985" s="665">
        <v>1</v>
      </c>
      <c r="I985" s="665">
        <v>2173</v>
      </c>
      <c r="J985" s="665">
        <v>3</v>
      </c>
      <c r="K985" s="665">
        <v>6547</v>
      </c>
      <c r="L985" s="665">
        <v>0.60257708237459728</v>
      </c>
      <c r="M985" s="665">
        <v>2182.3333333333335</v>
      </c>
      <c r="N985" s="665">
        <v>5</v>
      </c>
      <c r="O985" s="665">
        <v>10965</v>
      </c>
      <c r="P985" s="678">
        <v>1.0092038656235618</v>
      </c>
      <c r="Q985" s="666">
        <v>2193</v>
      </c>
    </row>
    <row r="986" spans="1:17" ht="14.4" customHeight="1" x14ac:dyDescent="0.3">
      <c r="A986" s="661" t="s">
        <v>575</v>
      </c>
      <c r="B986" s="662" t="s">
        <v>7137</v>
      </c>
      <c r="C986" s="662" t="s">
        <v>6926</v>
      </c>
      <c r="D986" s="662" t="s">
        <v>8412</v>
      </c>
      <c r="E986" s="662"/>
      <c r="F986" s="665">
        <v>1</v>
      </c>
      <c r="G986" s="665">
        <v>247</v>
      </c>
      <c r="H986" s="665">
        <v>1</v>
      </c>
      <c r="I986" s="665">
        <v>247</v>
      </c>
      <c r="J986" s="665"/>
      <c r="K986" s="665"/>
      <c r="L986" s="665"/>
      <c r="M986" s="665"/>
      <c r="N986" s="665"/>
      <c r="O986" s="665"/>
      <c r="P986" s="678"/>
      <c r="Q986" s="666"/>
    </row>
    <row r="987" spans="1:17" ht="14.4" customHeight="1" x14ac:dyDescent="0.3">
      <c r="A987" s="661" t="s">
        <v>575</v>
      </c>
      <c r="B987" s="662" t="s">
        <v>7137</v>
      </c>
      <c r="C987" s="662" t="s">
        <v>6926</v>
      </c>
      <c r="D987" s="662" t="s">
        <v>7113</v>
      </c>
      <c r="E987" s="662" t="s">
        <v>7114</v>
      </c>
      <c r="F987" s="665">
        <v>13</v>
      </c>
      <c r="G987" s="665">
        <v>2574</v>
      </c>
      <c r="H987" s="665">
        <v>1</v>
      </c>
      <c r="I987" s="665">
        <v>198</v>
      </c>
      <c r="J987" s="665">
        <v>17</v>
      </c>
      <c r="K987" s="665">
        <v>5836</v>
      </c>
      <c r="L987" s="665">
        <v>2.2672882672882673</v>
      </c>
      <c r="M987" s="665">
        <v>343.29411764705884</v>
      </c>
      <c r="N987" s="665">
        <v>15</v>
      </c>
      <c r="O987" s="665">
        <v>5835</v>
      </c>
      <c r="P987" s="678">
        <v>2.2668997668997668</v>
      </c>
      <c r="Q987" s="666">
        <v>389</v>
      </c>
    </row>
    <row r="988" spans="1:17" ht="14.4" customHeight="1" x14ac:dyDescent="0.3">
      <c r="A988" s="661" t="s">
        <v>575</v>
      </c>
      <c r="B988" s="662" t="s">
        <v>7137</v>
      </c>
      <c r="C988" s="662" t="s">
        <v>6926</v>
      </c>
      <c r="D988" s="662" t="s">
        <v>7115</v>
      </c>
      <c r="E988" s="662" t="s">
        <v>7116</v>
      </c>
      <c r="F988" s="665">
        <v>173</v>
      </c>
      <c r="G988" s="665">
        <v>53803</v>
      </c>
      <c r="H988" s="665">
        <v>1</v>
      </c>
      <c r="I988" s="665">
        <v>311</v>
      </c>
      <c r="J988" s="665">
        <v>162</v>
      </c>
      <c r="K988" s="665">
        <v>49798</v>
      </c>
      <c r="L988" s="665">
        <v>0.92556177164842113</v>
      </c>
      <c r="M988" s="665">
        <v>307.39506172839504</v>
      </c>
      <c r="N988" s="665">
        <v>135</v>
      </c>
      <c r="O988" s="665">
        <v>42930</v>
      </c>
      <c r="P988" s="678">
        <v>0.79791089716186825</v>
      </c>
      <c r="Q988" s="666">
        <v>318</v>
      </c>
    </row>
    <row r="989" spans="1:17" ht="14.4" customHeight="1" x14ac:dyDescent="0.3">
      <c r="A989" s="661" t="s">
        <v>575</v>
      </c>
      <c r="B989" s="662" t="s">
        <v>7137</v>
      </c>
      <c r="C989" s="662" t="s">
        <v>6926</v>
      </c>
      <c r="D989" s="662" t="s">
        <v>7117</v>
      </c>
      <c r="E989" s="662" t="s">
        <v>7118</v>
      </c>
      <c r="F989" s="665">
        <v>1</v>
      </c>
      <c r="G989" s="665">
        <v>994</v>
      </c>
      <c r="H989" s="665">
        <v>1</v>
      </c>
      <c r="I989" s="665">
        <v>994</v>
      </c>
      <c r="J989" s="665">
        <v>4</v>
      </c>
      <c r="K989" s="665">
        <v>4006</v>
      </c>
      <c r="L989" s="665">
        <v>4.0301810865191143</v>
      </c>
      <c r="M989" s="665">
        <v>1001.5</v>
      </c>
      <c r="N989" s="665"/>
      <c r="O989" s="665"/>
      <c r="P989" s="678"/>
      <c r="Q989" s="666"/>
    </row>
    <row r="990" spans="1:17" ht="14.4" customHeight="1" x14ac:dyDescent="0.3">
      <c r="A990" s="661" t="s">
        <v>575</v>
      </c>
      <c r="B990" s="662" t="s">
        <v>7137</v>
      </c>
      <c r="C990" s="662" t="s">
        <v>6926</v>
      </c>
      <c r="D990" s="662" t="s">
        <v>7119</v>
      </c>
      <c r="E990" s="662" t="s">
        <v>7120</v>
      </c>
      <c r="F990" s="665">
        <v>2</v>
      </c>
      <c r="G990" s="665">
        <v>224</v>
      </c>
      <c r="H990" s="665">
        <v>1</v>
      </c>
      <c r="I990" s="665">
        <v>112</v>
      </c>
      <c r="J990" s="665">
        <v>4</v>
      </c>
      <c r="K990" s="665">
        <v>450</v>
      </c>
      <c r="L990" s="665">
        <v>2.0089285714285716</v>
      </c>
      <c r="M990" s="665">
        <v>112.5</v>
      </c>
      <c r="N990" s="665">
        <v>1</v>
      </c>
      <c r="O990" s="665">
        <v>114</v>
      </c>
      <c r="P990" s="678">
        <v>0.5089285714285714</v>
      </c>
      <c r="Q990" s="666">
        <v>114</v>
      </c>
    </row>
    <row r="991" spans="1:17" ht="14.4" customHeight="1" x14ac:dyDescent="0.3">
      <c r="A991" s="661" t="s">
        <v>575</v>
      </c>
      <c r="B991" s="662" t="s">
        <v>7137</v>
      </c>
      <c r="C991" s="662" t="s">
        <v>6926</v>
      </c>
      <c r="D991" s="662" t="s">
        <v>8413</v>
      </c>
      <c r="E991" s="662" t="s">
        <v>8414</v>
      </c>
      <c r="F991" s="665">
        <v>3</v>
      </c>
      <c r="G991" s="665">
        <v>2424</v>
      </c>
      <c r="H991" s="665">
        <v>1</v>
      </c>
      <c r="I991" s="665">
        <v>808</v>
      </c>
      <c r="J991" s="665">
        <v>1</v>
      </c>
      <c r="K991" s="665">
        <v>808</v>
      </c>
      <c r="L991" s="665">
        <v>0.33333333333333331</v>
      </c>
      <c r="M991" s="665">
        <v>808</v>
      </c>
      <c r="N991" s="665">
        <v>3</v>
      </c>
      <c r="O991" s="665">
        <v>2445</v>
      </c>
      <c r="P991" s="678">
        <v>1.0086633663366336</v>
      </c>
      <c r="Q991" s="666">
        <v>815</v>
      </c>
    </row>
    <row r="992" spans="1:17" ht="14.4" customHeight="1" x14ac:dyDescent="0.3">
      <c r="A992" s="661" t="s">
        <v>575</v>
      </c>
      <c r="B992" s="662" t="s">
        <v>7137</v>
      </c>
      <c r="C992" s="662" t="s">
        <v>6926</v>
      </c>
      <c r="D992" s="662" t="s">
        <v>7297</v>
      </c>
      <c r="E992" s="662" t="s">
        <v>7298</v>
      </c>
      <c r="F992" s="665"/>
      <c r="G992" s="665"/>
      <c r="H992" s="665"/>
      <c r="I992" s="665"/>
      <c r="J992" s="665">
        <v>2</v>
      </c>
      <c r="K992" s="665">
        <v>11122</v>
      </c>
      <c r="L992" s="665"/>
      <c r="M992" s="665">
        <v>5561</v>
      </c>
      <c r="N992" s="665">
        <v>1</v>
      </c>
      <c r="O992" s="665">
        <v>5589</v>
      </c>
      <c r="P992" s="678"/>
      <c r="Q992" s="666">
        <v>5589</v>
      </c>
    </row>
    <row r="993" spans="1:17" ht="14.4" customHeight="1" x14ac:dyDescent="0.3">
      <c r="A993" s="661" t="s">
        <v>575</v>
      </c>
      <c r="B993" s="662" t="s">
        <v>7137</v>
      </c>
      <c r="C993" s="662" t="s">
        <v>6926</v>
      </c>
      <c r="D993" s="662" t="s">
        <v>8415</v>
      </c>
      <c r="E993" s="662" t="s">
        <v>8416</v>
      </c>
      <c r="F993" s="665">
        <v>5</v>
      </c>
      <c r="G993" s="665">
        <v>8230</v>
      </c>
      <c r="H993" s="665">
        <v>1</v>
      </c>
      <c r="I993" s="665">
        <v>1646</v>
      </c>
      <c r="J993" s="665">
        <v>6</v>
      </c>
      <c r="K993" s="665">
        <v>9972</v>
      </c>
      <c r="L993" s="665">
        <v>1.2116646415552856</v>
      </c>
      <c r="M993" s="665">
        <v>1662</v>
      </c>
      <c r="N993" s="665">
        <v>1</v>
      </c>
      <c r="O993" s="665">
        <v>1668</v>
      </c>
      <c r="P993" s="678">
        <v>0.20267314702308628</v>
      </c>
      <c r="Q993" s="666">
        <v>1668</v>
      </c>
    </row>
    <row r="994" spans="1:17" ht="14.4" customHeight="1" x14ac:dyDescent="0.3">
      <c r="A994" s="661" t="s">
        <v>575</v>
      </c>
      <c r="B994" s="662" t="s">
        <v>7137</v>
      </c>
      <c r="C994" s="662" t="s">
        <v>6926</v>
      </c>
      <c r="D994" s="662" t="s">
        <v>8417</v>
      </c>
      <c r="E994" s="662" t="s">
        <v>8418</v>
      </c>
      <c r="F994" s="665"/>
      <c r="G994" s="665"/>
      <c r="H994" s="665"/>
      <c r="I994" s="665"/>
      <c r="J994" s="665">
        <v>1</v>
      </c>
      <c r="K994" s="665">
        <v>4548</v>
      </c>
      <c r="L994" s="665"/>
      <c r="M994" s="665">
        <v>4548</v>
      </c>
      <c r="N994" s="665">
        <v>1</v>
      </c>
      <c r="O994" s="665">
        <v>4557</v>
      </c>
      <c r="P994" s="678"/>
      <c r="Q994" s="666">
        <v>4557</v>
      </c>
    </row>
    <row r="995" spans="1:17" ht="14.4" customHeight="1" x14ac:dyDescent="0.3">
      <c r="A995" s="661" t="s">
        <v>575</v>
      </c>
      <c r="B995" s="662" t="s">
        <v>7137</v>
      </c>
      <c r="C995" s="662" t="s">
        <v>6926</v>
      </c>
      <c r="D995" s="662" t="s">
        <v>8419</v>
      </c>
      <c r="E995" s="662" t="s">
        <v>8420</v>
      </c>
      <c r="F995" s="665">
        <v>1</v>
      </c>
      <c r="G995" s="665">
        <v>327</v>
      </c>
      <c r="H995" s="665">
        <v>1</v>
      </c>
      <c r="I995" s="665">
        <v>327</v>
      </c>
      <c r="J995" s="665"/>
      <c r="K995" s="665"/>
      <c r="L995" s="665"/>
      <c r="M995" s="665"/>
      <c r="N995" s="665"/>
      <c r="O995" s="665"/>
      <c r="P995" s="678"/>
      <c r="Q995" s="666"/>
    </row>
    <row r="996" spans="1:17" ht="14.4" customHeight="1" x14ac:dyDescent="0.3">
      <c r="A996" s="661" t="s">
        <v>575</v>
      </c>
      <c r="B996" s="662" t="s">
        <v>7137</v>
      </c>
      <c r="C996" s="662" t="s">
        <v>6926</v>
      </c>
      <c r="D996" s="662" t="s">
        <v>8421</v>
      </c>
      <c r="E996" s="662" t="s">
        <v>8422</v>
      </c>
      <c r="F996" s="665">
        <v>3</v>
      </c>
      <c r="G996" s="665">
        <v>4443</v>
      </c>
      <c r="H996" s="665">
        <v>1</v>
      </c>
      <c r="I996" s="665">
        <v>1481</v>
      </c>
      <c r="J996" s="665">
        <v>5</v>
      </c>
      <c r="K996" s="665">
        <v>4467</v>
      </c>
      <c r="L996" s="665">
        <v>1.0054017555705603</v>
      </c>
      <c r="M996" s="665">
        <v>893.4</v>
      </c>
      <c r="N996" s="665"/>
      <c r="O996" s="665"/>
      <c r="P996" s="678"/>
      <c r="Q996" s="666"/>
    </row>
    <row r="997" spans="1:17" ht="14.4" customHeight="1" x14ac:dyDescent="0.3">
      <c r="A997" s="661" t="s">
        <v>575</v>
      </c>
      <c r="B997" s="662" t="s">
        <v>7137</v>
      </c>
      <c r="C997" s="662" t="s">
        <v>6926</v>
      </c>
      <c r="D997" s="662" t="s">
        <v>8423</v>
      </c>
      <c r="E997" s="662" t="s">
        <v>8424</v>
      </c>
      <c r="F997" s="665">
        <v>1</v>
      </c>
      <c r="G997" s="665">
        <v>810</v>
      </c>
      <c r="H997" s="665">
        <v>1</v>
      </c>
      <c r="I997" s="665">
        <v>810</v>
      </c>
      <c r="J997" s="665"/>
      <c r="K997" s="665"/>
      <c r="L997" s="665"/>
      <c r="M997" s="665"/>
      <c r="N997" s="665"/>
      <c r="O997" s="665"/>
      <c r="P997" s="678"/>
      <c r="Q997" s="666"/>
    </row>
    <row r="998" spans="1:17" ht="14.4" customHeight="1" x14ac:dyDescent="0.3">
      <c r="A998" s="661" t="s">
        <v>575</v>
      </c>
      <c r="B998" s="662" t="s">
        <v>7137</v>
      </c>
      <c r="C998" s="662" t="s">
        <v>6926</v>
      </c>
      <c r="D998" s="662" t="s">
        <v>8425</v>
      </c>
      <c r="E998" s="662" t="s">
        <v>8426</v>
      </c>
      <c r="F998" s="665">
        <v>1</v>
      </c>
      <c r="G998" s="665">
        <v>1942</v>
      </c>
      <c r="H998" s="665">
        <v>1</v>
      </c>
      <c r="I998" s="665">
        <v>1942</v>
      </c>
      <c r="J998" s="665">
        <v>1</v>
      </c>
      <c r="K998" s="665">
        <v>1942</v>
      </c>
      <c r="L998" s="665">
        <v>1</v>
      </c>
      <c r="M998" s="665">
        <v>1942</v>
      </c>
      <c r="N998" s="665">
        <v>2</v>
      </c>
      <c r="O998" s="665">
        <v>3938</v>
      </c>
      <c r="P998" s="678">
        <v>2.0278063851699279</v>
      </c>
      <c r="Q998" s="666">
        <v>1969</v>
      </c>
    </row>
    <row r="999" spans="1:17" ht="14.4" customHeight="1" x14ac:dyDescent="0.3">
      <c r="A999" s="661" t="s">
        <v>575</v>
      </c>
      <c r="B999" s="662" t="s">
        <v>7137</v>
      </c>
      <c r="C999" s="662" t="s">
        <v>6926</v>
      </c>
      <c r="D999" s="662" t="s">
        <v>8427</v>
      </c>
      <c r="E999" s="662" t="s">
        <v>8428</v>
      </c>
      <c r="F999" s="665">
        <v>7</v>
      </c>
      <c r="G999" s="665">
        <v>27251</v>
      </c>
      <c r="H999" s="665">
        <v>1</v>
      </c>
      <c r="I999" s="665">
        <v>3893</v>
      </c>
      <c r="J999" s="665">
        <v>4</v>
      </c>
      <c r="K999" s="665">
        <v>15680</v>
      </c>
      <c r="L999" s="665">
        <v>0.57539172874389932</v>
      </c>
      <c r="M999" s="665">
        <v>3920</v>
      </c>
      <c r="N999" s="665">
        <v>6</v>
      </c>
      <c r="O999" s="665">
        <v>23592</v>
      </c>
      <c r="P999" s="678">
        <v>0.86572969799273425</v>
      </c>
      <c r="Q999" s="666">
        <v>3932</v>
      </c>
    </row>
    <row r="1000" spans="1:17" ht="14.4" customHeight="1" x14ac:dyDescent="0.3">
      <c r="A1000" s="661" t="s">
        <v>575</v>
      </c>
      <c r="B1000" s="662" t="s">
        <v>7137</v>
      </c>
      <c r="C1000" s="662" t="s">
        <v>6926</v>
      </c>
      <c r="D1000" s="662" t="s">
        <v>8429</v>
      </c>
      <c r="E1000" s="662" t="s">
        <v>8430</v>
      </c>
      <c r="F1000" s="665">
        <v>41</v>
      </c>
      <c r="G1000" s="665">
        <v>53710</v>
      </c>
      <c r="H1000" s="665">
        <v>1</v>
      </c>
      <c r="I1000" s="665">
        <v>1310</v>
      </c>
      <c r="J1000" s="665">
        <v>51</v>
      </c>
      <c r="K1000" s="665">
        <v>67398</v>
      </c>
      <c r="L1000" s="665">
        <v>1.2548501210202943</v>
      </c>
      <c r="M1000" s="665">
        <v>1321.5294117647059</v>
      </c>
      <c r="N1000" s="665">
        <v>74</v>
      </c>
      <c r="O1000" s="665">
        <v>98420</v>
      </c>
      <c r="P1000" s="678">
        <v>1.8324334388382051</v>
      </c>
      <c r="Q1000" s="666">
        <v>1330</v>
      </c>
    </row>
    <row r="1001" spans="1:17" ht="14.4" customHeight="1" x14ac:dyDescent="0.3">
      <c r="A1001" s="661" t="s">
        <v>575</v>
      </c>
      <c r="B1001" s="662" t="s">
        <v>7137</v>
      </c>
      <c r="C1001" s="662" t="s">
        <v>6926</v>
      </c>
      <c r="D1001" s="662" t="s">
        <v>8431</v>
      </c>
      <c r="E1001" s="662" t="s">
        <v>8432</v>
      </c>
      <c r="F1001" s="665">
        <v>24</v>
      </c>
      <c r="G1001" s="665">
        <v>34152</v>
      </c>
      <c r="H1001" s="665">
        <v>1</v>
      </c>
      <c r="I1001" s="665">
        <v>1423</v>
      </c>
      <c r="J1001" s="665">
        <v>29</v>
      </c>
      <c r="K1001" s="665">
        <v>41575</v>
      </c>
      <c r="L1001" s="665">
        <v>1.2173518388381355</v>
      </c>
      <c r="M1001" s="665">
        <v>1433.6206896551723</v>
      </c>
      <c r="N1001" s="665">
        <v>36</v>
      </c>
      <c r="O1001" s="665">
        <v>51948</v>
      </c>
      <c r="P1001" s="678">
        <v>1.5210822206605763</v>
      </c>
      <c r="Q1001" s="666">
        <v>1443</v>
      </c>
    </row>
    <row r="1002" spans="1:17" ht="14.4" customHeight="1" x14ac:dyDescent="0.3">
      <c r="A1002" s="661" t="s">
        <v>575</v>
      </c>
      <c r="B1002" s="662" t="s">
        <v>7137</v>
      </c>
      <c r="C1002" s="662" t="s">
        <v>6926</v>
      </c>
      <c r="D1002" s="662" t="s">
        <v>7123</v>
      </c>
      <c r="E1002" s="662" t="s">
        <v>7124</v>
      </c>
      <c r="F1002" s="665">
        <v>21</v>
      </c>
      <c r="G1002" s="665">
        <v>22029</v>
      </c>
      <c r="H1002" s="665">
        <v>1</v>
      </c>
      <c r="I1002" s="665">
        <v>1049</v>
      </c>
      <c r="J1002" s="665">
        <v>13</v>
      </c>
      <c r="K1002" s="665">
        <v>13781</v>
      </c>
      <c r="L1002" s="665">
        <v>0.62558445685233099</v>
      </c>
      <c r="M1002" s="665">
        <v>1060.0769230769231</v>
      </c>
      <c r="N1002" s="665">
        <v>8</v>
      </c>
      <c r="O1002" s="665">
        <v>8568</v>
      </c>
      <c r="P1002" s="678">
        <v>0.38894184938036225</v>
      </c>
      <c r="Q1002" s="666">
        <v>1071</v>
      </c>
    </row>
    <row r="1003" spans="1:17" ht="14.4" customHeight="1" x14ac:dyDescent="0.3">
      <c r="A1003" s="661" t="s">
        <v>575</v>
      </c>
      <c r="B1003" s="662" t="s">
        <v>7137</v>
      </c>
      <c r="C1003" s="662" t="s">
        <v>6926</v>
      </c>
      <c r="D1003" s="662" t="s">
        <v>8433</v>
      </c>
      <c r="E1003" s="662" t="s">
        <v>8434</v>
      </c>
      <c r="F1003" s="665">
        <v>14</v>
      </c>
      <c r="G1003" s="665">
        <v>16786</v>
      </c>
      <c r="H1003" s="665">
        <v>1</v>
      </c>
      <c r="I1003" s="665">
        <v>1199</v>
      </c>
      <c r="J1003" s="665">
        <v>11</v>
      </c>
      <c r="K1003" s="665">
        <v>13261</v>
      </c>
      <c r="L1003" s="665">
        <v>0.79000357440724411</v>
      </c>
      <c r="M1003" s="665">
        <v>1205.5454545454545</v>
      </c>
      <c r="N1003" s="665">
        <v>10</v>
      </c>
      <c r="O1003" s="665">
        <v>12120</v>
      </c>
      <c r="P1003" s="678">
        <v>0.72203026331466702</v>
      </c>
      <c r="Q1003" s="666">
        <v>1212</v>
      </c>
    </row>
    <row r="1004" spans="1:17" ht="14.4" customHeight="1" x14ac:dyDescent="0.3">
      <c r="A1004" s="661" t="s">
        <v>575</v>
      </c>
      <c r="B1004" s="662" t="s">
        <v>7137</v>
      </c>
      <c r="C1004" s="662" t="s">
        <v>6926</v>
      </c>
      <c r="D1004" s="662" t="s">
        <v>8435</v>
      </c>
      <c r="E1004" s="662" t="s">
        <v>8436</v>
      </c>
      <c r="F1004" s="665">
        <v>1</v>
      </c>
      <c r="G1004" s="665">
        <v>1154</v>
      </c>
      <c r="H1004" s="665">
        <v>1</v>
      </c>
      <c r="I1004" s="665">
        <v>1154</v>
      </c>
      <c r="J1004" s="665"/>
      <c r="K1004" s="665"/>
      <c r="L1004" s="665"/>
      <c r="M1004" s="665"/>
      <c r="N1004" s="665"/>
      <c r="O1004" s="665"/>
      <c r="P1004" s="678"/>
      <c r="Q1004" s="666"/>
    </row>
    <row r="1005" spans="1:17" ht="14.4" customHeight="1" x14ac:dyDescent="0.3">
      <c r="A1005" s="661" t="s">
        <v>575</v>
      </c>
      <c r="B1005" s="662" t="s">
        <v>7137</v>
      </c>
      <c r="C1005" s="662" t="s">
        <v>6926</v>
      </c>
      <c r="D1005" s="662" t="s">
        <v>8437</v>
      </c>
      <c r="E1005" s="662" t="s">
        <v>8438</v>
      </c>
      <c r="F1005" s="665">
        <v>5</v>
      </c>
      <c r="G1005" s="665">
        <v>6535</v>
      </c>
      <c r="H1005" s="665">
        <v>1</v>
      </c>
      <c r="I1005" s="665">
        <v>1307</v>
      </c>
      <c r="J1005" s="665">
        <v>1</v>
      </c>
      <c r="K1005" s="665">
        <v>1317</v>
      </c>
      <c r="L1005" s="665">
        <v>0.20153022188217293</v>
      </c>
      <c r="M1005" s="665">
        <v>1317</v>
      </c>
      <c r="N1005" s="665"/>
      <c r="O1005" s="665"/>
      <c r="P1005" s="678"/>
      <c r="Q1005" s="666"/>
    </row>
    <row r="1006" spans="1:17" ht="14.4" customHeight="1" x14ac:dyDescent="0.3">
      <c r="A1006" s="661" t="s">
        <v>575</v>
      </c>
      <c r="B1006" s="662" t="s">
        <v>7137</v>
      </c>
      <c r="C1006" s="662" t="s">
        <v>6926</v>
      </c>
      <c r="D1006" s="662" t="s">
        <v>8439</v>
      </c>
      <c r="E1006" s="662" t="s">
        <v>8440</v>
      </c>
      <c r="F1006" s="665"/>
      <c r="G1006" s="665"/>
      <c r="H1006" s="665"/>
      <c r="I1006" s="665"/>
      <c r="J1006" s="665">
        <v>1</v>
      </c>
      <c r="K1006" s="665">
        <v>2505</v>
      </c>
      <c r="L1006" s="665"/>
      <c r="M1006" s="665">
        <v>2505</v>
      </c>
      <c r="N1006" s="665">
        <v>2</v>
      </c>
      <c r="O1006" s="665">
        <v>5022</v>
      </c>
      <c r="P1006" s="678"/>
      <c r="Q1006" s="666">
        <v>2511</v>
      </c>
    </row>
    <row r="1007" spans="1:17" ht="14.4" customHeight="1" x14ac:dyDescent="0.3">
      <c r="A1007" s="661" t="s">
        <v>575</v>
      </c>
      <c r="B1007" s="662" t="s">
        <v>7137</v>
      </c>
      <c r="C1007" s="662" t="s">
        <v>6926</v>
      </c>
      <c r="D1007" s="662" t="s">
        <v>8441</v>
      </c>
      <c r="E1007" s="662" t="s">
        <v>8442</v>
      </c>
      <c r="F1007" s="665">
        <v>5</v>
      </c>
      <c r="G1007" s="665">
        <v>8980</v>
      </c>
      <c r="H1007" s="665">
        <v>1</v>
      </c>
      <c r="I1007" s="665">
        <v>1796</v>
      </c>
      <c r="J1007" s="665">
        <v>8</v>
      </c>
      <c r="K1007" s="665">
        <v>14398</v>
      </c>
      <c r="L1007" s="665">
        <v>1.6033407572383074</v>
      </c>
      <c r="M1007" s="665">
        <v>1799.75</v>
      </c>
      <c r="N1007" s="665">
        <v>3</v>
      </c>
      <c r="O1007" s="665">
        <v>5409</v>
      </c>
      <c r="P1007" s="678">
        <v>0.60233853006681515</v>
      </c>
      <c r="Q1007" s="666">
        <v>1803</v>
      </c>
    </row>
    <row r="1008" spans="1:17" ht="14.4" customHeight="1" x14ac:dyDescent="0.3">
      <c r="A1008" s="661" t="s">
        <v>575</v>
      </c>
      <c r="B1008" s="662" t="s">
        <v>7137</v>
      </c>
      <c r="C1008" s="662" t="s">
        <v>6926</v>
      </c>
      <c r="D1008" s="662" t="s">
        <v>8443</v>
      </c>
      <c r="E1008" s="662" t="s">
        <v>8444</v>
      </c>
      <c r="F1008" s="665">
        <v>23</v>
      </c>
      <c r="G1008" s="665">
        <v>113436</v>
      </c>
      <c r="H1008" s="665">
        <v>1</v>
      </c>
      <c r="I1008" s="665">
        <v>4932</v>
      </c>
      <c r="J1008" s="665">
        <v>31</v>
      </c>
      <c r="K1008" s="665">
        <v>153858</v>
      </c>
      <c r="L1008" s="665">
        <v>1.3563419020416798</v>
      </c>
      <c r="M1008" s="665">
        <v>4963.1612903225805</v>
      </c>
      <c r="N1008" s="665">
        <v>31</v>
      </c>
      <c r="O1008" s="665">
        <v>154752</v>
      </c>
      <c r="P1008" s="678">
        <v>1.364222997990056</v>
      </c>
      <c r="Q1008" s="666">
        <v>4992</v>
      </c>
    </row>
    <row r="1009" spans="1:17" ht="14.4" customHeight="1" x14ac:dyDescent="0.3">
      <c r="A1009" s="661" t="s">
        <v>575</v>
      </c>
      <c r="B1009" s="662" t="s">
        <v>7137</v>
      </c>
      <c r="C1009" s="662" t="s">
        <v>6926</v>
      </c>
      <c r="D1009" s="662" t="s">
        <v>8445</v>
      </c>
      <c r="E1009" s="662" t="s">
        <v>8446</v>
      </c>
      <c r="F1009" s="665">
        <v>1</v>
      </c>
      <c r="G1009" s="665">
        <v>440</v>
      </c>
      <c r="H1009" s="665">
        <v>1</v>
      </c>
      <c r="I1009" s="665">
        <v>440</v>
      </c>
      <c r="J1009" s="665">
        <v>1</v>
      </c>
      <c r="K1009" s="665">
        <v>440</v>
      </c>
      <c r="L1009" s="665">
        <v>1</v>
      </c>
      <c r="M1009" s="665">
        <v>440</v>
      </c>
      <c r="N1009" s="665">
        <v>1</v>
      </c>
      <c r="O1009" s="665">
        <v>450</v>
      </c>
      <c r="P1009" s="678">
        <v>1.0227272727272727</v>
      </c>
      <c r="Q1009" s="666">
        <v>450</v>
      </c>
    </row>
    <row r="1010" spans="1:17" ht="14.4" customHeight="1" x14ac:dyDescent="0.3">
      <c r="A1010" s="661" t="s">
        <v>575</v>
      </c>
      <c r="B1010" s="662" t="s">
        <v>7137</v>
      </c>
      <c r="C1010" s="662" t="s">
        <v>6926</v>
      </c>
      <c r="D1010" s="662" t="s">
        <v>8447</v>
      </c>
      <c r="E1010" s="662" t="s">
        <v>8448</v>
      </c>
      <c r="F1010" s="665">
        <v>5</v>
      </c>
      <c r="G1010" s="665">
        <v>13510</v>
      </c>
      <c r="H1010" s="665">
        <v>1</v>
      </c>
      <c r="I1010" s="665">
        <v>2702</v>
      </c>
      <c r="J1010" s="665">
        <v>5</v>
      </c>
      <c r="K1010" s="665">
        <v>13579</v>
      </c>
      <c r="L1010" s="665">
        <v>1.0051073279052554</v>
      </c>
      <c r="M1010" s="665">
        <v>2715.8</v>
      </c>
      <c r="N1010" s="665">
        <v>3</v>
      </c>
      <c r="O1010" s="665">
        <v>8205</v>
      </c>
      <c r="P1010" s="678">
        <v>0.6073279052553664</v>
      </c>
      <c r="Q1010" s="666">
        <v>2735</v>
      </c>
    </row>
    <row r="1011" spans="1:17" ht="14.4" customHeight="1" x14ac:dyDescent="0.3">
      <c r="A1011" s="661" t="s">
        <v>575</v>
      </c>
      <c r="B1011" s="662" t="s">
        <v>7137</v>
      </c>
      <c r="C1011" s="662" t="s">
        <v>6926</v>
      </c>
      <c r="D1011" s="662" t="s">
        <v>8449</v>
      </c>
      <c r="E1011" s="662" t="s">
        <v>8450</v>
      </c>
      <c r="F1011" s="665">
        <v>20</v>
      </c>
      <c r="G1011" s="665">
        <v>45680</v>
      </c>
      <c r="H1011" s="665">
        <v>1</v>
      </c>
      <c r="I1011" s="665">
        <v>2284</v>
      </c>
      <c r="J1011" s="665">
        <v>17</v>
      </c>
      <c r="K1011" s="665">
        <v>39080</v>
      </c>
      <c r="L1011" s="665">
        <v>0.85551663747810858</v>
      </c>
      <c r="M1011" s="665">
        <v>2298.8235294117649</v>
      </c>
      <c r="N1011" s="665">
        <v>3</v>
      </c>
      <c r="O1011" s="665">
        <v>6942</v>
      </c>
      <c r="P1011" s="678">
        <v>0.15197022767075308</v>
      </c>
      <c r="Q1011" s="666">
        <v>2314</v>
      </c>
    </row>
    <row r="1012" spans="1:17" ht="14.4" customHeight="1" x14ac:dyDescent="0.3">
      <c r="A1012" s="661" t="s">
        <v>575</v>
      </c>
      <c r="B1012" s="662" t="s">
        <v>7137</v>
      </c>
      <c r="C1012" s="662" t="s">
        <v>6926</v>
      </c>
      <c r="D1012" s="662" t="s">
        <v>7127</v>
      </c>
      <c r="E1012" s="662" t="s">
        <v>7128</v>
      </c>
      <c r="F1012" s="665">
        <v>1</v>
      </c>
      <c r="G1012" s="665">
        <v>823</v>
      </c>
      <c r="H1012" s="665">
        <v>1</v>
      </c>
      <c r="I1012" s="665">
        <v>823</v>
      </c>
      <c r="J1012" s="665">
        <v>2</v>
      </c>
      <c r="K1012" s="665">
        <v>1651</v>
      </c>
      <c r="L1012" s="665">
        <v>2.0060753341433779</v>
      </c>
      <c r="M1012" s="665">
        <v>825.5</v>
      </c>
      <c r="N1012" s="665">
        <v>1</v>
      </c>
      <c r="O1012" s="665">
        <v>830</v>
      </c>
      <c r="P1012" s="678">
        <v>1.008505467800729</v>
      </c>
      <c r="Q1012" s="666">
        <v>830</v>
      </c>
    </row>
    <row r="1013" spans="1:17" ht="14.4" customHeight="1" x14ac:dyDescent="0.3">
      <c r="A1013" s="661" t="s">
        <v>575</v>
      </c>
      <c r="B1013" s="662" t="s">
        <v>7137</v>
      </c>
      <c r="C1013" s="662" t="s">
        <v>6926</v>
      </c>
      <c r="D1013" s="662" t="s">
        <v>8451</v>
      </c>
      <c r="E1013" s="662" t="s">
        <v>8452</v>
      </c>
      <c r="F1013" s="665">
        <v>4</v>
      </c>
      <c r="G1013" s="665">
        <v>8684</v>
      </c>
      <c r="H1013" s="665">
        <v>1</v>
      </c>
      <c r="I1013" s="665">
        <v>2171</v>
      </c>
      <c r="J1013" s="665">
        <v>4</v>
      </c>
      <c r="K1013" s="665">
        <v>8726</v>
      </c>
      <c r="L1013" s="665">
        <v>1.004836480884385</v>
      </c>
      <c r="M1013" s="665">
        <v>2181.5</v>
      </c>
      <c r="N1013" s="665">
        <v>2</v>
      </c>
      <c r="O1013" s="665">
        <v>4382</v>
      </c>
      <c r="P1013" s="678">
        <v>0.50460617227084292</v>
      </c>
      <c r="Q1013" s="666">
        <v>2191</v>
      </c>
    </row>
    <row r="1014" spans="1:17" ht="14.4" customHeight="1" x14ac:dyDescent="0.3">
      <c r="A1014" s="661" t="s">
        <v>575</v>
      </c>
      <c r="B1014" s="662" t="s">
        <v>7137</v>
      </c>
      <c r="C1014" s="662" t="s">
        <v>6926</v>
      </c>
      <c r="D1014" s="662" t="s">
        <v>7225</v>
      </c>
      <c r="E1014" s="662" t="s">
        <v>7226</v>
      </c>
      <c r="F1014" s="665">
        <v>20</v>
      </c>
      <c r="G1014" s="665">
        <v>0</v>
      </c>
      <c r="H1014" s="665"/>
      <c r="I1014" s="665">
        <v>0</v>
      </c>
      <c r="J1014" s="665">
        <v>16</v>
      </c>
      <c r="K1014" s="665">
        <v>0</v>
      </c>
      <c r="L1014" s="665"/>
      <c r="M1014" s="665">
        <v>0</v>
      </c>
      <c r="N1014" s="665"/>
      <c r="O1014" s="665"/>
      <c r="P1014" s="678"/>
      <c r="Q1014" s="666"/>
    </row>
    <row r="1015" spans="1:17" ht="14.4" customHeight="1" x14ac:dyDescent="0.3">
      <c r="A1015" s="661" t="s">
        <v>575</v>
      </c>
      <c r="B1015" s="662" t="s">
        <v>7137</v>
      </c>
      <c r="C1015" s="662" t="s">
        <v>6926</v>
      </c>
      <c r="D1015" s="662" t="s">
        <v>8453</v>
      </c>
      <c r="E1015" s="662" t="s">
        <v>8454</v>
      </c>
      <c r="F1015" s="665">
        <v>3</v>
      </c>
      <c r="G1015" s="665">
        <v>336</v>
      </c>
      <c r="H1015" s="665">
        <v>1</v>
      </c>
      <c r="I1015" s="665">
        <v>112</v>
      </c>
      <c r="J1015" s="665">
        <v>1</v>
      </c>
      <c r="K1015" s="665">
        <v>112</v>
      </c>
      <c r="L1015" s="665">
        <v>0.33333333333333331</v>
      </c>
      <c r="M1015" s="665">
        <v>112</v>
      </c>
      <c r="N1015" s="665">
        <v>1</v>
      </c>
      <c r="O1015" s="665">
        <v>114</v>
      </c>
      <c r="P1015" s="678">
        <v>0.3392857142857143</v>
      </c>
      <c r="Q1015" s="666">
        <v>114</v>
      </c>
    </row>
    <row r="1016" spans="1:17" ht="14.4" customHeight="1" x14ac:dyDescent="0.3">
      <c r="A1016" s="661" t="s">
        <v>575</v>
      </c>
      <c r="B1016" s="662" t="s">
        <v>7137</v>
      </c>
      <c r="C1016" s="662" t="s">
        <v>6926</v>
      </c>
      <c r="D1016" s="662" t="s">
        <v>7131</v>
      </c>
      <c r="E1016" s="662" t="s">
        <v>7132</v>
      </c>
      <c r="F1016" s="665">
        <v>2</v>
      </c>
      <c r="G1016" s="665">
        <v>148</v>
      </c>
      <c r="H1016" s="665">
        <v>1</v>
      </c>
      <c r="I1016" s="665">
        <v>74</v>
      </c>
      <c r="J1016" s="665"/>
      <c r="K1016" s="665"/>
      <c r="L1016" s="665"/>
      <c r="M1016" s="665"/>
      <c r="N1016" s="665"/>
      <c r="O1016" s="665"/>
      <c r="P1016" s="678"/>
      <c r="Q1016" s="666"/>
    </row>
    <row r="1017" spans="1:17" ht="14.4" customHeight="1" x14ac:dyDescent="0.3">
      <c r="A1017" s="661" t="s">
        <v>575</v>
      </c>
      <c r="B1017" s="662" t="s">
        <v>7137</v>
      </c>
      <c r="C1017" s="662" t="s">
        <v>6926</v>
      </c>
      <c r="D1017" s="662" t="s">
        <v>7307</v>
      </c>
      <c r="E1017" s="662" t="s">
        <v>7308</v>
      </c>
      <c r="F1017" s="665"/>
      <c r="G1017" s="665"/>
      <c r="H1017" s="665"/>
      <c r="I1017" s="665"/>
      <c r="J1017" s="665"/>
      <c r="K1017" s="665"/>
      <c r="L1017" s="665"/>
      <c r="M1017" s="665"/>
      <c r="N1017" s="665">
        <v>1</v>
      </c>
      <c r="O1017" s="665">
        <v>6056</v>
      </c>
      <c r="P1017" s="678"/>
      <c r="Q1017" s="666">
        <v>6056</v>
      </c>
    </row>
    <row r="1018" spans="1:17" ht="14.4" customHeight="1" x14ac:dyDescent="0.3">
      <c r="A1018" s="661" t="s">
        <v>575</v>
      </c>
      <c r="B1018" s="662" t="s">
        <v>7137</v>
      </c>
      <c r="C1018" s="662" t="s">
        <v>6926</v>
      </c>
      <c r="D1018" s="662" t="s">
        <v>8455</v>
      </c>
      <c r="E1018" s="662" t="s">
        <v>8456</v>
      </c>
      <c r="F1018" s="665">
        <v>6</v>
      </c>
      <c r="G1018" s="665">
        <v>3198</v>
      </c>
      <c r="H1018" s="665">
        <v>1</v>
      </c>
      <c r="I1018" s="665">
        <v>533</v>
      </c>
      <c r="J1018" s="665">
        <v>3</v>
      </c>
      <c r="K1018" s="665">
        <v>1620</v>
      </c>
      <c r="L1018" s="665">
        <v>0.5065666041275797</v>
      </c>
      <c r="M1018" s="665">
        <v>540</v>
      </c>
      <c r="N1018" s="665">
        <v>4</v>
      </c>
      <c r="O1018" s="665">
        <v>2172</v>
      </c>
      <c r="P1018" s="678">
        <v>0.67917448405253278</v>
      </c>
      <c r="Q1018" s="666">
        <v>543</v>
      </c>
    </row>
    <row r="1019" spans="1:17" ht="14.4" customHeight="1" x14ac:dyDescent="0.3">
      <c r="A1019" s="661" t="s">
        <v>575</v>
      </c>
      <c r="B1019" s="662" t="s">
        <v>7137</v>
      </c>
      <c r="C1019" s="662" t="s">
        <v>6926</v>
      </c>
      <c r="D1019" s="662" t="s">
        <v>8457</v>
      </c>
      <c r="E1019" s="662" t="s">
        <v>8458</v>
      </c>
      <c r="F1019" s="665">
        <v>1</v>
      </c>
      <c r="G1019" s="665">
        <v>457</v>
      </c>
      <c r="H1019" s="665">
        <v>1</v>
      </c>
      <c r="I1019" s="665">
        <v>457</v>
      </c>
      <c r="J1019" s="665"/>
      <c r="K1019" s="665"/>
      <c r="L1019" s="665"/>
      <c r="M1019" s="665"/>
      <c r="N1019" s="665"/>
      <c r="O1019" s="665"/>
      <c r="P1019" s="678"/>
      <c r="Q1019" s="666"/>
    </row>
    <row r="1020" spans="1:17" ht="14.4" customHeight="1" x14ac:dyDescent="0.3">
      <c r="A1020" s="661" t="s">
        <v>575</v>
      </c>
      <c r="B1020" s="662" t="s">
        <v>7137</v>
      </c>
      <c r="C1020" s="662" t="s">
        <v>6926</v>
      </c>
      <c r="D1020" s="662" t="s">
        <v>8459</v>
      </c>
      <c r="E1020" s="662" t="s">
        <v>8226</v>
      </c>
      <c r="F1020" s="665">
        <v>8</v>
      </c>
      <c r="G1020" s="665">
        <v>4472</v>
      </c>
      <c r="H1020" s="665">
        <v>1</v>
      </c>
      <c r="I1020" s="665">
        <v>559</v>
      </c>
      <c r="J1020" s="665">
        <v>1</v>
      </c>
      <c r="K1020" s="665">
        <v>566</v>
      </c>
      <c r="L1020" s="665">
        <v>0.12656529516994633</v>
      </c>
      <c r="M1020" s="665">
        <v>566</v>
      </c>
      <c r="N1020" s="665">
        <v>5</v>
      </c>
      <c r="O1020" s="665">
        <v>2845</v>
      </c>
      <c r="P1020" s="678">
        <v>0.63618067978533099</v>
      </c>
      <c r="Q1020" s="666">
        <v>569</v>
      </c>
    </row>
    <row r="1021" spans="1:17" ht="14.4" customHeight="1" x14ac:dyDescent="0.3">
      <c r="A1021" s="661" t="s">
        <v>575</v>
      </c>
      <c r="B1021" s="662" t="s">
        <v>7137</v>
      </c>
      <c r="C1021" s="662" t="s">
        <v>6926</v>
      </c>
      <c r="D1021" s="662" t="s">
        <v>8460</v>
      </c>
      <c r="E1021" s="662" t="s">
        <v>8461</v>
      </c>
      <c r="F1021" s="665">
        <v>1</v>
      </c>
      <c r="G1021" s="665">
        <v>769</v>
      </c>
      <c r="H1021" s="665">
        <v>1</v>
      </c>
      <c r="I1021" s="665">
        <v>769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575</v>
      </c>
      <c r="B1022" s="662" t="s">
        <v>7137</v>
      </c>
      <c r="C1022" s="662" t="s">
        <v>6926</v>
      </c>
      <c r="D1022" s="662" t="s">
        <v>8462</v>
      </c>
      <c r="E1022" s="662" t="s">
        <v>8463</v>
      </c>
      <c r="F1022" s="665">
        <v>1</v>
      </c>
      <c r="G1022" s="665">
        <v>1235</v>
      </c>
      <c r="H1022" s="665">
        <v>1</v>
      </c>
      <c r="I1022" s="665">
        <v>1235</v>
      </c>
      <c r="J1022" s="665"/>
      <c r="K1022" s="665"/>
      <c r="L1022" s="665"/>
      <c r="M1022" s="665"/>
      <c r="N1022" s="665"/>
      <c r="O1022" s="665"/>
      <c r="P1022" s="678"/>
      <c r="Q1022" s="666"/>
    </row>
    <row r="1023" spans="1:17" ht="14.4" customHeight="1" x14ac:dyDescent="0.3">
      <c r="A1023" s="661" t="s">
        <v>575</v>
      </c>
      <c r="B1023" s="662" t="s">
        <v>7137</v>
      </c>
      <c r="C1023" s="662" t="s">
        <v>6926</v>
      </c>
      <c r="D1023" s="662" t="s">
        <v>8464</v>
      </c>
      <c r="E1023" s="662" t="s">
        <v>8465</v>
      </c>
      <c r="F1023" s="665">
        <v>6</v>
      </c>
      <c r="G1023" s="665">
        <v>15318</v>
      </c>
      <c r="H1023" s="665">
        <v>1</v>
      </c>
      <c r="I1023" s="665">
        <v>2553</v>
      </c>
      <c r="J1023" s="665">
        <v>4</v>
      </c>
      <c r="K1023" s="665">
        <v>10280</v>
      </c>
      <c r="L1023" s="665">
        <v>0.67110588849719288</v>
      </c>
      <c r="M1023" s="665">
        <v>2570</v>
      </c>
      <c r="N1023" s="665">
        <v>8</v>
      </c>
      <c r="O1023" s="665">
        <v>20624</v>
      </c>
      <c r="P1023" s="678">
        <v>1.3463898681289985</v>
      </c>
      <c r="Q1023" s="666">
        <v>2578</v>
      </c>
    </row>
    <row r="1024" spans="1:17" ht="14.4" customHeight="1" x14ac:dyDescent="0.3">
      <c r="A1024" s="661" t="s">
        <v>575</v>
      </c>
      <c r="B1024" s="662" t="s">
        <v>7137</v>
      </c>
      <c r="C1024" s="662" t="s">
        <v>6926</v>
      </c>
      <c r="D1024" s="662" t="s">
        <v>8466</v>
      </c>
      <c r="E1024" s="662" t="s">
        <v>8467</v>
      </c>
      <c r="F1024" s="665"/>
      <c r="G1024" s="665"/>
      <c r="H1024" s="665"/>
      <c r="I1024" s="665"/>
      <c r="J1024" s="665">
        <v>5</v>
      </c>
      <c r="K1024" s="665">
        <v>19710</v>
      </c>
      <c r="L1024" s="665"/>
      <c r="M1024" s="665">
        <v>3942</v>
      </c>
      <c r="N1024" s="665">
        <v>3</v>
      </c>
      <c r="O1024" s="665">
        <v>11871</v>
      </c>
      <c r="P1024" s="678"/>
      <c r="Q1024" s="666">
        <v>3957</v>
      </c>
    </row>
    <row r="1025" spans="1:17" ht="14.4" customHeight="1" x14ac:dyDescent="0.3">
      <c r="A1025" s="661" t="s">
        <v>575</v>
      </c>
      <c r="B1025" s="662" t="s">
        <v>7137</v>
      </c>
      <c r="C1025" s="662" t="s">
        <v>6926</v>
      </c>
      <c r="D1025" s="662" t="s">
        <v>8468</v>
      </c>
      <c r="E1025" s="662" t="s">
        <v>8469</v>
      </c>
      <c r="F1025" s="665">
        <v>16</v>
      </c>
      <c r="G1025" s="665">
        <v>35712</v>
      </c>
      <c r="H1025" s="665">
        <v>1</v>
      </c>
      <c r="I1025" s="665">
        <v>2232</v>
      </c>
      <c r="J1025" s="665">
        <v>14</v>
      </c>
      <c r="K1025" s="665">
        <v>31518</v>
      </c>
      <c r="L1025" s="665">
        <v>0.88256048387096775</v>
      </c>
      <c r="M1025" s="665">
        <v>2251.2857142857142</v>
      </c>
      <c r="N1025" s="665">
        <v>18</v>
      </c>
      <c r="O1025" s="665">
        <v>40878</v>
      </c>
      <c r="P1025" s="678">
        <v>1.1446572580645162</v>
      </c>
      <c r="Q1025" s="666">
        <v>2271</v>
      </c>
    </row>
    <row r="1026" spans="1:17" ht="14.4" customHeight="1" x14ac:dyDescent="0.3">
      <c r="A1026" s="661" t="s">
        <v>575</v>
      </c>
      <c r="B1026" s="662" t="s">
        <v>7137</v>
      </c>
      <c r="C1026" s="662" t="s">
        <v>6926</v>
      </c>
      <c r="D1026" s="662" t="s">
        <v>8470</v>
      </c>
      <c r="E1026" s="662" t="s">
        <v>8471</v>
      </c>
      <c r="F1026" s="665"/>
      <c r="G1026" s="665"/>
      <c r="H1026" s="665"/>
      <c r="I1026" s="665"/>
      <c r="J1026" s="665">
        <v>1</v>
      </c>
      <c r="K1026" s="665">
        <v>1267</v>
      </c>
      <c r="L1026" s="665"/>
      <c r="M1026" s="665">
        <v>1267</v>
      </c>
      <c r="N1026" s="665">
        <v>2</v>
      </c>
      <c r="O1026" s="665">
        <v>2546</v>
      </c>
      <c r="P1026" s="678"/>
      <c r="Q1026" s="666">
        <v>1273</v>
      </c>
    </row>
    <row r="1027" spans="1:17" ht="14.4" customHeight="1" x14ac:dyDescent="0.3">
      <c r="A1027" s="661" t="s">
        <v>575</v>
      </c>
      <c r="B1027" s="662" t="s">
        <v>7137</v>
      </c>
      <c r="C1027" s="662" t="s">
        <v>6926</v>
      </c>
      <c r="D1027" s="662" t="s">
        <v>8472</v>
      </c>
      <c r="E1027" s="662" t="s">
        <v>8473</v>
      </c>
      <c r="F1027" s="665"/>
      <c r="G1027" s="665"/>
      <c r="H1027" s="665"/>
      <c r="I1027" s="665"/>
      <c r="J1027" s="665">
        <v>2</v>
      </c>
      <c r="K1027" s="665">
        <v>5002</v>
      </c>
      <c r="L1027" s="665"/>
      <c r="M1027" s="665">
        <v>2501</v>
      </c>
      <c r="N1027" s="665"/>
      <c r="O1027" s="665"/>
      <c r="P1027" s="678"/>
      <c r="Q1027" s="666"/>
    </row>
    <row r="1028" spans="1:17" ht="14.4" customHeight="1" x14ac:dyDescent="0.3">
      <c r="A1028" s="661" t="s">
        <v>575</v>
      </c>
      <c r="B1028" s="662" t="s">
        <v>7137</v>
      </c>
      <c r="C1028" s="662" t="s">
        <v>6926</v>
      </c>
      <c r="D1028" s="662" t="s">
        <v>8474</v>
      </c>
      <c r="E1028" s="662" t="s">
        <v>8475</v>
      </c>
      <c r="F1028" s="665">
        <v>6</v>
      </c>
      <c r="G1028" s="665">
        <v>11520</v>
      </c>
      <c r="H1028" s="665">
        <v>1</v>
      </c>
      <c r="I1028" s="665">
        <v>1920</v>
      </c>
      <c r="J1028" s="665">
        <v>3</v>
      </c>
      <c r="K1028" s="665">
        <v>5802</v>
      </c>
      <c r="L1028" s="665">
        <v>0.50364583333333335</v>
      </c>
      <c r="M1028" s="665">
        <v>1934</v>
      </c>
      <c r="N1028" s="665">
        <v>1</v>
      </c>
      <c r="O1028" s="665">
        <v>1940</v>
      </c>
      <c r="P1028" s="678">
        <v>0.16840277777777779</v>
      </c>
      <c r="Q1028" s="666">
        <v>1940</v>
      </c>
    </row>
    <row r="1029" spans="1:17" ht="14.4" customHeight="1" x14ac:dyDescent="0.3">
      <c r="A1029" s="661" t="s">
        <v>575</v>
      </c>
      <c r="B1029" s="662" t="s">
        <v>7137</v>
      </c>
      <c r="C1029" s="662" t="s">
        <v>6926</v>
      </c>
      <c r="D1029" s="662" t="s">
        <v>8476</v>
      </c>
      <c r="E1029" s="662" t="s">
        <v>8477</v>
      </c>
      <c r="F1029" s="665">
        <v>1</v>
      </c>
      <c r="G1029" s="665">
        <v>2197</v>
      </c>
      <c r="H1029" s="665">
        <v>1</v>
      </c>
      <c r="I1029" s="665">
        <v>2197</v>
      </c>
      <c r="J1029" s="665"/>
      <c r="K1029" s="665"/>
      <c r="L1029" s="665"/>
      <c r="M1029" s="665"/>
      <c r="N1029" s="665"/>
      <c r="O1029" s="665"/>
      <c r="P1029" s="678"/>
      <c r="Q1029" s="666"/>
    </row>
    <row r="1030" spans="1:17" ht="14.4" customHeight="1" x14ac:dyDescent="0.3">
      <c r="A1030" s="661" t="s">
        <v>575</v>
      </c>
      <c r="B1030" s="662" t="s">
        <v>7137</v>
      </c>
      <c r="C1030" s="662" t="s">
        <v>6926</v>
      </c>
      <c r="D1030" s="662" t="s">
        <v>8478</v>
      </c>
      <c r="E1030" s="662" t="s">
        <v>8479</v>
      </c>
      <c r="F1030" s="665">
        <v>4</v>
      </c>
      <c r="G1030" s="665">
        <v>14284</v>
      </c>
      <c r="H1030" s="665">
        <v>1</v>
      </c>
      <c r="I1030" s="665">
        <v>3571</v>
      </c>
      <c r="J1030" s="665">
        <v>2</v>
      </c>
      <c r="K1030" s="665">
        <v>7163</v>
      </c>
      <c r="L1030" s="665">
        <v>0.50147017642117053</v>
      </c>
      <c r="M1030" s="665">
        <v>3581.5</v>
      </c>
      <c r="N1030" s="665">
        <v>2</v>
      </c>
      <c r="O1030" s="665">
        <v>7202</v>
      </c>
      <c r="P1030" s="678">
        <v>0.50420050406048722</v>
      </c>
      <c r="Q1030" s="666">
        <v>3601</v>
      </c>
    </row>
    <row r="1031" spans="1:17" ht="14.4" customHeight="1" x14ac:dyDescent="0.3">
      <c r="A1031" s="661" t="s">
        <v>575</v>
      </c>
      <c r="B1031" s="662" t="s">
        <v>7137</v>
      </c>
      <c r="C1031" s="662" t="s">
        <v>6926</v>
      </c>
      <c r="D1031" s="662" t="s">
        <v>8480</v>
      </c>
      <c r="E1031" s="662" t="s">
        <v>8481</v>
      </c>
      <c r="F1031" s="665">
        <v>4</v>
      </c>
      <c r="G1031" s="665">
        <v>19796</v>
      </c>
      <c r="H1031" s="665">
        <v>1</v>
      </c>
      <c r="I1031" s="665">
        <v>4949</v>
      </c>
      <c r="J1031" s="665"/>
      <c r="K1031" s="665"/>
      <c r="L1031" s="665"/>
      <c r="M1031" s="665"/>
      <c r="N1031" s="665"/>
      <c r="O1031" s="665"/>
      <c r="P1031" s="678"/>
      <c r="Q1031" s="666"/>
    </row>
    <row r="1032" spans="1:17" ht="14.4" customHeight="1" x14ac:dyDescent="0.3">
      <c r="A1032" s="661" t="s">
        <v>575</v>
      </c>
      <c r="B1032" s="662" t="s">
        <v>7137</v>
      </c>
      <c r="C1032" s="662" t="s">
        <v>6926</v>
      </c>
      <c r="D1032" s="662" t="s">
        <v>8482</v>
      </c>
      <c r="E1032" s="662" t="s">
        <v>8483</v>
      </c>
      <c r="F1032" s="665">
        <v>2</v>
      </c>
      <c r="G1032" s="665">
        <v>5988</v>
      </c>
      <c r="H1032" s="665">
        <v>1</v>
      </c>
      <c r="I1032" s="665">
        <v>2994</v>
      </c>
      <c r="J1032" s="665">
        <v>2</v>
      </c>
      <c r="K1032" s="665">
        <v>6038</v>
      </c>
      <c r="L1032" s="665">
        <v>1.0083500334001336</v>
      </c>
      <c r="M1032" s="665">
        <v>3019</v>
      </c>
      <c r="N1032" s="665">
        <v>3</v>
      </c>
      <c r="O1032" s="665">
        <v>9087</v>
      </c>
      <c r="P1032" s="678">
        <v>1.5175350701402806</v>
      </c>
      <c r="Q1032" s="666">
        <v>3029</v>
      </c>
    </row>
    <row r="1033" spans="1:17" ht="14.4" customHeight="1" x14ac:dyDescent="0.3">
      <c r="A1033" s="661" t="s">
        <v>575</v>
      </c>
      <c r="B1033" s="662" t="s">
        <v>7137</v>
      </c>
      <c r="C1033" s="662" t="s">
        <v>6926</v>
      </c>
      <c r="D1033" s="662" t="s">
        <v>8484</v>
      </c>
      <c r="E1033" s="662" t="s">
        <v>8485</v>
      </c>
      <c r="F1033" s="665">
        <v>40</v>
      </c>
      <c r="G1033" s="665">
        <v>141160</v>
      </c>
      <c r="H1033" s="665">
        <v>1</v>
      </c>
      <c r="I1033" s="665">
        <v>3529</v>
      </c>
      <c r="J1033" s="665">
        <v>24</v>
      </c>
      <c r="K1033" s="665">
        <v>85236</v>
      </c>
      <c r="L1033" s="665">
        <v>0.60382544630206858</v>
      </c>
      <c r="M1033" s="665">
        <v>3551.5</v>
      </c>
      <c r="N1033" s="665">
        <v>17</v>
      </c>
      <c r="O1033" s="665">
        <v>60656</v>
      </c>
      <c r="P1033" s="678">
        <v>0.42969679795976196</v>
      </c>
      <c r="Q1033" s="666">
        <v>3568</v>
      </c>
    </row>
    <row r="1034" spans="1:17" ht="14.4" customHeight="1" x14ac:dyDescent="0.3">
      <c r="A1034" s="661" t="s">
        <v>575</v>
      </c>
      <c r="B1034" s="662" t="s">
        <v>7137</v>
      </c>
      <c r="C1034" s="662" t="s">
        <v>6926</v>
      </c>
      <c r="D1034" s="662" t="s">
        <v>8486</v>
      </c>
      <c r="E1034" s="662" t="s">
        <v>8487</v>
      </c>
      <c r="F1034" s="665"/>
      <c r="G1034" s="665"/>
      <c r="H1034" s="665"/>
      <c r="I1034" s="665"/>
      <c r="J1034" s="665">
        <v>1</v>
      </c>
      <c r="K1034" s="665">
        <v>3832</v>
      </c>
      <c r="L1034" s="665"/>
      <c r="M1034" s="665">
        <v>3832</v>
      </c>
      <c r="N1034" s="665"/>
      <c r="O1034" s="665"/>
      <c r="P1034" s="678"/>
      <c r="Q1034" s="666"/>
    </row>
    <row r="1035" spans="1:17" ht="14.4" customHeight="1" x14ac:dyDescent="0.3">
      <c r="A1035" s="661" t="s">
        <v>575</v>
      </c>
      <c r="B1035" s="662" t="s">
        <v>7137</v>
      </c>
      <c r="C1035" s="662" t="s">
        <v>6926</v>
      </c>
      <c r="D1035" s="662" t="s">
        <v>8488</v>
      </c>
      <c r="E1035" s="662" t="s">
        <v>8489</v>
      </c>
      <c r="F1035" s="665">
        <v>4</v>
      </c>
      <c r="G1035" s="665">
        <v>4404</v>
      </c>
      <c r="H1035" s="665">
        <v>1</v>
      </c>
      <c r="I1035" s="665">
        <v>1101</v>
      </c>
      <c r="J1035" s="665">
        <v>2</v>
      </c>
      <c r="K1035" s="665">
        <v>2222</v>
      </c>
      <c r="L1035" s="665">
        <v>0.50454132606721158</v>
      </c>
      <c r="M1035" s="665">
        <v>1111</v>
      </c>
      <c r="N1035" s="665">
        <v>3</v>
      </c>
      <c r="O1035" s="665">
        <v>3348</v>
      </c>
      <c r="P1035" s="678">
        <v>0.76021798365122617</v>
      </c>
      <c r="Q1035" s="666">
        <v>1116</v>
      </c>
    </row>
    <row r="1036" spans="1:17" ht="14.4" customHeight="1" x14ac:dyDescent="0.3">
      <c r="A1036" s="661" t="s">
        <v>575</v>
      </c>
      <c r="B1036" s="662" t="s">
        <v>7137</v>
      </c>
      <c r="C1036" s="662" t="s">
        <v>6926</v>
      </c>
      <c r="D1036" s="662" t="s">
        <v>8490</v>
      </c>
      <c r="E1036" s="662" t="s">
        <v>8298</v>
      </c>
      <c r="F1036" s="665">
        <v>2</v>
      </c>
      <c r="G1036" s="665">
        <v>1352</v>
      </c>
      <c r="H1036" s="665">
        <v>1</v>
      </c>
      <c r="I1036" s="665">
        <v>676</v>
      </c>
      <c r="J1036" s="665"/>
      <c r="K1036" s="665"/>
      <c r="L1036" s="665"/>
      <c r="M1036" s="665"/>
      <c r="N1036" s="665">
        <v>5</v>
      </c>
      <c r="O1036" s="665">
        <v>3430</v>
      </c>
      <c r="P1036" s="678">
        <v>2.5369822485207099</v>
      </c>
      <c r="Q1036" s="666">
        <v>686</v>
      </c>
    </row>
    <row r="1037" spans="1:17" ht="14.4" customHeight="1" x14ac:dyDescent="0.3">
      <c r="A1037" s="661" t="s">
        <v>575</v>
      </c>
      <c r="B1037" s="662" t="s">
        <v>7137</v>
      </c>
      <c r="C1037" s="662" t="s">
        <v>6926</v>
      </c>
      <c r="D1037" s="662" t="s">
        <v>8491</v>
      </c>
      <c r="E1037" s="662" t="s">
        <v>8492</v>
      </c>
      <c r="F1037" s="665">
        <v>7</v>
      </c>
      <c r="G1037" s="665">
        <v>19922</v>
      </c>
      <c r="H1037" s="665">
        <v>1</v>
      </c>
      <c r="I1037" s="665">
        <v>2846</v>
      </c>
      <c r="J1037" s="665">
        <v>7</v>
      </c>
      <c r="K1037" s="665">
        <v>20000</v>
      </c>
      <c r="L1037" s="665">
        <v>1.0039152695512499</v>
      </c>
      <c r="M1037" s="665">
        <v>2857.1428571428573</v>
      </c>
      <c r="N1037" s="665">
        <v>9</v>
      </c>
      <c r="O1037" s="665">
        <v>25776</v>
      </c>
      <c r="P1037" s="678">
        <v>1.2938459993976508</v>
      </c>
      <c r="Q1037" s="666">
        <v>2864</v>
      </c>
    </row>
    <row r="1038" spans="1:17" ht="14.4" customHeight="1" x14ac:dyDescent="0.3">
      <c r="A1038" s="661" t="s">
        <v>575</v>
      </c>
      <c r="B1038" s="662" t="s">
        <v>7137</v>
      </c>
      <c r="C1038" s="662" t="s">
        <v>6926</v>
      </c>
      <c r="D1038" s="662" t="s">
        <v>8493</v>
      </c>
      <c r="E1038" s="662" t="s">
        <v>8494</v>
      </c>
      <c r="F1038" s="665"/>
      <c r="G1038" s="665"/>
      <c r="H1038" s="665"/>
      <c r="I1038" s="665"/>
      <c r="J1038" s="665">
        <v>1</v>
      </c>
      <c r="K1038" s="665">
        <v>1570</v>
      </c>
      <c r="L1038" s="665"/>
      <c r="M1038" s="665">
        <v>1570</v>
      </c>
      <c r="N1038" s="665"/>
      <c r="O1038" s="665"/>
      <c r="P1038" s="678"/>
      <c r="Q1038" s="666"/>
    </row>
    <row r="1039" spans="1:17" ht="14.4" customHeight="1" x14ac:dyDescent="0.3">
      <c r="A1039" s="661" t="s">
        <v>575</v>
      </c>
      <c r="B1039" s="662" t="s">
        <v>7137</v>
      </c>
      <c r="C1039" s="662" t="s">
        <v>6926</v>
      </c>
      <c r="D1039" s="662" t="s">
        <v>8495</v>
      </c>
      <c r="E1039" s="662" t="s">
        <v>8496</v>
      </c>
      <c r="F1039" s="665">
        <v>4</v>
      </c>
      <c r="G1039" s="665">
        <v>2244</v>
      </c>
      <c r="H1039" s="665">
        <v>1</v>
      </c>
      <c r="I1039" s="665">
        <v>561</v>
      </c>
      <c r="J1039" s="665"/>
      <c r="K1039" s="665"/>
      <c r="L1039" s="665"/>
      <c r="M1039" s="665"/>
      <c r="N1039" s="665">
        <v>1</v>
      </c>
      <c r="O1039" s="665">
        <v>569</v>
      </c>
      <c r="P1039" s="678">
        <v>0.25356506238859178</v>
      </c>
      <c r="Q1039" s="666">
        <v>569</v>
      </c>
    </row>
    <row r="1040" spans="1:17" ht="14.4" customHeight="1" x14ac:dyDescent="0.3">
      <c r="A1040" s="661" t="s">
        <v>575</v>
      </c>
      <c r="B1040" s="662" t="s">
        <v>7137</v>
      </c>
      <c r="C1040" s="662" t="s">
        <v>6926</v>
      </c>
      <c r="D1040" s="662" t="s">
        <v>8497</v>
      </c>
      <c r="E1040" s="662" t="s">
        <v>8498</v>
      </c>
      <c r="F1040" s="665">
        <v>1</v>
      </c>
      <c r="G1040" s="665">
        <v>3509</v>
      </c>
      <c r="H1040" s="665">
        <v>1</v>
      </c>
      <c r="I1040" s="665">
        <v>3509</v>
      </c>
      <c r="J1040" s="665">
        <v>1</v>
      </c>
      <c r="K1040" s="665">
        <v>3509</v>
      </c>
      <c r="L1040" s="665">
        <v>1</v>
      </c>
      <c r="M1040" s="665">
        <v>3509</v>
      </c>
      <c r="N1040" s="665"/>
      <c r="O1040" s="665"/>
      <c r="P1040" s="678"/>
      <c r="Q1040" s="666"/>
    </row>
    <row r="1041" spans="1:17" ht="14.4" customHeight="1" x14ac:dyDescent="0.3">
      <c r="A1041" s="661" t="s">
        <v>575</v>
      </c>
      <c r="B1041" s="662" t="s">
        <v>7137</v>
      </c>
      <c r="C1041" s="662" t="s">
        <v>6926</v>
      </c>
      <c r="D1041" s="662" t="s">
        <v>8499</v>
      </c>
      <c r="E1041" s="662" t="s">
        <v>8500</v>
      </c>
      <c r="F1041" s="665"/>
      <c r="G1041" s="665"/>
      <c r="H1041" s="665"/>
      <c r="I1041" s="665"/>
      <c r="J1041" s="665">
        <v>5</v>
      </c>
      <c r="K1041" s="665">
        <v>17328</v>
      </c>
      <c r="L1041" s="665"/>
      <c r="M1041" s="665">
        <v>3465.6</v>
      </c>
      <c r="N1041" s="665">
        <v>7</v>
      </c>
      <c r="O1041" s="665">
        <v>24381</v>
      </c>
      <c r="P1041" s="678"/>
      <c r="Q1041" s="666">
        <v>3483</v>
      </c>
    </row>
    <row r="1042" spans="1:17" ht="14.4" customHeight="1" x14ac:dyDescent="0.3">
      <c r="A1042" s="661" t="s">
        <v>575</v>
      </c>
      <c r="B1042" s="662" t="s">
        <v>7137</v>
      </c>
      <c r="C1042" s="662" t="s">
        <v>6926</v>
      </c>
      <c r="D1042" s="662" t="s">
        <v>8501</v>
      </c>
      <c r="E1042" s="662" t="s">
        <v>8502</v>
      </c>
      <c r="F1042" s="665"/>
      <c r="G1042" s="665"/>
      <c r="H1042" s="665"/>
      <c r="I1042" s="665"/>
      <c r="J1042" s="665">
        <v>2</v>
      </c>
      <c r="K1042" s="665">
        <v>3636</v>
      </c>
      <c r="L1042" s="665"/>
      <c r="M1042" s="665">
        <v>1818</v>
      </c>
      <c r="N1042" s="665">
        <v>2</v>
      </c>
      <c r="O1042" s="665">
        <v>3674</v>
      </c>
      <c r="P1042" s="678"/>
      <c r="Q1042" s="666">
        <v>1837</v>
      </c>
    </row>
    <row r="1043" spans="1:17" ht="14.4" customHeight="1" x14ac:dyDescent="0.3">
      <c r="A1043" s="661" t="s">
        <v>575</v>
      </c>
      <c r="B1043" s="662" t="s">
        <v>7137</v>
      </c>
      <c r="C1043" s="662" t="s">
        <v>6926</v>
      </c>
      <c r="D1043" s="662" t="s">
        <v>8503</v>
      </c>
      <c r="E1043" s="662" t="s">
        <v>8504</v>
      </c>
      <c r="F1043" s="665">
        <v>1</v>
      </c>
      <c r="G1043" s="665">
        <v>1420</v>
      </c>
      <c r="H1043" s="665">
        <v>1</v>
      </c>
      <c r="I1043" s="665">
        <v>1420</v>
      </c>
      <c r="J1043" s="665">
        <v>1</v>
      </c>
      <c r="K1043" s="665">
        <v>1420</v>
      </c>
      <c r="L1043" s="665">
        <v>1</v>
      </c>
      <c r="M1043" s="665">
        <v>1420</v>
      </c>
      <c r="N1043" s="665">
        <v>1</v>
      </c>
      <c r="O1043" s="665">
        <v>1434</v>
      </c>
      <c r="P1043" s="678">
        <v>1.0098591549295775</v>
      </c>
      <c r="Q1043" s="666">
        <v>1434</v>
      </c>
    </row>
    <row r="1044" spans="1:17" ht="14.4" customHeight="1" x14ac:dyDescent="0.3">
      <c r="A1044" s="661" t="s">
        <v>575</v>
      </c>
      <c r="B1044" s="662" t="s">
        <v>7137</v>
      </c>
      <c r="C1044" s="662" t="s">
        <v>6926</v>
      </c>
      <c r="D1044" s="662" t="s">
        <v>8505</v>
      </c>
      <c r="E1044" s="662" t="s">
        <v>8506</v>
      </c>
      <c r="F1044" s="665">
        <v>2</v>
      </c>
      <c r="G1044" s="665">
        <v>7986</v>
      </c>
      <c r="H1044" s="665">
        <v>1</v>
      </c>
      <c r="I1044" s="665">
        <v>3993</v>
      </c>
      <c r="J1044" s="665">
        <v>5</v>
      </c>
      <c r="K1044" s="665">
        <v>20101</v>
      </c>
      <c r="L1044" s="665">
        <v>2.5170298021537691</v>
      </c>
      <c r="M1044" s="665">
        <v>4020.2</v>
      </c>
      <c r="N1044" s="665">
        <v>4</v>
      </c>
      <c r="O1044" s="665">
        <v>16168</v>
      </c>
      <c r="P1044" s="678">
        <v>2.0245429501627847</v>
      </c>
      <c r="Q1044" s="666">
        <v>4042</v>
      </c>
    </row>
    <row r="1045" spans="1:17" ht="14.4" customHeight="1" x14ac:dyDescent="0.3">
      <c r="A1045" s="661" t="s">
        <v>575</v>
      </c>
      <c r="B1045" s="662" t="s">
        <v>7137</v>
      </c>
      <c r="C1045" s="662" t="s">
        <v>6926</v>
      </c>
      <c r="D1045" s="662" t="s">
        <v>8507</v>
      </c>
      <c r="E1045" s="662" t="s">
        <v>8508</v>
      </c>
      <c r="F1045" s="665"/>
      <c r="G1045" s="665"/>
      <c r="H1045" s="665"/>
      <c r="I1045" s="665"/>
      <c r="J1045" s="665">
        <v>1</v>
      </c>
      <c r="K1045" s="665">
        <v>1125</v>
      </c>
      <c r="L1045" s="665"/>
      <c r="M1045" s="665">
        <v>1125</v>
      </c>
      <c r="N1045" s="665"/>
      <c r="O1045" s="665"/>
      <c r="P1045" s="678"/>
      <c r="Q1045" s="666"/>
    </row>
    <row r="1046" spans="1:17" ht="14.4" customHeight="1" x14ac:dyDescent="0.3">
      <c r="A1046" s="661" t="s">
        <v>575</v>
      </c>
      <c r="B1046" s="662" t="s">
        <v>7137</v>
      </c>
      <c r="C1046" s="662" t="s">
        <v>6926</v>
      </c>
      <c r="D1046" s="662" t="s">
        <v>8509</v>
      </c>
      <c r="E1046" s="662" t="s">
        <v>8510</v>
      </c>
      <c r="F1046" s="665">
        <v>2</v>
      </c>
      <c r="G1046" s="665">
        <v>3962</v>
      </c>
      <c r="H1046" s="665">
        <v>1</v>
      </c>
      <c r="I1046" s="665">
        <v>1981</v>
      </c>
      <c r="J1046" s="665">
        <v>5</v>
      </c>
      <c r="K1046" s="665">
        <v>9914</v>
      </c>
      <c r="L1046" s="665">
        <v>2.5022715800100959</v>
      </c>
      <c r="M1046" s="665">
        <v>1982.8</v>
      </c>
      <c r="N1046" s="665">
        <v>1</v>
      </c>
      <c r="O1046" s="665">
        <v>1994</v>
      </c>
      <c r="P1046" s="678">
        <v>0.50328117112569415</v>
      </c>
      <c r="Q1046" s="666">
        <v>1994</v>
      </c>
    </row>
    <row r="1047" spans="1:17" ht="14.4" customHeight="1" x14ac:dyDescent="0.3">
      <c r="A1047" s="661" t="s">
        <v>575</v>
      </c>
      <c r="B1047" s="662" t="s">
        <v>7137</v>
      </c>
      <c r="C1047" s="662" t="s">
        <v>6926</v>
      </c>
      <c r="D1047" s="662" t="s">
        <v>8511</v>
      </c>
      <c r="E1047" s="662" t="s">
        <v>8512</v>
      </c>
      <c r="F1047" s="665"/>
      <c r="G1047" s="665"/>
      <c r="H1047" s="665"/>
      <c r="I1047" s="665"/>
      <c r="J1047" s="665">
        <v>2</v>
      </c>
      <c r="K1047" s="665">
        <v>3044</v>
      </c>
      <c r="L1047" s="665"/>
      <c r="M1047" s="665">
        <v>1522</v>
      </c>
      <c r="N1047" s="665">
        <v>1</v>
      </c>
      <c r="O1047" s="665">
        <v>1530</v>
      </c>
      <c r="P1047" s="678"/>
      <c r="Q1047" s="666">
        <v>1530</v>
      </c>
    </row>
    <row r="1048" spans="1:17" ht="14.4" customHeight="1" x14ac:dyDescent="0.3">
      <c r="A1048" s="661" t="s">
        <v>575</v>
      </c>
      <c r="B1048" s="662" t="s">
        <v>7137</v>
      </c>
      <c r="C1048" s="662" t="s">
        <v>6926</v>
      </c>
      <c r="D1048" s="662" t="s">
        <v>8513</v>
      </c>
      <c r="E1048" s="662" t="s">
        <v>8514</v>
      </c>
      <c r="F1048" s="665">
        <v>1</v>
      </c>
      <c r="G1048" s="665">
        <v>2252</v>
      </c>
      <c r="H1048" s="665">
        <v>1</v>
      </c>
      <c r="I1048" s="665">
        <v>2252</v>
      </c>
      <c r="J1048" s="665">
        <v>1</v>
      </c>
      <c r="K1048" s="665">
        <v>2252</v>
      </c>
      <c r="L1048" s="665">
        <v>1</v>
      </c>
      <c r="M1048" s="665">
        <v>2252</v>
      </c>
      <c r="N1048" s="665"/>
      <c r="O1048" s="665"/>
      <c r="P1048" s="678"/>
      <c r="Q1048" s="666"/>
    </row>
    <row r="1049" spans="1:17" ht="14.4" customHeight="1" x14ac:dyDescent="0.3">
      <c r="A1049" s="661" t="s">
        <v>575</v>
      </c>
      <c r="B1049" s="662" t="s">
        <v>7137</v>
      </c>
      <c r="C1049" s="662" t="s">
        <v>6926</v>
      </c>
      <c r="D1049" s="662" t="s">
        <v>8515</v>
      </c>
      <c r="E1049" s="662" t="s">
        <v>8516</v>
      </c>
      <c r="F1049" s="665">
        <v>1</v>
      </c>
      <c r="G1049" s="665">
        <v>3455</v>
      </c>
      <c r="H1049" s="665">
        <v>1</v>
      </c>
      <c r="I1049" s="665">
        <v>3455</v>
      </c>
      <c r="J1049" s="665"/>
      <c r="K1049" s="665"/>
      <c r="L1049" s="665"/>
      <c r="M1049" s="665"/>
      <c r="N1049" s="665"/>
      <c r="O1049" s="665"/>
      <c r="P1049" s="678"/>
      <c r="Q1049" s="666"/>
    </row>
    <row r="1050" spans="1:17" ht="14.4" customHeight="1" x14ac:dyDescent="0.3">
      <c r="A1050" s="661" t="s">
        <v>575</v>
      </c>
      <c r="B1050" s="662" t="s">
        <v>7137</v>
      </c>
      <c r="C1050" s="662" t="s">
        <v>6926</v>
      </c>
      <c r="D1050" s="662" t="s">
        <v>8517</v>
      </c>
      <c r="E1050" s="662" t="s">
        <v>8518</v>
      </c>
      <c r="F1050" s="665"/>
      <c r="G1050" s="665"/>
      <c r="H1050" s="665"/>
      <c r="I1050" s="665"/>
      <c r="J1050" s="665">
        <v>1</v>
      </c>
      <c r="K1050" s="665">
        <v>6564</v>
      </c>
      <c r="L1050" s="665"/>
      <c r="M1050" s="665">
        <v>6564</v>
      </c>
      <c r="N1050" s="665">
        <v>1</v>
      </c>
      <c r="O1050" s="665">
        <v>6591</v>
      </c>
      <c r="P1050" s="678"/>
      <c r="Q1050" s="666">
        <v>6591</v>
      </c>
    </row>
    <row r="1051" spans="1:17" ht="14.4" customHeight="1" x14ac:dyDescent="0.3">
      <c r="A1051" s="661" t="s">
        <v>575</v>
      </c>
      <c r="B1051" s="662" t="s">
        <v>7137</v>
      </c>
      <c r="C1051" s="662" t="s">
        <v>6926</v>
      </c>
      <c r="D1051" s="662" t="s">
        <v>8519</v>
      </c>
      <c r="E1051" s="662" t="s">
        <v>8520</v>
      </c>
      <c r="F1051" s="665">
        <v>1</v>
      </c>
      <c r="G1051" s="665">
        <v>3246</v>
      </c>
      <c r="H1051" s="665">
        <v>1</v>
      </c>
      <c r="I1051" s="665">
        <v>3246</v>
      </c>
      <c r="J1051" s="665"/>
      <c r="K1051" s="665"/>
      <c r="L1051" s="665"/>
      <c r="M1051" s="665"/>
      <c r="N1051" s="665"/>
      <c r="O1051" s="665"/>
      <c r="P1051" s="678"/>
      <c r="Q1051" s="666"/>
    </row>
    <row r="1052" spans="1:17" ht="14.4" customHeight="1" x14ac:dyDescent="0.3">
      <c r="A1052" s="661" t="s">
        <v>575</v>
      </c>
      <c r="B1052" s="662" t="s">
        <v>7137</v>
      </c>
      <c r="C1052" s="662" t="s">
        <v>6926</v>
      </c>
      <c r="D1052" s="662" t="s">
        <v>8521</v>
      </c>
      <c r="E1052" s="662" t="s">
        <v>8522</v>
      </c>
      <c r="F1052" s="665">
        <v>1</v>
      </c>
      <c r="G1052" s="665">
        <v>902</v>
      </c>
      <c r="H1052" s="665">
        <v>1</v>
      </c>
      <c r="I1052" s="665">
        <v>902</v>
      </c>
      <c r="J1052" s="665"/>
      <c r="K1052" s="665"/>
      <c r="L1052" s="665"/>
      <c r="M1052" s="665"/>
      <c r="N1052" s="665"/>
      <c r="O1052" s="665"/>
      <c r="P1052" s="678"/>
      <c r="Q1052" s="666"/>
    </row>
    <row r="1053" spans="1:17" ht="14.4" customHeight="1" x14ac:dyDescent="0.3">
      <c r="A1053" s="661" t="s">
        <v>575</v>
      </c>
      <c r="B1053" s="662" t="s">
        <v>7137</v>
      </c>
      <c r="C1053" s="662" t="s">
        <v>6926</v>
      </c>
      <c r="D1053" s="662" t="s">
        <v>8523</v>
      </c>
      <c r="E1053" s="662" t="s">
        <v>8524</v>
      </c>
      <c r="F1053" s="665">
        <v>2</v>
      </c>
      <c r="G1053" s="665">
        <v>11388</v>
      </c>
      <c r="H1053" s="665">
        <v>1</v>
      </c>
      <c r="I1053" s="665">
        <v>5694</v>
      </c>
      <c r="J1053" s="665"/>
      <c r="K1053" s="665"/>
      <c r="L1053" s="665"/>
      <c r="M1053" s="665"/>
      <c r="N1053" s="665">
        <v>2</v>
      </c>
      <c r="O1053" s="665">
        <v>11486</v>
      </c>
      <c r="P1053" s="678">
        <v>1.0086055497014401</v>
      </c>
      <c r="Q1053" s="666">
        <v>5743</v>
      </c>
    </row>
    <row r="1054" spans="1:17" ht="14.4" customHeight="1" x14ac:dyDescent="0.3">
      <c r="A1054" s="661" t="s">
        <v>575</v>
      </c>
      <c r="B1054" s="662" t="s">
        <v>7137</v>
      </c>
      <c r="C1054" s="662" t="s">
        <v>6926</v>
      </c>
      <c r="D1054" s="662" t="s">
        <v>8525</v>
      </c>
      <c r="E1054" s="662" t="s">
        <v>8526</v>
      </c>
      <c r="F1054" s="665">
        <v>2</v>
      </c>
      <c r="G1054" s="665">
        <v>4714</v>
      </c>
      <c r="H1054" s="665">
        <v>1</v>
      </c>
      <c r="I1054" s="665">
        <v>2357</v>
      </c>
      <c r="J1054" s="665"/>
      <c r="K1054" s="665"/>
      <c r="L1054" s="665"/>
      <c r="M1054" s="665"/>
      <c r="N1054" s="665"/>
      <c r="O1054" s="665"/>
      <c r="P1054" s="678"/>
      <c r="Q1054" s="666"/>
    </row>
    <row r="1055" spans="1:17" ht="14.4" customHeight="1" x14ac:dyDescent="0.3">
      <c r="A1055" s="661" t="s">
        <v>575</v>
      </c>
      <c r="B1055" s="662" t="s">
        <v>7137</v>
      </c>
      <c r="C1055" s="662" t="s">
        <v>6926</v>
      </c>
      <c r="D1055" s="662" t="s">
        <v>8527</v>
      </c>
      <c r="E1055" s="662" t="s">
        <v>8528</v>
      </c>
      <c r="F1055" s="665">
        <v>1</v>
      </c>
      <c r="G1055" s="665">
        <v>112</v>
      </c>
      <c r="H1055" s="665">
        <v>1</v>
      </c>
      <c r="I1055" s="665">
        <v>112</v>
      </c>
      <c r="J1055" s="665"/>
      <c r="K1055" s="665"/>
      <c r="L1055" s="665"/>
      <c r="M1055" s="665"/>
      <c r="N1055" s="665"/>
      <c r="O1055" s="665"/>
      <c r="P1055" s="678"/>
      <c r="Q1055" s="666"/>
    </row>
    <row r="1056" spans="1:17" ht="14.4" customHeight="1" x14ac:dyDescent="0.3">
      <c r="A1056" s="661" t="s">
        <v>575</v>
      </c>
      <c r="B1056" s="662" t="s">
        <v>7137</v>
      </c>
      <c r="C1056" s="662" t="s">
        <v>6926</v>
      </c>
      <c r="D1056" s="662" t="s">
        <v>8529</v>
      </c>
      <c r="E1056" s="662" t="s">
        <v>8530</v>
      </c>
      <c r="F1056" s="665"/>
      <c r="G1056" s="665"/>
      <c r="H1056" s="665"/>
      <c r="I1056" s="665"/>
      <c r="J1056" s="665">
        <v>3</v>
      </c>
      <c r="K1056" s="665">
        <v>7149</v>
      </c>
      <c r="L1056" s="665"/>
      <c r="M1056" s="665">
        <v>2383</v>
      </c>
      <c r="N1056" s="665">
        <v>1</v>
      </c>
      <c r="O1056" s="665">
        <v>2389</v>
      </c>
      <c r="P1056" s="678"/>
      <c r="Q1056" s="666">
        <v>2389</v>
      </c>
    </row>
    <row r="1057" spans="1:17" ht="14.4" customHeight="1" x14ac:dyDescent="0.3">
      <c r="A1057" s="661" t="s">
        <v>575</v>
      </c>
      <c r="B1057" s="662" t="s">
        <v>7137</v>
      </c>
      <c r="C1057" s="662" t="s">
        <v>6926</v>
      </c>
      <c r="D1057" s="662" t="s">
        <v>8531</v>
      </c>
      <c r="E1057" s="662" t="s">
        <v>8532</v>
      </c>
      <c r="F1057" s="665"/>
      <c r="G1057" s="665"/>
      <c r="H1057" s="665"/>
      <c r="I1057" s="665"/>
      <c r="J1057" s="665"/>
      <c r="K1057" s="665"/>
      <c r="L1057" s="665"/>
      <c r="M1057" s="665"/>
      <c r="N1057" s="665">
        <v>1</v>
      </c>
      <c r="O1057" s="665">
        <v>3847</v>
      </c>
      <c r="P1057" s="678"/>
      <c r="Q1057" s="666">
        <v>3847</v>
      </c>
    </row>
    <row r="1058" spans="1:17" ht="14.4" customHeight="1" x14ac:dyDescent="0.3">
      <c r="A1058" s="661" t="s">
        <v>575</v>
      </c>
      <c r="B1058" s="662" t="s">
        <v>7137</v>
      </c>
      <c r="C1058" s="662" t="s">
        <v>6926</v>
      </c>
      <c r="D1058" s="662" t="s">
        <v>8533</v>
      </c>
      <c r="E1058" s="662" t="s">
        <v>8534</v>
      </c>
      <c r="F1058" s="665"/>
      <c r="G1058" s="665"/>
      <c r="H1058" s="665"/>
      <c r="I1058" s="665"/>
      <c r="J1058" s="665"/>
      <c r="K1058" s="665"/>
      <c r="L1058" s="665"/>
      <c r="M1058" s="665"/>
      <c r="N1058" s="665">
        <v>1</v>
      </c>
      <c r="O1058" s="665">
        <v>3752</v>
      </c>
      <c r="P1058" s="678"/>
      <c r="Q1058" s="666">
        <v>3752</v>
      </c>
    </row>
    <row r="1059" spans="1:17" ht="14.4" customHeight="1" x14ac:dyDescent="0.3">
      <c r="A1059" s="661" t="s">
        <v>575</v>
      </c>
      <c r="B1059" s="662" t="s">
        <v>7137</v>
      </c>
      <c r="C1059" s="662" t="s">
        <v>6926</v>
      </c>
      <c r="D1059" s="662" t="s">
        <v>8535</v>
      </c>
      <c r="E1059" s="662" t="s">
        <v>8536</v>
      </c>
      <c r="F1059" s="665"/>
      <c r="G1059" s="665"/>
      <c r="H1059" s="665"/>
      <c r="I1059" s="665"/>
      <c r="J1059" s="665"/>
      <c r="K1059" s="665"/>
      <c r="L1059" s="665"/>
      <c r="M1059" s="665"/>
      <c r="N1059" s="665">
        <v>1</v>
      </c>
      <c r="O1059" s="665">
        <v>2093</v>
      </c>
      <c r="P1059" s="678"/>
      <c r="Q1059" s="666">
        <v>2093</v>
      </c>
    </row>
    <row r="1060" spans="1:17" ht="14.4" customHeight="1" x14ac:dyDescent="0.3">
      <c r="A1060" s="661" t="s">
        <v>575</v>
      </c>
      <c r="B1060" s="662" t="s">
        <v>7137</v>
      </c>
      <c r="C1060" s="662" t="s">
        <v>6926</v>
      </c>
      <c r="D1060" s="662" t="s">
        <v>8537</v>
      </c>
      <c r="E1060" s="662" t="s">
        <v>8538</v>
      </c>
      <c r="F1060" s="665">
        <v>1</v>
      </c>
      <c r="G1060" s="665">
        <v>548</v>
      </c>
      <c r="H1060" s="665">
        <v>1</v>
      </c>
      <c r="I1060" s="665">
        <v>548</v>
      </c>
      <c r="J1060" s="665"/>
      <c r="K1060" s="665"/>
      <c r="L1060" s="665"/>
      <c r="M1060" s="665"/>
      <c r="N1060" s="665"/>
      <c r="O1060" s="665"/>
      <c r="P1060" s="678"/>
      <c r="Q1060" s="666"/>
    </row>
    <row r="1061" spans="1:17" ht="14.4" customHeight="1" x14ac:dyDescent="0.3">
      <c r="A1061" s="661" t="s">
        <v>575</v>
      </c>
      <c r="B1061" s="662" t="s">
        <v>7137</v>
      </c>
      <c r="C1061" s="662" t="s">
        <v>6926</v>
      </c>
      <c r="D1061" s="662" t="s">
        <v>8539</v>
      </c>
      <c r="E1061" s="662" t="s">
        <v>8540</v>
      </c>
      <c r="F1061" s="665"/>
      <c r="G1061" s="665"/>
      <c r="H1061" s="665"/>
      <c r="I1061" s="665"/>
      <c r="J1061" s="665"/>
      <c r="K1061" s="665"/>
      <c r="L1061" s="665"/>
      <c r="M1061" s="665"/>
      <c r="N1061" s="665">
        <v>1</v>
      </c>
      <c r="O1061" s="665">
        <v>1772</v>
      </c>
      <c r="P1061" s="678"/>
      <c r="Q1061" s="666">
        <v>1772</v>
      </c>
    </row>
    <row r="1062" spans="1:17" ht="14.4" customHeight="1" x14ac:dyDescent="0.3">
      <c r="A1062" s="661" t="s">
        <v>575</v>
      </c>
      <c r="B1062" s="662" t="s">
        <v>8541</v>
      </c>
      <c r="C1062" s="662" t="s">
        <v>6926</v>
      </c>
      <c r="D1062" s="662" t="s">
        <v>7274</v>
      </c>
      <c r="E1062" s="662" t="s">
        <v>7275</v>
      </c>
      <c r="F1062" s="665">
        <v>1</v>
      </c>
      <c r="G1062" s="665">
        <v>9034</v>
      </c>
      <c r="H1062" s="665">
        <v>1</v>
      </c>
      <c r="I1062" s="665">
        <v>9034</v>
      </c>
      <c r="J1062" s="665"/>
      <c r="K1062" s="665"/>
      <c r="L1062" s="665"/>
      <c r="M1062" s="665"/>
      <c r="N1062" s="665"/>
      <c r="O1062" s="665"/>
      <c r="P1062" s="678"/>
      <c r="Q1062" s="666"/>
    </row>
    <row r="1063" spans="1:17" ht="14.4" customHeight="1" x14ac:dyDescent="0.3">
      <c r="A1063" s="661" t="s">
        <v>575</v>
      </c>
      <c r="B1063" s="662" t="s">
        <v>8541</v>
      </c>
      <c r="C1063" s="662" t="s">
        <v>6926</v>
      </c>
      <c r="D1063" s="662" t="s">
        <v>7309</v>
      </c>
      <c r="E1063" s="662" t="s">
        <v>7310</v>
      </c>
      <c r="F1063" s="665">
        <v>1</v>
      </c>
      <c r="G1063" s="665">
        <v>9046</v>
      </c>
      <c r="H1063" s="665">
        <v>1</v>
      </c>
      <c r="I1063" s="665">
        <v>9046</v>
      </c>
      <c r="J1063" s="665"/>
      <c r="K1063" s="665"/>
      <c r="L1063" s="665"/>
      <c r="M1063" s="665"/>
      <c r="N1063" s="665"/>
      <c r="O1063" s="665"/>
      <c r="P1063" s="678"/>
      <c r="Q1063" s="666"/>
    </row>
    <row r="1064" spans="1:17" ht="14.4" customHeight="1" x14ac:dyDescent="0.3">
      <c r="A1064" s="661" t="s">
        <v>575</v>
      </c>
      <c r="B1064" s="662" t="s">
        <v>8542</v>
      </c>
      <c r="C1064" s="662" t="s">
        <v>6926</v>
      </c>
      <c r="D1064" s="662" t="s">
        <v>8239</v>
      </c>
      <c r="E1064" s="662" t="s">
        <v>8240</v>
      </c>
      <c r="F1064" s="665"/>
      <c r="G1064" s="665"/>
      <c r="H1064" s="665"/>
      <c r="I1064" s="665"/>
      <c r="J1064" s="665">
        <v>5</v>
      </c>
      <c r="K1064" s="665">
        <v>865</v>
      </c>
      <c r="L1064" s="665"/>
      <c r="M1064" s="665">
        <v>173</v>
      </c>
      <c r="N1064" s="665">
        <v>4</v>
      </c>
      <c r="O1064" s="665">
        <v>696</v>
      </c>
      <c r="P1064" s="678"/>
      <c r="Q1064" s="666">
        <v>174</v>
      </c>
    </row>
    <row r="1065" spans="1:17" ht="14.4" customHeight="1" x14ac:dyDescent="0.3">
      <c r="A1065" s="661" t="s">
        <v>575</v>
      </c>
      <c r="B1065" s="662" t="s">
        <v>8542</v>
      </c>
      <c r="C1065" s="662" t="s">
        <v>6926</v>
      </c>
      <c r="D1065" s="662" t="s">
        <v>8543</v>
      </c>
      <c r="E1065" s="662" t="s">
        <v>8544</v>
      </c>
      <c r="F1065" s="665"/>
      <c r="G1065" s="665"/>
      <c r="H1065" s="665"/>
      <c r="I1065" s="665"/>
      <c r="J1065" s="665">
        <v>1</v>
      </c>
      <c r="K1065" s="665">
        <v>3611</v>
      </c>
      <c r="L1065" s="665"/>
      <c r="M1065" s="665">
        <v>3611</v>
      </c>
      <c r="N1065" s="665">
        <v>3</v>
      </c>
      <c r="O1065" s="665">
        <v>10887</v>
      </c>
      <c r="P1065" s="678"/>
      <c r="Q1065" s="666">
        <v>3629</v>
      </c>
    </row>
    <row r="1066" spans="1:17" ht="14.4" customHeight="1" x14ac:dyDescent="0.3">
      <c r="A1066" s="661" t="s">
        <v>575</v>
      </c>
      <c r="B1066" s="662" t="s">
        <v>8542</v>
      </c>
      <c r="C1066" s="662" t="s">
        <v>6926</v>
      </c>
      <c r="D1066" s="662" t="s">
        <v>8545</v>
      </c>
      <c r="E1066" s="662" t="s">
        <v>8546</v>
      </c>
      <c r="F1066" s="665"/>
      <c r="G1066" s="665"/>
      <c r="H1066" s="665"/>
      <c r="I1066" s="665"/>
      <c r="J1066" s="665">
        <v>1</v>
      </c>
      <c r="K1066" s="665">
        <v>1505</v>
      </c>
      <c r="L1066" s="665"/>
      <c r="M1066" s="665">
        <v>1505</v>
      </c>
      <c r="N1066" s="665">
        <v>2</v>
      </c>
      <c r="O1066" s="665">
        <v>3024</v>
      </c>
      <c r="P1066" s="678"/>
      <c r="Q1066" s="666">
        <v>1512</v>
      </c>
    </row>
    <row r="1067" spans="1:17" ht="14.4" customHeight="1" x14ac:dyDescent="0.3">
      <c r="A1067" s="661" t="s">
        <v>575</v>
      </c>
      <c r="B1067" s="662" t="s">
        <v>8542</v>
      </c>
      <c r="C1067" s="662" t="s">
        <v>6926</v>
      </c>
      <c r="D1067" s="662" t="s">
        <v>8547</v>
      </c>
      <c r="E1067" s="662" t="s">
        <v>8548</v>
      </c>
      <c r="F1067" s="665"/>
      <c r="G1067" s="665"/>
      <c r="H1067" s="665"/>
      <c r="I1067" s="665"/>
      <c r="J1067" s="665">
        <v>1</v>
      </c>
      <c r="K1067" s="665">
        <v>2708</v>
      </c>
      <c r="L1067" s="665"/>
      <c r="M1067" s="665">
        <v>2708</v>
      </c>
      <c r="N1067" s="665">
        <v>1</v>
      </c>
      <c r="O1067" s="665">
        <v>2722</v>
      </c>
      <c r="P1067" s="678"/>
      <c r="Q1067" s="666">
        <v>2722</v>
      </c>
    </row>
    <row r="1068" spans="1:17" ht="14.4" customHeight="1" x14ac:dyDescent="0.3">
      <c r="A1068" s="661" t="s">
        <v>575</v>
      </c>
      <c r="B1068" s="662" t="s">
        <v>8542</v>
      </c>
      <c r="C1068" s="662" t="s">
        <v>6926</v>
      </c>
      <c r="D1068" s="662" t="s">
        <v>8549</v>
      </c>
      <c r="E1068" s="662" t="s">
        <v>8550</v>
      </c>
      <c r="F1068" s="665"/>
      <c r="G1068" s="665"/>
      <c r="H1068" s="665"/>
      <c r="I1068" s="665"/>
      <c r="J1068" s="665">
        <v>1</v>
      </c>
      <c r="K1068" s="665">
        <v>1121</v>
      </c>
      <c r="L1068" s="665"/>
      <c r="M1068" s="665">
        <v>1121</v>
      </c>
      <c r="N1068" s="665">
        <v>1</v>
      </c>
      <c r="O1068" s="665">
        <v>1128</v>
      </c>
      <c r="P1068" s="678"/>
      <c r="Q1068" s="666">
        <v>1128</v>
      </c>
    </row>
    <row r="1069" spans="1:17" ht="14.4" customHeight="1" x14ac:dyDescent="0.3">
      <c r="A1069" s="661" t="s">
        <v>575</v>
      </c>
      <c r="B1069" s="662" t="s">
        <v>8542</v>
      </c>
      <c r="C1069" s="662" t="s">
        <v>6926</v>
      </c>
      <c r="D1069" s="662" t="s">
        <v>8551</v>
      </c>
      <c r="E1069" s="662" t="s">
        <v>8552</v>
      </c>
      <c r="F1069" s="665"/>
      <c r="G1069" s="665"/>
      <c r="H1069" s="665"/>
      <c r="I1069" s="665"/>
      <c r="J1069" s="665"/>
      <c r="K1069" s="665"/>
      <c r="L1069" s="665"/>
      <c r="M1069" s="665"/>
      <c r="N1069" s="665">
        <v>1</v>
      </c>
      <c r="O1069" s="665">
        <v>3858</v>
      </c>
      <c r="P1069" s="678"/>
      <c r="Q1069" s="666">
        <v>3858</v>
      </c>
    </row>
    <row r="1070" spans="1:17" ht="14.4" customHeight="1" x14ac:dyDescent="0.3">
      <c r="A1070" s="661" t="s">
        <v>575</v>
      </c>
      <c r="B1070" s="662" t="s">
        <v>8542</v>
      </c>
      <c r="C1070" s="662" t="s">
        <v>6926</v>
      </c>
      <c r="D1070" s="662" t="s">
        <v>8553</v>
      </c>
      <c r="E1070" s="662" t="s">
        <v>8554</v>
      </c>
      <c r="F1070" s="665">
        <v>1</v>
      </c>
      <c r="G1070" s="665">
        <v>4191</v>
      </c>
      <c r="H1070" s="665">
        <v>1</v>
      </c>
      <c r="I1070" s="665">
        <v>4191</v>
      </c>
      <c r="J1070" s="665"/>
      <c r="K1070" s="665"/>
      <c r="L1070" s="665"/>
      <c r="M1070" s="665"/>
      <c r="N1070" s="665"/>
      <c r="O1070" s="665"/>
      <c r="P1070" s="678"/>
      <c r="Q1070" s="666"/>
    </row>
    <row r="1071" spans="1:17" ht="14.4" customHeight="1" x14ac:dyDescent="0.3">
      <c r="A1071" s="661" t="s">
        <v>575</v>
      </c>
      <c r="B1071" s="662" t="s">
        <v>8542</v>
      </c>
      <c r="C1071" s="662" t="s">
        <v>6926</v>
      </c>
      <c r="D1071" s="662" t="s">
        <v>8555</v>
      </c>
      <c r="E1071" s="662" t="s">
        <v>8556</v>
      </c>
      <c r="F1071" s="665"/>
      <c r="G1071" s="665"/>
      <c r="H1071" s="665"/>
      <c r="I1071" s="665"/>
      <c r="J1071" s="665">
        <v>1</v>
      </c>
      <c r="K1071" s="665">
        <v>5338</v>
      </c>
      <c r="L1071" s="665"/>
      <c r="M1071" s="665">
        <v>5338</v>
      </c>
      <c r="N1071" s="665">
        <v>2</v>
      </c>
      <c r="O1071" s="665">
        <v>10712</v>
      </c>
      <c r="P1071" s="678"/>
      <c r="Q1071" s="666">
        <v>5356</v>
      </c>
    </row>
    <row r="1072" spans="1:17" ht="14.4" customHeight="1" x14ac:dyDescent="0.3">
      <c r="A1072" s="661" t="s">
        <v>575</v>
      </c>
      <c r="B1072" s="662" t="s">
        <v>8542</v>
      </c>
      <c r="C1072" s="662" t="s">
        <v>6926</v>
      </c>
      <c r="D1072" s="662" t="s">
        <v>8557</v>
      </c>
      <c r="E1072" s="662" t="s">
        <v>8558</v>
      </c>
      <c r="F1072" s="665">
        <v>1</v>
      </c>
      <c r="G1072" s="665">
        <v>1239</v>
      </c>
      <c r="H1072" s="665">
        <v>1</v>
      </c>
      <c r="I1072" s="665">
        <v>1239</v>
      </c>
      <c r="J1072" s="665">
        <v>2</v>
      </c>
      <c r="K1072" s="665">
        <v>2506</v>
      </c>
      <c r="L1072" s="665">
        <v>2.022598870056497</v>
      </c>
      <c r="M1072" s="665">
        <v>1253</v>
      </c>
      <c r="N1072" s="665">
        <v>4</v>
      </c>
      <c r="O1072" s="665">
        <v>5036</v>
      </c>
      <c r="P1072" s="678">
        <v>4.0645682001614203</v>
      </c>
      <c r="Q1072" s="666">
        <v>1259</v>
      </c>
    </row>
    <row r="1073" spans="1:17" ht="14.4" customHeight="1" x14ac:dyDescent="0.3">
      <c r="A1073" s="661" t="s">
        <v>575</v>
      </c>
      <c r="B1073" s="662" t="s">
        <v>8542</v>
      </c>
      <c r="C1073" s="662" t="s">
        <v>6926</v>
      </c>
      <c r="D1073" s="662" t="s">
        <v>8559</v>
      </c>
      <c r="E1073" s="662" t="s">
        <v>8560</v>
      </c>
      <c r="F1073" s="665"/>
      <c r="G1073" s="665"/>
      <c r="H1073" s="665"/>
      <c r="I1073" s="665"/>
      <c r="J1073" s="665">
        <v>2</v>
      </c>
      <c r="K1073" s="665">
        <v>896</v>
      </c>
      <c r="L1073" s="665"/>
      <c r="M1073" s="665">
        <v>448</v>
      </c>
      <c r="N1073" s="665">
        <v>2</v>
      </c>
      <c r="O1073" s="665">
        <v>902</v>
      </c>
      <c r="P1073" s="678"/>
      <c r="Q1073" s="666">
        <v>451</v>
      </c>
    </row>
    <row r="1074" spans="1:17" ht="14.4" customHeight="1" x14ac:dyDescent="0.3">
      <c r="A1074" s="661" t="s">
        <v>575</v>
      </c>
      <c r="B1074" s="662" t="s">
        <v>8542</v>
      </c>
      <c r="C1074" s="662" t="s">
        <v>6926</v>
      </c>
      <c r="D1074" s="662" t="s">
        <v>8561</v>
      </c>
      <c r="E1074" s="662" t="s">
        <v>8562</v>
      </c>
      <c r="F1074" s="665"/>
      <c r="G1074" s="665"/>
      <c r="H1074" s="665"/>
      <c r="I1074" s="665"/>
      <c r="J1074" s="665"/>
      <c r="K1074" s="665"/>
      <c r="L1074" s="665"/>
      <c r="M1074" s="665"/>
      <c r="N1074" s="665">
        <v>1</v>
      </c>
      <c r="O1074" s="665">
        <v>3967</v>
      </c>
      <c r="P1074" s="678"/>
      <c r="Q1074" s="666">
        <v>3967</v>
      </c>
    </row>
    <row r="1075" spans="1:17" ht="14.4" customHeight="1" x14ac:dyDescent="0.3">
      <c r="A1075" s="661" t="s">
        <v>575</v>
      </c>
      <c r="B1075" s="662" t="s">
        <v>8542</v>
      </c>
      <c r="C1075" s="662" t="s">
        <v>6926</v>
      </c>
      <c r="D1075" s="662" t="s">
        <v>8563</v>
      </c>
      <c r="E1075" s="662" t="s">
        <v>8564</v>
      </c>
      <c r="F1075" s="665"/>
      <c r="G1075" s="665"/>
      <c r="H1075" s="665"/>
      <c r="I1075" s="665"/>
      <c r="J1075" s="665"/>
      <c r="K1075" s="665"/>
      <c r="L1075" s="665"/>
      <c r="M1075" s="665"/>
      <c r="N1075" s="665">
        <v>2</v>
      </c>
      <c r="O1075" s="665">
        <v>676</v>
      </c>
      <c r="P1075" s="678"/>
      <c r="Q1075" s="666">
        <v>338</v>
      </c>
    </row>
    <row r="1076" spans="1:17" ht="14.4" customHeight="1" x14ac:dyDescent="0.3">
      <c r="A1076" s="661" t="s">
        <v>575</v>
      </c>
      <c r="B1076" s="662" t="s">
        <v>8542</v>
      </c>
      <c r="C1076" s="662" t="s">
        <v>6926</v>
      </c>
      <c r="D1076" s="662" t="s">
        <v>8565</v>
      </c>
      <c r="E1076" s="662" t="s">
        <v>8566</v>
      </c>
      <c r="F1076" s="665"/>
      <c r="G1076" s="665"/>
      <c r="H1076" s="665"/>
      <c r="I1076" s="665"/>
      <c r="J1076" s="665"/>
      <c r="K1076" s="665"/>
      <c r="L1076" s="665"/>
      <c r="M1076" s="665"/>
      <c r="N1076" s="665">
        <v>1</v>
      </c>
      <c r="O1076" s="665">
        <v>2383</v>
      </c>
      <c r="P1076" s="678"/>
      <c r="Q1076" s="666">
        <v>2383</v>
      </c>
    </row>
    <row r="1077" spans="1:17" ht="14.4" customHeight="1" x14ac:dyDescent="0.3">
      <c r="A1077" s="661" t="s">
        <v>575</v>
      </c>
      <c r="B1077" s="662" t="s">
        <v>8542</v>
      </c>
      <c r="C1077" s="662" t="s">
        <v>6926</v>
      </c>
      <c r="D1077" s="662" t="s">
        <v>8567</v>
      </c>
      <c r="E1077" s="662" t="s">
        <v>8568</v>
      </c>
      <c r="F1077" s="665"/>
      <c r="G1077" s="665"/>
      <c r="H1077" s="665"/>
      <c r="I1077" s="665"/>
      <c r="J1077" s="665"/>
      <c r="K1077" s="665"/>
      <c r="L1077" s="665"/>
      <c r="M1077" s="665"/>
      <c r="N1077" s="665">
        <v>1</v>
      </c>
      <c r="O1077" s="665">
        <v>677</v>
      </c>
      <c r="P1077" s="678"/>
      <c r="Q1077" s="666">
        <v>677</v>
      </c>
    </row>
    <row r="1078" spans="1:17" ht="14.4" customHeight="1" x14ac:dyDescent="0.3">
      <c r="A1078" s="661" t="s">
        <v>575</v>
      </c>
      <c r="B1078" s="662" t="s">
        <v>8569</v>
      </c>
      <c r="C1078" s="662" t="s">
        <v>6932</v>
      </c>
      <c r="D1078" s="662" t="s">
        <v>7332</v>
      </c>
      <c r="E1078" s="662" t="s">
        <v>7333</v>
      </c>
      <c r="F1078" s="665"/>
      <c r="G1078" s="665"/>
      <c r="H1078" s="665"/>
      <c r="I1078" s="665"/>
      <c r="J1078" s="665">
        <v>3</v>
      </c>
      <c r="K1078" s="665">
        <v>15644.46</v>
      </c>
      <c r="L1078" s="665"/>
      <c r="M1078" s="665">
        <v>5214.82</v>
      </c>
      <c r="N1078" s="665">
        <v>7</v>
      </c>
      <c r="O1078" s="665">
        <v>34916.83</v>
      </c>
      <c r="P1078" s="678"/>
      <c r="Q1078" s="666">
        <v>4988.1185714285721</v>
      </c>
    </row>
    <row r="1079" spans="1:17" ht="14.4" customHeight="1" x14ac:dyDescent="0.3">
      <c r="A1079" s="661" t="s">
        <v>575</v>
      </c>
      <c r="B1079" s="662" t="s">
        <v>8569</v>
      </c>
      <c r="C1079" s="662" t="s">
        <v>6932</v>
      </c>
      <c r="D1079" s="662" t="s">
        <v>7334</v>
      </c>
      <c r="E1079" s="662" t="s">
        <v>2683</v>
      </c>
      <c r="F1079" s="665">
        <v>209</v>
      </c>
      <c r="G1079" s="665">
        <v>25035.06</v>
      </c>
      <c r="H1079" s="665">
        <v>1</v>
      </c>
      <c r="I1079" s="665">
        <v>119.78497607655503</v>
      </c>
      <c r="J1079" s="665">
        <v>58</v>
      </c>
      <c r="K1079" s="665">
        <v>6841.6799999999994</v>
      </c>
      <c r="L1079" s="665">
        <v>0.27328394659329752</v>
      </c>
      <c r="M1079" s="665">
        <v>117.96</v>
      </c>
      <c r="N1079" s="665">
        <v>130</v>
      </c>
      <c r="O1079" s="665">
        <v>14585.85</v>
      </c>
      <c r="P1079" s="678">
        <v>0.58261693800614023</v>
      </c>
      <c r="Q1079" s="666">
        <v>112.19884615384616</v>
      </c>
    </row>
    <row r="1080" spans="1:17" ht="14.4" customHeight="1" x14ac:dyDescent="0.3">
      <c r="A1080" s="661" t="s">
        <v>575</v>
      </c>
      <c r="B1080" s="662" t="s">
        <v>8569</v>
      </c>
      <c r="C1080" s="662" t="s">
        <v>6932</v>
      </c>
      <c r="D1080" s="662" t="s">
        <v>7336</v>
      </c>
      <c r="E1080" s="662" t="s">
        <v>7337</v>
      </c>
      <c r="F1080" s="665">
        <v>4</v>
      </c>
      <c r="G1080" s="665">
        <v>336.32</v>
      </c>
      <c r="H1080" s="665">
        <v>1</v>
      </c>
      <c r="I1080" s="665">
        <v>84.08</v>
      </c>
      <c r="J1080" s="665">
        <v>19</v>
      </c>
      <c r="K1080" s="665">
        <v>1597.52</v>
      </c>
      <c r="L1080" s="665">
        <v>4.75</v>
      </c>
      <c r="M1080" s="665">
        <v>84.08</v>
      </c>
      <c r="N1080" s="665">
        <v>15</v>
      </c>
      <c r="O1080" s="665">
        <v>1206.45</v>
      </c>
      <c r="P1080" s="678">
        <v>3.5872086108468126</v>
      </c>
      <c r="Q1080" s="666">
        <v>80.430000000000007</v>
      </c>
    </row>
    <row r="1081" spans="1:17" ht="14.4" customHeight="1" x14ac:dyDescent="0.3">
      <c r="A1081" s="661" t="s">
        <v>575</v>
      </c>
      <c r="B1081" s="662" t="s">
        <v>8569</v>
      </c>
      <c r="C1081" s="662" t="s">
        <v>6932</v>
      </c>
      <c r="D1081" s="662" t="s">
        <v>7338</v>
      </c>
      <c r="E1081" s="662"/>
      <c r="F1081" s="665">
        <v>9</v>
      </c>
      <c r="G1081" s="665">
        <v>9713.8799999999992</v>
      </c>
      <c r="H1081" s="665">
        <v>1</v>
      </c>
      <c r="I1081" s="665">
        <v>1079.32</v>
      </c>
      <c r="J1081" s="665">
        <v>7</v>
      </c>
      <c r="K1081" s="665">
        <v>7555.19</v>
      </c>
      <c r="L1081" s="665">
        <v>0.77777263050397993</v>
      </c>
      <c r="M1081" s="665">
        <v>1079.3128571428572</v>
      </c>
      <c r="N1081" s="665"/>
      <c r="O1081" s="665"/>
      <c r="P1081" s="678"/>
      <c r="Q1081" s="666"/>
    </row>
    <row r="1082" spans="1:17" ht="14.4" customHeight="1" x14ac:dyDescent="0.3">
      <c r="A1082" s="661" t="s">
        <v>575</v>
      </c>
      <c r="B1082" s="662" t="s">
        <v>8569</v>
      </c>
      <c r="C1082" s="662" t="s">
        <v>6932</v>
      </c>
      <c r="D1082" s="662" t="s">
        <v>7341</v>
      </c>
      <c r="E1082" s="662" t="s">
        <v>1692</v>
      </c>
      <c r="F1082" s="665">
        <v>1322</v>
      </c>
      <c r="G1082" s="665">
        <v>83212.91</v>
      </c>
      <c r="H1082" s="665">
        <v>1</v>
      </c>
      <c r="I1082" s="665">
        <v>62.944712556732227</v>
      </c>
      <c r="J1082" s="665">
        <v>1558</v>
      </c>
      <c r="K1082" s="665">
        <v>95115.89999999998</v>
      </c>
      <c r="L1082" s="665">
        <v>1.1430425879830421</v>
      </c>
      <c r="M1082" s="665">
        <v>61.04999999999999</v>
      </c>
      <c r="N1082" s="665">
        <v>1357</v>
      </c>
      <c r="O1082" s="665">
        <v>79267.350000000006</v>
      </c>
      <c r="P1082" s="678">
        <v>0.95258476118669566</v>
      </c>
      <c r="Q1082" s="666">
        <v>58.413669859985269</v>
      </c>
    </row>
    <row r="1083" spans="1:17" ht="14.4" customHeight="1" x14ac:dyDescent="0.3">
      <c r="A1083" s="661" t="s">
        <v>575</v>
      </c>
      <c r="B1083" s="662" t="s">
        <v>8569</v>
      </c>
      <c r="C1083" s="662" t="s">
        <v>6932</v>
      </c>
      <c r="D1083" s="662" t="s">
        <v>8570</v>
      </c>
      <c r="E1083" s="662" t="s">
        <v>2508</v>
      </c>
      <c r="F1083" s="665">
        <v>0.5</v>
      </c>
      <c r="G1083" s="665">
        <v>404.81</v>
      </c>
      <c r="H1083" s="665">
        <v>1</v>
      </c>
      <c r="I1083" s="665">
        <v>809.62</v>
      </c>
      <c r="J1083" s="665">
        <v>2</v>
      </c>
      <c r="K1083" s="665">
        <v>1619.25</v>
      </c>
      <c r="L1083" s="665">
        <v>4.0000247029470613</v>
      </c>
      <c r="M1083" s="665">
        <v>809.625</v>
      </c>
      <c r="N1083" s="665">
        <v>26</v>
      </c>
      <c r="O1083" s="665">
        <v>17999.43</v>
      </c>
      <c r="P1083" s="678">
        <v>44.463896642869493</v>
      </c>
      <c r="Q1083" s="666">
        <v>692.28576923076923</v>
      </c>
    </row>
    <row r="1084" spans="1:17" ht="14.4" customHeight="1" x14ac:dyDescent="0.3">
      <c r="A1084" s="661" t="s">
        <v>575</v>
      </c>
      <c r="B1084" s="662" t="s">
        <v>8569</v>
      </c>
      <c r="C1084" s="662" t="s">
        <v>6932</v>
      </c>
      <c r="D1084" s="662" t="s">
        <v>6942</v>
      </c>
      <c r="E1084" s="662" t="s">
        <v>1799</v>
      </c>
      <c r="F1084" s="665">
        <v>9</v>
      </c>
      <c r="G1084" s="665">
        <v>11089.26</v>
      </c>
      <c r="H1084" s="665">
        <v>1</v>
      </c>
      <c r="I1084" s="665">
        <v>1232.1400000000001</v>
      </c>
      <c r="J1084" s="665">
        <v>9</v>
      </c>
      <c r="K1084" s="665">
        <v>10413.99</v>
      </c>
      <c r="L1084" s="665">
        <v>0.93910594575291761</v>
      </c>
      <c r="M1084" s="665">
        <v>1157.1099999999999</v>
      </c>
      <c r="N1084" s="665"/>
      <c r="O1084" s="665"/>
      <c r="P1084" s="678"/>
      <c r="Q1084" s="666"/>
    </row>
    <row r="1085" spans="1:17" ht="14.4" customHeight="1" x14ac:dyDescent="0.3">
      <c r="A1085" s="661" t="s">
        <v>575</v>
      </c>
      <c r="B1085" s="662" t="s">
        <v>8569</v>
      </c>
      <c r="C1085" s="662" t="s">
        <v>6932</v>
      </c>
      <c r="D1085" s="662" t="s">
        <v>7342</v>
      </c>
      <c r="E1085" s="662" t="s">
        <v>1726</v>
      </c>
      <c r="F1085" s="665">
        <v>1.9</v>
      </c>
      <c r="G1085" s="665">
        <v>25837.72</v>
      </c>
      <c r="H1085" s="665">
        <v>1</v>
      </c>
      <c r="I1085" s="665">
        <v>13598.800000000001</v>
      </c>
      <c r="J1085" s="665">
        <v>10.4</v>
      </c>
      <c r="K1085" s="665">
        <v>141427.51999999999</v>
      </c>
      <c r="L1085" s="665">
        <v>5.473684210526315</v>
      </c>
      <c r="M1085" s="665">
        <v>13598.8</v>
      </c>
      <c r="N1085" s="665">
        <v>1</v>
      </c>
      <c r="O1085" s="665">
        <v>12013.4</v>
      </c>
      <c r="P1085" s="678">
        <v>0.46495588620048517</v>
      </c>
      <c r="Q1085" s="666">
        <v>12013.4</v>
      </c>
    </row>
    <row r="1086" spans="1:17" ht="14.4" customHeight="1" x14ac:dyDescent="0.3">
      <c r="A1086" s="661" t="s">
        <v>575</v>
      </c>
      <c r="B1086" s="662" t="s">
        <v>8569</v>
      </c>
      <c r="C1086" s="662" t="s">
        <v>6932</v>
      </c>
      <c r="D1086" s="662" t="s">
        <v>8571</v>
      </c>
      <c r="E1086" s="662" t="s">
        <v>8572</v>
      </c>
      <c r="F1086" s="665">
        <v>0.1</v>
      </c>
      <c r="G1086" s="665">
        <v>531.07000000000005</v>
      </c>
      <c r="H1086" s="665">
        <v>1</v>
      </c>
      <c r="I1086" s="665">
        <v>5310.7</v>
      </c>
      <c r="J1086" s="665"/>
      <c r="K1086" s="665"/>
      <c r="L1086" s="665"/>
      <c r="M1086" s="665"/>
      <c r="N1086" s="665"/>
      <c r="O1086" s="665"/>
      <c r="P1086" s="678"/>
      <c r="Q1086" s="666"/>
    </row>
    <row r="1087" spans="1:17" ht="14.4" customHeight="1" x14ac:dyDescent="0.3">
      <c r="A1087" s="661" t="s">
        <v>575</v>
      </c>
      <c r="B1087" s="662" t="s">
        <v>8569</v>
      </c>
      <c r="C1087" s="662" t="s">
        <v>6932</v>
      </c>
      <c r="D1087" s="662" t="s">
        <v>7346</v>
      </c>
      <c r="E1087" s="662" t="s">
        <v>7347</v>
      </c>
      <c r="F1087" s="665">
        <v>13</v>
      </c>
      <c r="G1087" s="665">
        <v>754.13</v>
      </c>
      <c r="H1087" s="665">
        <v>1</v>
      </c>
      <c r="I1087" s="665">
        <v>58.01</v>
      </c>
      <c r="J1087" s="665"/>
      <c r="K1087" s="665"/>
      <c r="L1087" s="665"/>
      <c r="M1087" s="665"/>
      <c r="N1087" s="665"/>
      <c r="O1087" s="665"/>
      <c r="P1087" s="678"/>
      <c r="Q1087" s="666"/>
    </row>
    <row r="1088" spans="1:17" ht="14.4" customHeight="1" x14ac:dyDescent="0.3">
      <c r="A1088" s="661" t="s">
        <v>575</v>
      </c>
      <c r="B1088" s="662" t="s">
        <v>8569</v>
      </c>
      <c r="C1088" s="662" t="s">
        <v>6932</v>
      </c>
      <c r="D1088" s="662" t="s">
        <v>7349</v>
      </c>
      <c r="E1088" s="662" t="s">
        <v>1769</v>
      </c>
      <c r="F1088" s="665">
        <v>30.3</v>
      </c>
      <c r="G1088" s="665">
        <v>12242.359999999999</v>
      </c>
      <c r="H1088" s="665">
        <v>1</v>
      </c>
      <c r="I1088" s="665">
        <v>404.03828382838276</v>
      </c>
      <c r="J1088" s="665">
        <v>27.899999999999995</v>
      </c>
      <c r="K1088" s="665">
        <v>11277.180000000002</v>
      </c>
      <c r="L1088" s="665">
        <v>0.92116062589239356</v>
      </c>
      <c r="M1088" s="665">
        <v>404.20000000000016</v>
      </c>
      <c r="N1088" s="665">
        <v>26.800000000000004</v>
      </c>
      <c r="O1088" s="665">
        <v>10366.200000000001</v>
      </c>
      <c r="P1088" s="678">
        <v>0.84674850273966795</v>
      </c>
      <c r="Q1088" s="666">
        <v>386.79850746268653</v>
      </c>
    </row>
    <row r="1089" spans="1:17" ht="14.4" customHeight="1" x14ac:dyDescent="0.3">
      <c r="A1089" s="661" t="s">
        <v>575</v>
      </c>
      <c r="B1089" s="662" t="s">
        <v>8569</v>
      </c>
      <c r="C1089" s="662" t="s">
        <v>6932</v>
      </c>
      <c r="D1089" s="662" t="s">
        <v>8573</v>
      </c>
      <c r="E1089" s="662" t="s">
        <v>8574</v>
      </c>
      <c r="F1089" s="665">
        <v>4</v>
      </c>
      <c r="G1089" s="665">
        <v>232.04</v>
      </c>
      <c r="H1089" s="665">
        <v>1</v>
      </c>
      <c r="I1089" s="665">
        <v>58.01</v>
      </c>
      <c r="J1089" s="665"/>
      <c r="K1089" s="665"/>
      <c r="L1089" s="665"/>
      <c r="M1089" s="665"/>
      <c r="N1089" s="665">
        <v>2</v>
      </c>
      <c r="O1089" s="665">
        <v>77.22</v>
      </c>
      <c r="P1089" s="678">
        <v>0.33278745043957941</v>
      </c>
      <c r="Q1089" s="666">
        <v>38.61</v>
      </c>
    </row>
    <row r="1090" spans="1:17" ht="14.4" customHeight="1" x14ac:dyDescent="0.3">
      <c r="A1090" s="661" t="s">
        <v>575</v>
      </c>
      <c r="B1090" s="662" t="s">
        <v>8569</v>
      </c>
      <c r="C1090" s="662" t="s">
        <v>6932</v>
      </c>
      <c r="D1090" s="662" t="s">
        <v>2514</v>
      </c>
      <c r="E1090" s="662" t="s">
        <v>7350</v>
      </c>
      <c r="F1090" s="665">
        <v>2</v>
      </c>
      <c r="G1090" s="665">
        <v>13793</v>
      </c>
      <c r="H1090" s="665">
        <v>1</v>
      </c>
      <c r="I1090" s="665">
        <v>6896.5</v>
      </c>
      <c r="J1090" s="665"/>
      <c r="K1090" s="665"/>
      <c r="L1090" s="665"/>
      <c r="M1090" s="665"/>
      <c r="N1090" s="665">
        <v>3</v>
      </c>
      <c r="O1090" s="665">
        <v>24705.449999999997</v>
      </c>
      <c r="P1090" s="678">
        <v>1.7911585586891901</v>
      </c>
      <c r="Q1090" s="666">
        <v>8235.15</v>
      </c>
    </row>
    <row r="1091" spans="1:17" ht="14.4" customHeight="1" x14ac:dyDescent="0.3">
      <c r="A1091" s="661" t="s">
        <v>575</v>
      </c>
      <c r="B1091" s="662" t="s">
        <v>8569</v>
      </c>
      <c r="C1091" s="662" t="s">
        <v>6932</v>
      </c>
      <c r="D1091" s="662" t="s">
        <v>7354</v>
      </c>
      <c r="E1091" s="662" t="s">
        <v>2706</v>
      </c>
      <c r="F1091" s="665"/>
      <c r="G1091" s="665"/>
      <c r="H1091" s="665"/>
      <c r="I1091" s="665"/>
      <c r="J1091" s="665">
        <v>59</v>
      </c>
      <c r="K1091" s="665">
        <v>2802.5</v>
      </c>
      <c r="L1091" s="665"/>
      <c r="M1091" s="665">
        <v>47.5</v>
      </c>
      <c r="N1091" s="665">
        <v>25</v>
      </c>
      <c r="O1091" s="665">
        <v>1089.8499999999999</v>
      </c>
      <c r="P1091" s="678"/>
      <c r="Q1091" s="666">
        <v>43.593999999999994</v>
      </c>
    </row>
    <row r="1092" spans="1:17" ht="14.4" customHeight="1" x14ac:dyDescent="0.3">
      <c r="A1092" s="661" t="s">
        <v>575</v>
      </c>
      <c r="B1092" s="662" t="s">
        <v>8569</v>
      </c>
      <c r="C1092" s="662" t="s">
        <v>6932</v>
      </c>
      <c r="D1092" s="662" t="s">
        <v>7355</v>
      </c>
      <c r="E1092" s="662" t="s">
        <v>1785</v>
      </c>
      <c r="F1092" s="665">
        <v>12</v>
      </c>
      <c r="G1092" s="665">
        <v>1392</v>
      </c>
      <c r="H1092" s="665">
        <v>1</v>
      </c>
      <c r="I1092" s="665">
        <v>116</v>
      </c>
      <c r="J1092" s="665">
        <v>28</v>
      </c>
      <c r="K1092" s="665">
        <v>2260.44</v>
      </c>
      <c r="L1092" s="665">
        <v>1.6238793103448277</v>
      </c>
      <c r="M1092" s="665">
        <v>80.73</v>
      </c>
      <c r="N1092" s="665">
        <v>38</v>
      </c>
      <c r="O1092" s="665">
        <v>2934.36</v>
      </c>
      <c r="P1092" s="678">
        <v>2.1080172413793106</v>
      </c>
      <c r="Q1092" s="666">
        <v>77.22</v>
      </c>
    </row>
    <row r="1093" spans="1:17" ht="14.4" customHeight="1" x14ac:dyDescent="0.3">
      <c r="A1093" s="661" t="s">
        <v>575</v>
      </c>
      <c r="B1093" s="662" t="s">
        <v>8569</v>
      </c>
      <c r="C1093" s="662" t="s">
        <v>6932</v>
      </c>
      <c r="D1093" s="662" t="s">
        <v>7357</v>
      </c>
      <c r="E1093" s="662" t="s">
        <v>2661</v>
      </c>
      <c r="F1093" s="665">
        <v>42.7</v>
      </c>
      <c r="G1093" s="665">
        <v>16215.320000000002</v>
      </c>
      <c r="H1093" s="665">
        <v>1</v>
      </c>
      <c r="I1093" s="665">
        <v>379.7498829039813</v>
      </c>
      <c r="J1093" s="665">
        <v>33.400000000000006</v>
      </c>
      <c r="K1093" s="665">
        <v>12227.95</v>
      </c>
      <c r="L1093" s="665">
        <v>0.75409859318224981</v>
      </c>
      <c r="M1093" s="665">
        <v>366.10628742514967</v>
      </c>
      <c r="N1093" s="665">
        <v>66.599999999999994</v>
      </c>
      <c r="O1093" s="665">
        <v>23277.090000000004</v>
      </c>
      <c r="P1093" s="678">
        <v>1.4354998852936607</v>
      </c>
      <c r="Q1093" s="666">
        <v>349.50585585585594</v>
      </c>
    </row>
    <row r="1094" spans="1:17" ht="14.4" customHeight="1" x14ac:dyDescent="0.3">
      <c r="A1094" s="661" t="s">
        <v>575</v>
      </c>
      <c r="B1094" s="662" t="s">
        <v>8569</v>
      </c>
      <c r="C1094" s="662" t="s">
        <v>6932</v>
      </c>
      <c r="D1094" s="662" t="s">
        <v>7360</v>
      </c>
      <c r="E1094" s="662" t="s">
        <v>7361</v>
      </c>
      <c r="F1094" s="665">
        <v>20</v>
      </c>
      <c r="G1094" s="665">
        <v>1726.05</v>
      </c>
      <c r="H1094" s="665">
        <v>1</v>
      </c>
      <c r="I1094" s="665">
        <v>86.302499999999995</v>
      </c>
      <c r="J1094" s="665"/>
      <c r="K1094" s="665"/>
      <c r="L1094" s="665"/>
      <c r="M1094" s="665"/>
      <c r="N1094" s="665">
        <v>42</v>
      </c>
      <c r="O1094" s="665">
        <v>3668.1600000000003</v>
      </c>
      <c r="P1094" s="678">
        <v>2.1251759798383594</v>
      </c>
      <c r="Q1094" s="666">
        <v>87.337142857142865</v>
      </c>
    </row>
    <row r="1095" spans="1:17" ht="14.4" customHeight="1" x14ac:dyDescent="0.3">
      <c r="A1095" s="661" t="s">
        <v>575</v>
      </c>
      <c r="B1095" s="662" t="s">
        <v>8569</v>
      </c>
      <c r="C1095" s="662" t="s">
        <v>6932</v>
      </c>
      <c r="D1095" s="662" t="s">
        <v>7362</v>
      </c>
      <c r="E1095" s="662" t="s">
        <v>7363</v>
      </c>
      <c r="F1095" s="665">
        <v>21</v>
      </c>
      <c r="G1095" s="665">
        <v>859.95</v>
      </c>
      <c r="H1095" s="665">
        <v>1</v>
      </c>
      <c r="I1095" s="665">
        <v>40.950000000000003</v>
      </c>
      <c r="J1095" s="665">
        <v>10</v>
      </c>
      <c r="K1095" s="665">
        <v>712.2</v>
      </c>
      <c r="L1095" s="665">
        <v>0.82818768533054243</v>
      </c>
      <c r="M1095" s="665">
        <v>71.22</v>
      </c>
      <c r="N1095" s="665">
        <v>40</v>
      </c>
      <c r="O1095" s="665">
        <v>1567.2</v>
      </c>
      <c r="P1095" s="678">
        <v>1.822431536717251</v>
      </c>
      <c r="Q1095" s="666">
        <v>39.18</v>
      </c>
    </row>
    <row r="1096" spans="1:17" ht="14.4" customHeight="1" x14ac:dyDescent="0.3">
      <c r="A1096" s="661" t="s">
        <v>575</v>
      </c>
      <c r="B1096" s="662" t="s">
        <v>8569</v>
      </c>
      <c r="C1096" s="662" t="s">
        <v>6932</v>
      </c>
      <c r="D1096" s="662" t="s">
        <v>8575</v>
      </c>
      <c r="E1096" s="662" t="s">
        <v>8576</v>
      </c>
      <c r="F1096" s="665"/>
      <c r="G1096" s="665"/>
      <c r="H1096" s="665"/>
      <c r="I1096" s="665"/>
      <c r="J1096" s="665"/>
      <c r="K1096" s="665"/>
      <c r="L1096" s="665"/>
      <c r="M1096" s="665"/>
      <c r="N1096" s="665">
        <v>1.2</v>
      </c>
      <c r="O1096" s="665">
        <v>508.76</v>
      </c>
      <c r="P1096" s="678"/>
      <c r="Q1096" s="666">
        <v>423.9666666666667</v>
      </c>
    </row>
    <row r="1097" spans="1:17" ht="14.4" customHeight="1" x14ac:dyDescent="0.3">
      <c r="A1097" s="661" t="s">
        <v>575</v>
      </c>
      <c r="B1097" s="662" t="s">
        <v>8569</v>
      </c>
      <c r="C1097" s="662" t="s">
        <v>6932</v>
      </c>
      <c r="D1097" s="662" t="s">
        <v>7365</v>
      </c>
      <c r="E1097" s="662"/>
      <c r="F1097" s="665">
        <v>3.8</v>
      </c>
      <c r="G1097" s="665">
        <v>1443.05</v>
      </c>
      <c r="H1097" s="665">
        <v>1</v>
      </c>
      <c r="I1097" s="665">
        <v>379.75</v>
      </c>
      <c r="J1097" s="665">
        <v>3</v>
      </c>
      <c r="K1097" s="665">
        <v>1139.25</v>
      </c>
      <c r="L1097" s="665">
        <v>0.78947368421052633</v>
      </c>
      <c r="M1097" s="665">
        <v>379.75</v>
      </c>
      <c r="N1097" s="665"/>
      <c r="O1097" s="665"/>
      <c r="P1097" s="678"/>
      <c r="Q1097" s="666"/>
    </row>
    <row r="1098" spans="1:17" ht="14.4" customHeight="1" x14ac:dyDescent="0.3">
      <c r="A1098" s="661" t="s">
        <v>575</v>
      </c>
      <c r="B1098" s="662" t="s">
        <v>8569</v>
      </c>
      <c r="C1098" s="662" t="s">
        <v>6932</v>
      </c>
      <c r="D1098" s="662" t="s">
        <v>7366</v>
      </c>
      <c r="E1098" s="662" t="s">
        <v>2491</v>
      </c>
      <c r="F1098" s="665">
        <v>30</v>
      </c>
      <c r="G1098" s="665">
        <v>6874.8</v>
      </c>
      <c r="H1098" s="665">
        <v>1</v>
      </c>
      <c r="I1098" s="665">
        <v>229.16</v>
      </c>
      <c r="J1098" s="665">
        <v>8</v>
      </c>
      <c r="K1098" s="665">
        <v>1833.28</v>
      </c>
      <c r="L1098" s="665">
        <v>0.26666666666666666</v>
      </c>
      <c r="M1098" s="665">
        <v>229.16</v>
      </c>
      <c r="N1098" s="665">
        <v>44</v>
      </c>
      <c r="O1098" s="665">
        <v>9744.4</v>
      </c>
      <c r="P1098" s="678">
        <v>1.4174085064292778</v>
      </c>
      <c r="Q1098" s="666">
        <v>221.46363636363637</v>
      </c>
    </row>
    <row r="1099" spans="1:17" ht="14.4" customHeight="1" x14ac:dyDescent="0.3">
      <c r="A1099" s="661" t="s">
        <v>575</v>
      </c>
      <c r="B1099" s="662" t="s">
        <v>8569</v>
      </c>
      <c r="C1099" s="662" t="s">
        <v>6932</v>
      </c>
      <c r="D1099" s="662" t="s">
        <v>7367</v>
      </c>
      <c r="E1099" s="662" t="s">
        <v>7368</v>
      </c>
      <c r="F1099" s="665">
        <v>1.4000000000000001</v>
      </c>
      <c r="G1099" s="665">
        <v>303.8</v>
      </c>
      <c r="H1099" s="665">
        <v>1</v>
      </c>
      <c r="I1099" s="665">
        <v>217</v>
      </c>
      <c r="J1099" s="665"/>
      <c r="K1099" s="665"/>
      <c r="L1099" s="665"/>
      <c r="M1099" s="665"/>
      <c r="N1099" s="665"/>
      <c r="O1099" s="665"/>
      <c r="P1099" s="678"/>
      <c r="Q1099" s="666"/>
    </row>
    <row r="1100" spans="1:17" ht="14.4" customHeight="1" x14ac:dyDescent="0.3">
      <c r="A1100" s="661" t="s">
        <v>575</v>
      </c>
      <c r="B1100" s="662" t="s">
        <v>8569</v>
      </c>
      <c r="C1100" s="662" t="s">
        <v>6932</v>
      </c>
      <c r="D1100" s="662" t="s">
        <v>7369</v>
      </c>
      <c r="E1100" s="662" t="s">
        <v>1813</v>
      </c>
      <c r="F1100" s="665">
        <v>9</v>
      </c>
      <c r="G1100" s="665">
        <v>618.66</v>
      </c>
      <c r="H1100" s="665">
        <v>1</v>
      </c>
      <c r="I1100" s="665">
        <v>68.739999999999995</v>
      </c>
      <c r="J1100" s="665"/>
      <c r="K1100" s="665"/>
      <c r="L1100" s="665"/>
      <c r="M1100" s="665"/>
      <c r="N1100" s="665">
        <v>21</v>
      </c>
      <c r="O1100" s="665">
        <v>1380.75</v>
      </c>
      <c r="P1100" s="678">
        <v>2.2318397827562797</v>
      </c>
      <c r="Q1100" s="666">
        <v>65.75</v>
      </c>
    </row>
    <row r="1101" spans="1:17" ht="14.4" customHeight="1" x14ac:dyDescent="0.3">
      <c r="A1101" s="661" t="s">
        <v>575</v>
      </c>
      <c r="B1101" s="662" t="s">
        <v>8569</v>
      </c>
      <c r="C1101" s="662" t="s">
        <v>6932</v>
      </c>
      <c r="D1101" s="662" t="s">
        <v>8577</v>
      </c>
      <c r="E1101" s="662" t="s">
        <v>8578</v>
      </c>
      <c r="F1101" s="665"/>
      <c r="G1101" s="665"/>
      <c r="H1101" s="665"/>
      <c r="I1101" s="665"/>
      <c r="J1101" s="665">
        <v>3</v>
      </c>
      <c r="K1101" s="665">
        <v>145.4</v>
      </c>
      <c r="L1101" s="665"/>
      <c r="M1101" s="665">
        <v>48.466666666666669</v>
      </c>
      <c r="N1101" s="665"/>
      <c r="O1101" s="665"/>
      <c r="P1101" s="678"/>
      <c r="Q1101" s="666"/>
    </row>
    <row r="1102" spans="1:17" ht="14.4" customHeight="1" x14ac:dyDescent="0.3">
      <c r="A1102" s="661" t="s">
        <v>575</v>
      </c>
      <c r="B1102" s="662" t="s">
        <v>8569</v>
      </c>
      <c r="C1102" s="662" t="s">
        <v>6932</v>
      </c>
      <c r="D1102" s="662" t="s">
        <v>7370</v>
      </c>
      <c r="E1102" s="662" t="s">
        <v>1756</v>
      </c>
      <c r="F1102" s="665">
        <v>6.3</v>
      </c>
      <c r="G1102" s="665">
        <v>610.06999999999994</v>
      </c>
      <c r="H1102" s="665">
        <v>1</v>
      </c>
      <c r="I1102" s="665">
        <v>96.836507936507928</v>
      </c>
      <c r="J1102" s="665">
        <v>6.6</v>
      </c>
      <c r="K1102" s="665">
        <v>620.19999999999993</v>
      </c>
      <c r="L1102" s="665">
        <v>1.016604651925189</v>
      </c>
      <c r="M1102" s="665">
        <v>93.969696969696969</v>
      </c>
      <c r="N1102" s="665">
        <v>4.5999999999999996</v>
      </c>
      <c r="O1102" s="665">
        <v>426.45</v>
      </c>
      <c r="P1102" s="678">
        <v>0.69901814545871788</v>
      </c>
      <c r="Q1102" s="666">
        <v>92.706521739130437</v>
      </c>
    </row>
    <row r="1103" spans="1:17" ht="14.4" customHeight="1" x14ac:dyDescent="0.3">
      <c r="A1103" s="661" t="s">
        <v>575</v>
      </c>
      <c r="B1103" s="662" t="s">
        <v>8569</v>
      </c>
      <c r="C1103" s="662" t="s">
        <v>6932</v>
      </c>
      <c r="D1103" s="662" t="s">
        <v>7371</v>
      </c>
      <c r="E1103" s="662" t="s">
        <v>2702</v>
      </c>
      <c r="F1103" s="665">
        <v>5</v>
      </c>
      <c r="G1103" s="665">
        <v>320</v>
      </c>
      <c r="H1103" s="665">
        <v>1</v>
      </c>
      <c r="I1103" s="665">
        <v>64</v>
      </c>
      <c r="J1103" s="665">
        <v>15</v>
      </c>
      <c r="K1103" s="665">
        <v>960</v>
      </c>
      <c r="L1103" s="665">
        <v>3</v>
      </c>
      <c r="M1103" s="665">
        <v>64</v>
      </c>
      <c r="N1103" s="665">
        <v>44</v>
      </c>
      <c r="O1103" s="665">
        <v>3086.6</v>
      </c>
      <c r="P1103" s="678">
        <v>9.645624999999999</v>
      </c>
      <c r="Q1103" s="666">
        <v>70.149999999999991</v>
      </c>
    </row>
    <row r="1104" spans="1:17" ht="14.4" customHeight="1" x14ac:dyDescent="0.3">
      <c r="A1104" s="661" t="s">
        <v>575</v>
      </c>
      <c r="B1104" s="662" t="s">
        <v>8569</v>
      </c>
      <c r="C1104" s="662" t="s">
        <v>6932</v>
      </c>
      <c r="D1104" s="662" t="s">
        <v>8579</v>
      </c>
      <c r="E1104" s="662" t="s">
        <v>8580</v>
      </c>
      <c r="F1104" s="665">
        <v>7</v>
      </c>
      <c r="G1104" s="665">
        <v>9421.16</v>
      </c>
      <c r="H1104" s="665">
        <v>1</v>
      </c>
      <c r="I1104" s="665">
        <v>1345.8799999999999</v>
      </c>
      <c r="J1104" s="665"/>
      <c r="K1104" s="665"/>
      <c r="L1104" s="665"/>
      <c r="M1104" s="665"/>
      <c r="N1104" s="665"/>
      <c r="O1104" s="665"/>
      <c r="P1104" s="678"/>
      <c r="Q1104" s="666"/>
    </row>
    <row r="1105" spans="1:17" ht="14.4" customHeight="1" x14ac:dyDescent="0.3">
      <c r="A1105" s="661" t="s">
        <v>575</v>
      </c>
      <c r="B1105" s="662" t="s">
        <v>8569</v>
      </c>
      <c r="C1105" s="662" t="s">
        <v>6932</v>
      </c>
      <c r="D1105" s="662" t="s">
        <v>8581</v>
      </c>
      <c r="E1105" s="662" t="s">
        <v>8582</v>
      </c>
      <c r="F1105" s="665"/>
      <c r="G1105" s="665"/>
      <c r="H1105" s="665"/>
      <c r="I1105" s="665"/>
      <c r="J1105" s="665"/>
      <c r="K1105" s="665"/>
      <c r="L1105" s="665"/>
      <c r="M1105" s="665"/>
      <c r="N1105" s="665">
        <v>2.6</v>
      </c>
      <c r="O1105" s="665">
        <v>1559.48</v>
      </c>
      <c r="P1105" s="678"/>
      <c r="Q1105" s="666">
        <v>599.79999999999995</v>
      </c>
    </row>
    <row r="1106" spans="1:17" ht="14.4" customHeight="1" x14ac:dyDescent="0.3">
      <c r="A1106" s="661" t="s">
        <v>575</v>
      </c>
      <c r="B1106" s="662" t="s">
        <v>8569</v>
      </c>
      <c r="C1106" s="662" t="s">
        <v>6932</v>
      </c>
      <c r="D1106" s="662" t="s">
        <v>7374</v>
      </c>
      <c r="E1106" s="662" t="s">
        <v>2673</v>
      </c>
      <c r="F1106" s="665"/>
      <c r="G1106" s="665"/>
      <c r="H1106" s="665"/>
      <c r="I1106" s="665"/>
      <c r="J1106" s="665"/>
      <c r="K1106" s="665"/>
      <c r="L1106" s="665"/>
      <c r="M1106" s="665"/>
      <c r="N1106" s="665">
        <v>3.6</v>
      </c>
      <c r="O1106" s="665">
        <v>2879.19</v>
      </c>
      <c r="P1106" s="678"/>
      <c r="Q1106" s="666">
        <v>799.77499999999998</v>
      </c>
    </row>
    <row r="1107" spans="1:17" ht="14.4" customHeight="1" x14ac:dyDescent="0.3">
      <c r="A1107" s="661" t="s">
        <v>575</v>
      </c>
      <c r="B1107" s="662" t="s">
        <v>8569</v>
      </c>
      <c r="C1107" s="662" t="s">
        <v>6932</v>
      </c>
      <c r="D1107" s="662" t="s">
        <v>8583</v>
      </c>
      <c r="E1107" s="662" t="s">
        <v>2511</v>
      </c>
      <c r="F1107" s="665"/>
      <c r="G1107" s="665"/>
      <c r="H1107" s="665"/>
      <c r="I1107" s="665"/>
      <c r="J1107" s="665">
        <v>21</v>
      </c>
      <c r="K1107" s="665">
        <v>2030.49</v>
      </c>
      <c r="L1107" s="665"/>
      <c r="M1107" s="665">
        <v>96.69</v>
      </c>
      <c r="N1107" s="665">
        <v>7</v>
      </c>
      <c r="O1107" s="665">
        <v>647.42999999999995</v>
      </c>
      <c r="P1107" s="678"/>
      <c r="Q1107" s="666">
        <v>92.49</v>
      </c>
    </row>
    <row r="1108" spans="1:17" ht="14.4" customHeight="1" x14ac:dyDescent="0.3">
      <c r="A1108" s="661" t="s">
        <v>575</v>
      </c>
      <c r="B1108" s="662" t="s">
        <v>8569</v>
      </c>
      <c r="C1108" s="662" t="s">
        <v>6932</v>
      </c>
      <c r="D1108" s="662" t="s">
        <v>7375</v>
      </c>
      <c r="E1108" s="662" t="s">
        <v>7376</v>
      </c>
      <c r="F1108" s="665"/>
      <c r="G1108" s="665"/>
      <c r="H1108" s="665"/>
      <c r="I1108" s="665"/>
      <c r="J1108" s="665"/>
      <c r="K1108" s="665"/>
      <c r="L1108" s="665"/>
      <c r="M1108" s="665"/>
      <c r="N1108" s="665">
        <v>0.9</v>
      </c>
      <c r="O1108" s="665">
        <v>1421.77</v>
      </c>
      <c r="P1108" s="678"/>
      <c r="Q1108" s="666">
        <v>1579.7444444444443</v>
      </c>
    </row>
    <row r="1109" spans="1:17" ht="14.4" customHeight="1" x14ac:dyDescent="0.3">
      <c r="A1109" s="661" t="s">
        <v>575</v>
      </c>
      <c r="B1109" s="662" t="s">
        <v>8569</v>
      </c>
      <c r="C1109" s="662" t="s">
        <v>6932</v>
      </c>
      <c r="D1109" s="662" t="s">
        <v>7377</v>
      </c>
      <c r="E1109" s="662" t="s">
        <v>1807</v>
      </c>
      <c r="F1109" s="665"/>
      <c r="G1109" s="665"/>
      <c r="H1109" s="665"/>
      <c r="I1109" s="665"/>
      <c r="J1109" s="665"/>
      <c r="K1109" s="665"/>
      <c r="L1109" s="665"/>
      <c r="M1109" s="665"/>
      <c r="N1109" s="665">
        <v>2.9</v>
      </c>
      <c r="O1109" s="665">
        <v>5122.05</v>
      </c>
      <c r="P1109" s="678"/>
      <c r="Q1109" s="666">
        <v>1766.2241379310346</v>
      </c>
    </row>
    <row r="1110" spans="1:17" ht="14.4" customHeight="1" x14ac:dyDescent="0.3">
      <c r="A1110" s="661" t="s">
        <v>575</v>
      </c>
      <c r="B1110" s="662" t="s">
        <v>8569</v>
      </c>
      <c r="C1110" s="662" t="s">
        <v>6932</v>
      </c>
      <c r="D1110" s="662" t="s">
        <v>7380</v>
      </c>
      <c r="E1110" s="662" t="s">
        <v>1819</v>
      </c>
      <c r="F1110" s="665">
        <v>2.1</v>
      </c>
      <c r="G1110" s="665">
        <v>859.95</v>
      </c>
      <c r="H1110" s="665">
        <v>1</v>
      </c>
      <c r="I1110" s="665">
        <v>409.5</v>
      </c>
      <c r="J1110" s="665"/>
      <c r="K1110" s="665"/>
      <c r="L1110" s="665"/>
      <c r="M1110" s="665"/>
      <c r="N1110" s="665">
        <v>1.5</v>
      </c>
      <c r="O1110" s="665">
        <v>587.70000000000005</v>
      </c>
      <c r="P1110" s="678">
        <v>0.68341182626896912</v>
      </c>
      <c r="Q1110" s="666">
        <v>391.8</v>
      </c>
    </row>
    <row r="1111" spans="1:17" ht="14.4" customHeight="1" x14ac:dyDescent="0.3">
      <c r="A1111" s="661" t="s">
        <v>575</v>
      </c>
      <c r="B1111" s="662" t="s">
        <v>8569</v>
      </c>
      <c r="C1111" s="662" t="s">
        <v>6932</v>
      </c>
      <c r="D1111" s="662" t="s">
        <v>7381</v>
      </c>
      <c r="E1111" s="662" t="s">
        <v>2758</v>
      </c>
      <c r="F1111" s="665">
        <v>4</v>
      </c>
      <c r="G1111" s="665">
        <v>15703.619999999999</v>
      </c>
      <c r="H1111" s="665">
        <v>1</v>
      </c>
      <c r="I1111" s="665">
        <v>3925.9049999999997</v>
      </c>
      <c r="J1111" s="665">
        <v>4.2</v>
      </c>
      <c r="K1111" s="665">
        <v>16488.78</v>
      </c>
      <c r="L1111" s="665">
        <v>1.0499986627287212</v>
      </c>
      <c r="M1111" s="665">
        <v>3925.8999999999996</v>
      </c>
      <c r="N1111" s="665">
        <v>11.8</v>
      </c>
      <c r="O1111" s="665">
        <v>44140.22</v>
      </c>
      <c r="P1111" s="678">
        <v>2.8108308784853433</v>
      </c>
      <c r="Q1111" s="666">
        <v>3740.6966101694916</v>
      </c>
    </row>
    <row r="1112" spans="1:17" ht="14.4" customHeight="1" x14ac:dyDescent="0.3">
      <c r="A1112" s="661" t="s">
        <v>575</v>
      </c>
      <c r="B1112" s="662" t="s">
        <v>8569</v>
      </c>
      <c r="C1112" s="662" t="s">
        <v>6932</v>
      </c>
      <c r="D1112" s="662" t="s">
        <v>7382</v>
      </c>
      <c r="E1112" s="662" t="s">
        <v>7383</v>
      </c>
      <c r="F1112" s="665"/>
      <c r="G1112" s="665"/>
      <c r="H1112" s="665"/>
      <c r="I1112" s="665"/>
      <c r="J1112" s="665">
        <v>8</v>
      </c>
      <c r="K1112" s="665">
        <v>916.64</v>
      </c>
      <c r="L1112" s="665"/>
      <c r="M1112" s="665">
        <v>114.58</v>
      </c>
      <c r="N1112" s="665"/>
      <c r="O1112" s="665"/>
      <c r="P1112" s="678"/>
      <c r="Q1112" s="666"/>
    </row>
    <row r="1113" spans="1:17" ht="14.4" customHeight="1" x14ac:dyDescent="0.3">
      <c r="A1113" s="661" t="s">
        <v>575</v>
      </c>
      <c r="B1113" s="662" t="s">
        <v>8569</v>
      </c>
      <c r="C1113" s="662" t="s">
        <v>6932</v>
      </c>
      <c r="D1113" s="662" t="s">
        <v>8584</v>
      </c>
      <c r="E1113" s="662" t="s">
        <v>8585</v>
      </c>
      <c r="F1113" s="665"/>
      <c r="G1113" s="665"/>
      <c r="H1113" s="665"/>
      <c r="I1113" s="665"/>
      <c r="J1113" s="665"/>
      <c r="K1113" s="665"/>
      <c r="L1113" s="665"/>
      <c r="M1113" s="665"/>
      <c r="N1113" s="665">
        <v>9</v>
      </c>
      <c r="O1113" s="665">
        <v>1972.8</v>
      </c>
      <c r="P1113" s="678"/>
      <c r="Q1113" s="666">
        <v>219.2</v>
      </c>
    </row>
    <row r="1114" spans="1:17" ht="14.4" customHeight="1" x14ac:dyDescent="0.3">
      <c r="A1114" s="661" t="s">
        <v>575</v>
      </c>
      <c r="B1114" s="662" t="s">
        <v>8569</v>
      </c>
      <c r="C1114" s="662" t="s">
        <v>6932</v>
      </c>
      <c r="D1114" s="662" t="s">
        <v>7384</v>
      </c>
      <c r="E1114" s="662" t="s">
        <v>7385</v>
      </c>
      <c r="F1114" s="665"/>
      <c r="G1114" s="665"/>
      <c r="H1114" s="665"/>
      <c r="I1114" s="665"/>
      <c r="J1114" s="665">
        <v>41.6</v>
      </c>
      <c r="K1114" s="665">
        <v>44899.67</v>
      </c>
      <c r="L1114" s="665"/>
      <c r="M1114" s="665">
        <v>1079.3189903846153</v>
      </c>
      <c r="N1114" s="665"/>
      <c r="O1114" s="665"/>
      <c r="P1114" s="678"/>
      <c r="Q1114" s="666"/>
    </row>
    <row r="1115" spans="1:17" ht="14.4" customHeight="1" x14ac:dyDescent="0.3">
      <c r="A1115" s="661" t="s">
        <v>575</v>
      </c>
      <c r="B1115" s="662" t="s">
        <v>8569</v>
      </c>
      <c r="C1115" s="662" t="s">
        <v>6932</v>
      </c>
      <c r="D1115" s="662" t="s">
        <v>7388</v>
      </c>
      <c r="E1115" s="662" t="s">
        <v>1752</v>
      </c>
      <c r="F1115" s="665">
        <v>0.1</v>
      </c>
      <c r="G1115" s="665">
        <v>115</v>
      </c>
      <c r="H1115" s="665">
        <v>1</v>
      </c>
      <c r="I1115" s="665">
        <v>1150</v>
      </c>
      <c r="J1115" s="665">
        <v>0.5</v>
      </c>
      <c r="K1115" s="665">
        <v>403.62</v>
      </c>
      <c r="L1115" s="665">
        <v>3.5097391304347827</v>
      </c>
      <c r="M1115" s="665">
        <v>807.24</v>
      </c>
      <c r="N1115" s="665">
        <v>4.3000000000000007</v>
      </c>
      <c r="O1115" s="665">
        <v>3320.21</v>
      </c>
      <c r="P1115" s="678">
        <v>28.871391304347828</v>
      </c>
      <c r="Q1115" s="666">
        <v>772.14186046511611</v>
      </c>
    </row>
    <row r="1116" spans="1:17" ht="14.4" customHeight="1" x14ac:dyDescent="0.3">
      <c r="A1116" s="661" t="s">
        <v>575</v>
      </c>
      <c r="B1116" s="662" t="s">
        <v>8569</v>
      </c>
      <c r="C1116" s="662" t="s">
        <v>6932</v>
      </c>
      <c r="D1116" s="662" t="s">
        <v>7389</v>
      </c>
      <c r="E1116" s="662" t="s">
        <v>7390</v>
      </c>
      <c r="F1116" s="665">
        <v>13.56</v>
      </c>
      <c r="G1116" s="665">
        <v>49196.34</v>
      </c>
      <c r="H1116" s="665">
        <v>1</v>
      </c>
      <c r="I1116" s="665">
        <v>3628.0486725663714</v>
      </c>
      <c r="J1116" s="665">
        <v>21.72</v>
      </c>
      <c r="K1116" s="665">
        <v>78800.92</v>
      </c>
      <c r="L1116" s="665">
        <v>1.6017638710521962</v>
      </c>
      <c r="M1116" s="665">
        <v>3628.0349907918971</v>
      </c>
      <c r="N1116" s="665">
        <v>9.84</v>
      </c>
      <c r="O1116" s="665">
        <v>28058.010000000002</v>
      </c>
      <c r="P1116" s="678">
        <v>0.57032718287579942</v>
      </c>
      <c r="Q1116" s="666">
        <v>2851.4237804878053</v>
      </c>
    </row>
    <row r="1117" spans="1:17" ht="14.4" customHeight="1" x14ac:dyDescent="0.3">
      <c r="A1117" s="661" t="s">
        <v>575</v>
      </c>
      <c r="B1117" s="662" t="s">
        <v>8569</v>
      </c>
      <c r="C1117" s="662" t="s">
        <v>6932</v>
      </c>
      <c r="D1117" s="662" t="s">
        <v>8586</v>
      </c>
      <c r="E1117" s="662" t="s">
        <v>1849</v>
      </c>
      <c r="F1117" s="665"/>
      <c r="G1117" s="665"/>
      <c r="H1117" s="665"/>
      <c r="I1117" s="665"/>
      <c r="J1117" s="665"/>
      <c r="K1117" s="665"/>
      <c r="L1117" s="665"/>
      <c r="M1117" s="665"/>
      <c r="N1117" s="665">
        <v>1.2</v>
      </c>
      <c r="O1117" s="665">
        <v>514.44000000000005</v>
      </c>
      <c r="P1117" s="678"/>
      <c r="Q1117" s="666">
        <v>428.70000000000005</v>
      </c>
    </row>
    <row r="1118" spans="1:17" ht="14.4" customHeight="1" x14ac:dyDescent="0.3">
      <c r="A1118" s="661" t="s">
        <v>575</v>
      </c>
      <c r="B1118" s="662" t="s">
        <v>8569</v>
      </c>
      <c r="C1118" s="662" t="s">
        <v>6932</v>
      </c>
      <c r="D1118" s="662" t="s">
        <v>8587</v>
      </c>
      <c r="E1118" s="662" t="s">
        <v>8588</v>
      </c>
      <c r="F1118" s="665"/>
      <c r="G1118" s="665"/>
      <c r="H1118" s="665"/>
      <c r="I1118" s="665"/>
      <c r="J1118" s="665"/>
      <c r="K1118" s="665"/>
      <c r="L1118" s="665"/>
      <c r="M1118" s="665"/>
      <c r="N1118" s="665">
        <v>0.6</v>
      </c>
      <c r="O1118" s="665">
        <v>473.88</v>
      </c>
      <c r="P1118" s="678"/>
      <c r="Q1118" s="666">
        <v>789.80000000000007</v>
      </c>
    </row>
    <row r="1119" spans="1:17" ht="14.4" customHeight="1" x14ac:dyDescent="0.3">
      <c r="A1119" s="661" t="s">
        <v>575</v>
      </c>
      <c r="B1119" s="662" t="s">
        <v>8569</v>
      </c>
      <c r="C1119" s="662" t="s">
        <v>6932</v>
      </c>
      <c r="D1119" s="662" t="s">
        <v>7398</v>
      </c>
      <c r="E1119" s="662" t="s">
        <v>7399</v>
      </c>
      <c r="F1119" s="665"/>
      <c r="G1119" s="665"/>
      <c r="H1119" s="665"/>
      <c r="I1119" s="665"/>
      <c r="J1119" s="665">
        <v>9.1</v>
      </c>
      <c r="K1119" s="665">
        <v>4979.59</v>
      </c>
      <c r="L1119" s="665"/>
      <c r="M1119" s="665">
        <v>547.20769230769235</v>
      </c>
      <c r="N1119" s="665"/>
      <c r="O1119" s="665"/>
      <c r="P1119" s="678"/>
      <c r="Q1119" s="666"/>
    </row>
    <row r="1120" spans="1:17" ht="14.4" customHeight="1" x14ac:dyDescent="0.3">
      <c r="A1120" s="661" t="s">
        <v>575</v>
      </c>
      <c r="B1120" s="662" t="s">
        <v>8569</v>
      </c>
      <c r="C1120" s="662" t="s">
        <v>6932</v>
      </c>
      <c r="D1120" s="662" t="s">
        <v>8589</v>
      </c>
      <c r="E1120" s="662" t="s">
        <v>1810</v>
      </c>
      <c r="F1120" s="665"/>
      <c r="G1120" s="665"/>
      <c r="H1120" s="665"/>
      <c r="I1120" s="665"/>
      <c r="J1120" s="665"/>
      <c r="K1120" s="665"/>
      <c r="L1120" s="665"/>
      <c r="M1120" s="665"/>
      <c r="N1120" s="665">
        <v>1.7</v>
      </c>
      <c r="O1120" s="665">
        <v>3613.52</v>
      </c>
      <c r="P1120" s="678"/>
      <c r="Q1120" s="666">
        <v>2125.6</v>
      </c>
    </row>
    <row r="1121" spans="1:17" ht="14.4" customHeight="1" x14ac:dyDescent="0.3">
      <c r="A1121" s="661" t="s">
        <v>575</v>
      </c>
      <c r="B1121" s="662" t="s">
        <v>8569</v>
      </c>
      <c r="C1121" s="662" t="s">
        <v>7403</v>
      </c>
      <c r="D1121" s="662" t="s">
        <v>7404</v>
      </c>
      <c r="E1121" s="662" t="s">
        <v>7405</v>
      </c>
      <c r="F1121" s="665">
        <v>1</v>
      </c>
      <c r="G1121" s="665">
        <v>1215.8499999999999</v>
      </c>
      <c r="H1121" s="665">
        <v>1</v>
      </c>
      <c r="I1121" s="665">
        <v>1215.8499999999999</v>
      </c>
      <c r="J1121" s="665">
        <v>1</v>
      </c>
      <c r="K1121" s="665">
        <v>1215.8499999999999</v>
      </c>
      <c r="L1121" s="665">
        <v>1</v>
      </c>
      <c r="M1121" s="665">
        <v>1215.8499999999999</v>
      </c>
      <c r="N1121" s="665">
        <v>1</v>
      </c>
      <c r="O1121" s="665">
        <v>1215.8499999999999</v>
      </c>
      <c r="P1121" s="678">
        <v>1</v>
      </c>
      <c r="Q1121" s="666">
        <v>1215.8499999999999</v>
      </c>
    </row>
    <row r="1122" spans="1:17" ht="14.4" customHeight="1" x14ac:dyDescent="0.3">
      <c r="A1122" s="661" t="s">
        <v>575</v>
      </c>
      <c r="B1122" s="662" t="s">
        <v>8569</v>
      </c>
      <c r="C1122" s="662" t="s">
        <v>7403</v>
      </c>
      <c r="D1122" s="662" t="s">
        <v>7406</v>
      </c>
      <c r="E1122" s="662" t="s">
        <v>7407</v>
      </c>
      <c r="F1122" s="665">
        <v>411</v>
      </c>
      <c r="G1122" s="665">
        <v>762968.3400000002</v>
      </c>
      <c r="H1122" s="665">
        <v>1</v>
      </c>
      <c r="I1122" s="665">
        <v>1856.3706569343071</v>
      </c>
      <c r="J1122" s="665">
        <v>437</v>
      </c>
      <c r="K1122" s="665">
        <v>815258.46</v>
      </c>
      <c r="L1122" s="665">
        <v>1.0685351111685706</v>
      </c>
      <c r="M1122" s="665">
        <v>1865.58</v>
      </c>
      <c r="N1122" s="665">
        <v>491</v>
      </c>
      <c r="O1122" s="665">
        <v>915999.77999999991</v>
      </c>
      <c r="P1122" s="678">
        <v>1.2005737747912315</v>
      </c>
      <c r="Q1122" s="666">
        <v>1865.58</v>
      </c>
    </row>
    <row r="1123" spans="1:17" ht="14.4" customHeight="1" x14ac:dyDescent="0.3">
      <c r="A1123" s="661" t="s">
        <v>575</v>
      </c>
      <c r="B1123" s="662" t="s">
        <v>8569</v>
      </c>
      <c r="C1123" s="662" t="s">
        <v>7403</v>
      </c>
      <c r="D1123" s="662" t="s">
        <v>7408</v>
      </c>
      <c r="E1123" s="662" t="s">
        <v>7409</v>
      </c>
      <c r="F1123" s="665">
        <v>2</v>
      </c>
      <c r="G1123" s="665">
        <v>5457.42</v>
      </c>
      <c r="H1123" s="665">
        <v>1</v>
      </c>
      <c r="I1123" s="665">
        <v>2728.71</v>
      </c>
      <c r="J1123" s="665">
        <v>2</v>
      </c>
      <c r="K1123" s="665">
        <v>5457.42</v>
      </c>
      <c r="L1123" s="665">
        <v>1</v>
      </c>
      <c r="M1123" s="665">
        <v>2728.71</v>
      </c>
      <c r="N1123" s="665">
        <v>23</v>
      </c>
      <c r="O1123" s="665">
        <v>58207.389999999992</v>
      </c>
      <c r="P1123" s="678">
        <v>10.665733991519801</v>
      </c>
      <c r="Q1123" s="666">
        <v>2530.7560869565214</v>
      </c>
    </row>
    <row r="1124" spans="1:17" ht="14.4" customHeight="1" x14ac:dyDescent="0.3">
      <c r="A1124" s="661" t="s">
        <v>575</v>
      </c>
      <c r="B1124" s="662" t="s">
        <v>8569</v>
      </c>
      <c r="C1124" s="662" t="s">
        <v>7403</v>
      </c>
      <c r="D1124" s="662" t="s">
        <v>8590</v>
      </c>
      <c r="E1124" s="662" t="s">
        <v>7409</v>
      </c>
      <c r="F1124" s="665"/>
      <c r="G1124" s="665"/>
      <c r="H1124" s="665"/>
      <c r="I1124" s="665"/>
      <c r="J1124" s="665">
        <v>1</v>
      </c>
      <c r="K1124" s="665">
        <v>1614.05</v>
      </c>
      <c r="L1124" s="665"/>
      <c r="M1124" s="665">
        <v>1614.05</v>
      </c>
      <c r="N1124" s="665">
        <v>1</v>
      </c>
      <c r="O1124" s="665">
        <v>1614.05</v>
      </c>
      <c r="P1124" s="678"/>
      <c r="Q1124" s="666">
        <v>1614.05</v>
      </c>
    </row>
    <row r="1125" spans="1:17" ht="14.4" customHeight="1" x14ac:dyDescent="0.3">
      <c r="A1125" s="661" t="s">
        <v>575</v>
      </c>
      <c r="B1125" s="662" t="s">
        <v>8569</v>
      </c>
      <c r="C1125" s="662" t="s">
        <v>7403</v>
      </c>
      <c r="D1125" s="662" t="s">
        <v>7410</v>
      </c>
      <c r="E1125" s="662" t="s">
        <v>7411</v>
      </c>
      <c r="F1125" s="665">
        <v>6</v>
      </c>
      <c r="G1125" s="665">
        <v>11193.48</v>
      </c>
      <c r="H1125" s="665">
        <v>1</v>
      </c>
      <c r="I1125" s="665">
        <v>1865.58</v>
      </c>
      <c r="J1125" s="665">
        <v>10</v>
      </c>
      <c r="K1125" s="665">
        <v>18655.800000000003</v>
      </c>
      <c r="L1125" s="665">
        <v>1.666666666666667</v>
      </c>
      <c r="M1125" s="665">
        <v>1865.5800000000004</v>
      </c>
      <c r="N1125" s="665">
        <v>4</v>
      </c>
      <c r="O1125" s="665">
        <v>7462.32</v>
      </c>
      <c r="P1125" s="678">
        <v>0.66666666666666663</v>
      </c>
      <c r="Q1125" s="666">
        <v>1865.58</v>
      </c>
    </row>
    <row r="1126" spans="1:17" ht="14.4" customHeight="1" x14ac:dyDescent="0.3">
      <c r="A1126" s="661" t="s">
        <v>575</v>
      </c>
      <c r="B1126" s="662" t="s">
        <v>8569</v>
      </c>
      <c r="C1126" s="662" t="s">
        <v>7403</v>
      </c>
      <c r="D1126" s="662" t="s">
        <v>7412</v>
      </c>
      <c r="E1126" s="662" t="s">
        <v>7413</v>
      </c>
      <c r="F1126" s="665">
        <v>5</v>
      </c>
      <c r="G1126" s="665">
        <v>40371.800000000003</v>
      </c>
      <c r="H1126" s="665">
        <v>1</v>
      </c>
      <c r="I1126" s="665">
        <v>8074.3600000000006</v>
      </c>
      <c r="J1126" s="665"/>
      <c r="K1126" s="665"/>
      <c r="L1126" s="665"/>
      <c r="M1126" s="665"/>
      <c r="N1126" s="665"/>
      <c r="O1126" s="665"/>
      <c r="P1126" s="678"/>
      <c r="Q1126" s="666"/>
    </row>
    <row r="1127" spans="1:17" ht="14.4" customHeight="1" x14ac:dyDescent="0.3">
      <c r="A1127" s="661" t="s">
        <v>575</v>
      </c>
      <c r="B1127" s="662" t="s">
        <v>8569</v>
      </c>
      <c r="C1127" s="662" t="s">
        <v>7403</v>
      </c>
      <c r="D1127" s="662" t="s">
        <v>7414</v>
      </c>
      <c r="E1127" s="662" t="s">
        <v>7415</v>
      </c>
      <c r="F1127" s="665">
        <v>3</v>
      </c>
      <c r="G1127" s="665">
        <v>29058.3</v>
      </c>
      <c r="H1127" s="665">
        <v>1</v>
      </c>
      <c r="I1127" s="665">
        <v>9686.1</v>
      </c>
      <c r="J1127" s="665">
        <v>2</v>
      </c>
      <c r="K1127" s="665">
        <v>19372.2</v>
      </c>
      <c r="L1127" s="665">
        <v>0.66666666666666674</v>
      </c>
      <c r="M1127" s="665">
        <v>9686.1</v>
      </c>
      <c r="N1127" s="665"/>
      <c r="O1127" s="665"/>
      <c r="P1127" s="678"/>
      <c r="Q1127" s="666"/>
    </row>
    <row r="1128" spans="1:17" ht="14.4" customHeight="1" x14ac:dyDescent="0.3">
      <c r="A1128" s="661" t="s">
        <v>575</v>
      </c>
      <c r="B1128" s="662" t="s">
        <v>8569</v>
      </c>
      <c r="C1128" s="662" t="s">
        <v>7403</v>
      </c>
      <c r="D1128" s="662" t="s">
        <v>7416</v>
      </c>
      <c r="E1128" s="662" t="s">
        <v>7417</v>
      </c>
      <c r="F1128" s="665">
        <v>88</v>
      </c>
      <c r="G1128" s="665">
        <v>80936.920000000013</v>
      </c>
      <c r="H1128" s="665">
        <v>1</v>
      </c>
      <c r="I1128" s="665">
        <v>919.7377272727274</v>
      </c>
      <c r="J1128" s="665">
        <v>44</v>
      </c>
      <c r="K1128" s="665">
        <v>40725.08</v>
      </c>
      <c r="L1128" s="665">
        <v>0.50317061731531165</v>
      </c>
      <c r="M1128" s="665">
        <v>925.57</v>
      </c>
      <c r="N1128" s="665">
        <v>51</v>
      </c>
      <c r="O1128" s="665">
        <v>47204.07</v>
      </c>
      <c r="P1128" s="678">
        <v>0.58322048825183848</v>
      </c>
      <c r="Q1128" s="666">
        <v>925.57</v>
      </c>
    </row>
    <row r="1129" spans="1:17" ht="14.4" customHeight="1" x14ac:dyDescent="0.3">
      <c r="A1129" s="661" t="s">
        <v>575</v>
      </c>
      <c r="B1129" s="662" t="s">
        <v>8569</v>
      </c>
      <c r="C1129" s="662" t="s">
        <v>7403</v>
      </c>
      <c r="D1129" s="662" t="s">
        <v>7418</v>
      </c>
      <c r="E1129" s="662" t="s">
        <v>7419</v>
      </c>
      <c r="F1129" s="665"/>
      <c r="G1129" s="665"/>
      <c r="H1129" s="665"/>
      <c r="I1129" s="665"/>
      <c r="J1129" s="665"/>
      <c r="K1129" s="665"/>
      <c r="L1129" s="665"/>
      <c r="M1129" s="665"/>
      <c r="N1129" s="665">
        <v>2</v>
      </c>
      <c r="O1129" s="665">
        <v>477.36</v>
      </c>
      <c r="P1129" s="678"/>
      <c r="Q1129" s="666">
        <v>238.68</v>
      </c>
    </row>
    <row r="1130" spans="1:17" ht="14.4" customHeight="1" x14ac:dyDescent="0.3">
      <c r="A1130" s="661" t="s">
        <v>575</v>
      </c>
      <c r="B1130" s="662" t="s">
        <v>8569</v>
      </c>
      <c r="C1130" s="662" t="s">
        <v>7403</v>
      </c>
      <c r="D1130" s="662" t="s">
        <v>8591</v>
      </c>
      <c r="E1130" s="662" t="s">
        <v>8592</v>
      </c>
      <c r="F1130" s="665"/>
      <c r="G1130" s="665"/>
      <c r="H1130" s="665"/>
      <c r="I1130" s="665"/>
      <c r="J1130" s="665"/>
      <c r="K1130" s="665"/>
      <c r="L1130" s="665"/>
      <c r="M1130" s="665"/>
      <c r="N1130" s="665">
        <v>1</v>
      </c>
      <c r="O1130" s="665">
        <v>2460.89</v>
      </c>
      <c r="P1130" s="678"/>
      <c r="Q1130" s="666">
        <v>2460.89</v>
      </c>
    </row>
    <row r="1131" spans="1:17" ht="14.4" customHeight="1" x14ac:dyDescent="0.3">
      <c r="A1131" s="661" t="s">
        <v>575</v>
      </c>
      <c r="B1131" s="662" t="s">
        <v>8569</v>
      </c>
      <c r="C1131" s="662" t="s">
        <v>7403</v>
      </c>
      <c r="D1131" s="662" t="s">
        <v>8593</v>
      </c>
      <c r="E1131" s="662" t="s">
        <v>8594</v>
      </c>
      <c r="F1131" s="665"/>
      <c r="G1131" s="665"/>
      <c r="H1131" s="665"/>
      <c r="I1131" s="665"/>
      <c r="J1131" s="665"/>
      <c r="K1131" s="665"/>
      <c r="L1131" s="665"/>
      <c r="M1131" s="665"/>
      <c r="N1131" s="665">
        <v>3</v>
      </c>
      <c r="O1131" s="665">
        <v>3270.12</v>
      </c>
      <c r="P1131" s="678"/>
      <c r="Q1131" s="666">
        <v>1090.04</v>
      </c>
    </row>
    <row r="1132" spans="1:17" ht="14.4" customHeight="1" x14ac:dyDescent="0.3">
      <c r="A1132" s="661" t="s">
        <v>575</v>
      </c>
      <c r="B1132" s="662" t="s">
        <v>8569</v>
      </c>
      <c r="C1132" s="662" t="s">
        <v>6967</v>
      </c>
      <c r="D1132" s="662" t="s">
        <v>7170</v>
      </c>
      <c r="E1132" s="662" t="s">
        <v>7171</v>
      </c>
      <c r="F1132" s="665">
        <v>120</v>
      </c>
      <c r="G1132" s="665">
        <v>39597.599999999999</v>
      </c>
      <c r="H1132" s="665">
        <v>1</v>
      </c>
      <c r="I1132" s="665">
        <v>329.97999999999996</v>
      </c>
      <c r="J1132" s="665">
        <v>87</v>
      </c>
      <c r="K1132" s="665">
        <v>28708.260000000002</v>
      </c>
      <c r="L1132" s="665">
        <v>0.72500000000000009</v>
      </c>
      <c r="M1132" s="665">
        <v>329.98</v>
      </c>
      <c r="N1132" s="665">
        <v>182</v>
      </c>
      <c r="O1132" s="665">
        <v>60056.36</v>
      </c>
      <c r="P1132" s="678">
        <v>1.5166666666666668</v>
      </c>
      <c r="Q1132" s="666">
        <v>329.98</v>
      </c>
    </row>
    <row r="1133" spans="1:17" ht="14.4" customHeight="1" x14ac:dyDescent="0.3">
      <c r="A1133" s="661" t="s">
        <v>575</v>
      </c>
      <c r="B1133" s="662" t="s">
        <v>8569</v>
      </c>
      <c r="C1133" s="662" t="s">
        <v>6967</v>
      </c>
      <c r="D1133" s="662" t="s">
        <v>7420</v>
      </c>
      <c r="E1133" s="662" t="s">
        <v>7171</v>
      </c>
      <c r="F1133" s="665">
        <v>28</v>
      </c>
      <c r="G1133" s="665">
        <v>12135.48</v>
      </c>
      <c r="H1133" s="665">
        <v>1</v>
      </c>
      <c r="I1133" s="665">
        <v>433.40999999999997</v>
      </c>
      <c r="J1133" s="665">
        <v>8</v>
      </c>
      <c r="K1133" s="665">
        <v>3467.28</v>
      </c>
      <c r="L1133" s="665">
        <v>0.28571428571428575</v>
      </c>
      <c r="M1133" s="665">
        <v>433.41</v>
      </c>
      <c r="N1133" s="665">
        <v>55</v>
      </c>
      <c r="O1133" s="665">
        <v>23837.550000000003</v>
      </c>
      <c r="P1133" s="678">
        <v>1.9642857142857146</v>
      </c>
      <c r="Q1133" s="666">
        <v>433.41</v>
      </c>
    </row>
    <row r="1134" spans="1:17" ht="14.4" customHeight="1" x14ac:dyDescent="0.3">
      <c r="A1134" s="661" t="s">
        <v>575</v>
      </c>
      <c r="B1134" s="662" t="s">
        <v>8569</v>
      </c>
      <c r="C1134" s="662" t="s">
        <v>6967</v>
      </c>
      <c r="D1134" s="662" t="s">
        <v>7172</v>
      </c>
      <c r="E1134" s="662" t="s">
        <v>7173</v>
      </c>
      <c r="F1134" s="665">
        <v>6</v>
      </c>
      <c r="G1134" s="665">
        <v>8612.16</v>
      </c>
      <c r="H1134" s="665">
        <v>1</v>
      </c>
      <c r="I1134" s="665">
        <v>1435.36</v>
      </c>
      <c r="J1134" s="665">
        <v>8</v>
      </c>
      <c r="K1134" s="665">
        <v>11482.88</v>
      </c>
      <c r="L1134" s="665">
        <v>1.3333333333333333</v>
      </c>
      <c r="M1134" s="665">
        <v>1435.36</v>
      </c>
      <c r="N1134" s="665">
        <v>25</v>
      </c>
      <c r="O1134" s="665">
        <v>35884</v>
      </c>
      <c r="P1134" s="678">
        <v>4.166666666666667</v>
      </c>
      <c r="Q1134" s="666">
        <v>1435.36</v>
      </c>
    </row>
    <row r="1135" spans="1:17" ht="14.4" customHeight="1" x14ac:dyDescent="0.3">
      <c r="A1135" s="661" t="s">
        <v>575</v>
      </c>
      <c r="B1135" s="662" t="s">
        <v>8569</v>
      </c>
      <c r="C1135" s="662" t="s">
        <v>6967</v>
      </c>
      <c r="D1135" s="662" t="s">
        <v>7421</v>
      </c>
      <c r="E1135" s="662" t="s">
        <v>7173</v>
      </c>
      <c r="F1135" s="665">
        <v>1</v>
      </c>
      <c r="G1135" s="665">
        <v>1697.77</v>
      </c>
      <c r="H1135" s="665">
        <v>1</v>
      </c>
      <c r="I1135" s="665">
        <v>1697.77</v>
      </c>
      <c r="J1135" s="665"/>
      <c r="K1135" s="665"/>
      <c r="L1135" s="665"/>
      <c r="M1135" s="665"/>
      <c r="N1135" s="665">
        <v>3</v>
      </c>
      <c r="O1135" s="665">
        <v>5093.3099999999995</v>
      </c>
      <c r="P1135" s="678">
        <v>2.9999999999999996</v>
      </c>
      <c r="Q1135" s="666">
        <v>1697.7699999999998</v>
      </c>
    </row>
    <row r="1136" spans="1:17" ht="14.4" customHeight="1" x14ac:dyDescent="0.3">
      <c r="A1136" s="661" t="s">
        <v>575</v>
      </c>
      <c r="B1136" s="662" t="s">
        <v>8569</v>
      </c>
      <c r="C1136" s="662" t="s">
        <v>6967</v>
      </c>
      <c r="D1136" s="662" t="s">
        <v>7424</v>
      </c>
      <c r="E1136" s="662" t="s">
        <v>7423</v>
      </c>
      <c r="F1136" s="665">
        <v>4</v>
      </c>
      <c r="G1136" s="665">
        <v>1889.92</v>
      </c>
      <c r="H1136" s="665">
        <v>1</v>
      </c>
      <c r="I1136" s="665">
        <v>472.48</v>
      </c>
      <c r="J1136" s="665"/>
      <c r="K1136" s="665"/>
      <c r="L1136" s="665"/>
      <c r="M1136" s="665"/>
      <c r="N1136" s="665">
        <v>8</v>
      </c>
      <c r="O1136" s="665">
        <v>3779.84</v>
      </c>
      <c r="P1136" s="678">
        <v>2</v>
      </c>
      <c r="Q1136" s="666">
        <v>472.48</v>
      </c>
    </row>
    <row r="1137" spans="1:17" ht="14.4" customHeight="1" x14ac:dyDescent="0.3">
      <c r="A1137" s="661" t="s">
        <v>575</v>
      </c>
      <c r="B1137" s="662" t="s">
        <v>8569</v>
      </c>
      <c r="C1137" s="662" t="s">
        <v>6967</v>
      </c>
      <c r="D1137" s="662" t="s">
        <v>7425</v>
      </c>
      <c r="E1137" s="662" t="s">
        <v>7423</v>
      </c>
      <c r="F1137" s="665">
        <v>1</v>
      </c>
      <c r="G1137" s="665">
        <v>466.47</v>
      </c>
      <c r="H1137" s="665">
        <v>1</v>
      </c>
      <c r="I1137" s="665">
        <v>466.47</v>
      </c>
      <c r="J1137" s="665"/>
      <c r="K1137" s="665"/>
      <c r="L1137" s="665"/>
      <c r="M1137" s="665"/>
      <c r="N1137" s="665"/>
      <c r="O1137" s="665"/>
      <c r="P1137" s="678"/>
      <c r="Q1137" s="666"/>
    </row>
    <row r="1138" spans="1:17" ht="14.4" customHeight="1" x14ac:dyDescent="0.3">
      <c r="A1138" s="661" t="s">
        <v>575</v>
      </c>
      <c r="B1138" s="662" t="s">
        <v>8569</v>
      </c>
      <c r="C1138" s="662" t="s">
        <v>6967</v>
      </c>
      <c r="D1138" s="662" t="s">
        <v>7428</v>
      </c>
      <c r="E1138" s="662" t="s">
        <v>7429</v>
      </c>
      <c r="F1138" s="665"/>
      <c r="G1138" s="665"/>
      <c r="H1138" s="665"/>
      <c r="I1138" s="665"/>
      <c r="J1138" s="665"/>
      <c r="K1138" s="665"/>
      <c r="L1138" s="665"/>
      <c r="M1138" s="665"/>
      <c r="N1138" s="665">
        <v>1</v>
      </c>
      <c r="O1138" s="665">
        <v>4312</v>
      </c>
      <c r="P1138" s="678"/>
      <c r="Q1138" s="666">
        <v>4312</v>
      </c>
    </row>
    <row r="1139" spans="1:17" ht="14.4" customHeight="1" x14ac:dyDescent="0.3">
      <c r="A1139" s="661" t="s">
        <v>575</v>
      </c>
      <c r="B1139" s="662" t="s">
        <v>8569</v>
      </c>
      <c r="C1139" s="662" t="s">
        <v>6967</v>
      </c>
      <c r="D1139" s="662" t="s">
        <v>7433</v>
      </c>
      <c r="E1139" s="662" t="s">
        <v>7434</v>
      </c>
      <c r="F1139" s="665">
        <v>14</v>
      </c>
      <c r="G1139" s="665">
        <v>8335.4599999999991</v>
      </c>
      <c r="H1139" s="665">
        <v>1</v>
      </c>
      <c r="I1139" s="665">
        <v>595.39</v>
      </c>
      <c r="J1139" s="665">
        <v>0.1</v>
      </c>
      <c r="K1139" s="665">
        <v>59.53</v>
      </c>
      <c r="L1139" s="665">
        <v>7.1417774184028247E-3</v>
      </c>
      <c r="M1139" s="665">
        <v>595.29999999999995</v>
      </c>
      <c r="N1139" s="665"/>
      <c r="O1139" s="665"/>
      <c r="P1139" s="678"/>
      <c r="Q1139" s="666"/>
    </row>
    <row r="1140" spans="1:17" ht="14.4" customHeight="1" x14ac:dyDescent="0.3">
      <c r="A1140" s="661" t="s">
        <v>575</v>
      </c>
      <c r="B1140" s="662" t="s">
        <v>8569</v>
      </c>
      <c r="C1140" s="662" t="s">
        <v>6967</v>
      </c>
      <c r="D1140" s="662" t="s">
        <v>7435</v>
      </c>
      <c r="E1140" s="662" t="s">
        <v>7436</v>
      </c>
      <c r="F1140" s="665"/>
      <c r="G1140" s="665"/>
      <c r="H1140" s="665"/>
      <c r="I1140" s="665"/>
      <c r="J1140" s="665">
        <v>3</v>
      </c>
      <c r="K1140" s="665">
        <v>1822.23</v>
      </c>
      <c r="L1140" s="665"/>
      <c r="M1140" s="665">
        <v>607.41</v>
      </c>
      <c r="N1140" s="665">
        <v>2</v>
      </c>
      <c r="O1140" s="665">
        <v>1214.82</v>
      </c>
      <c r="P1140" s="678"/>
      <c r="Q1140" s="666">
        <v>607.41</v>
      </c>
    </row>
    <row r="1141" spans="1:17" ht="14.4" customHeight="1" x14ac:dyDescent="0.3">
      <c r="A1141" s="661" t="s">
        <v>575</v>
      </c>
      <c r="B1141" s="662" t="s">
        <v>8569</v>
      </c>
      <c r="C1141" s="662" t="s">
        <v>6967</v>
      </c>
      <c r="D1141" s="662" t="s">
        <v>7439</v>
      </c>
      <c r="E1141" s="662" t="s">
        <v>7440</v>
      </c>
      <c r="F1141" s="665">
        <v>0.4</v>
      </c>
      <c r="G1141" s="665">
        <v>506.32</v>
      </c>
      <c r="H1141" s="665">
        <v>1</v>
      </c>
      <c r="I1141" s="665">
        <v>1265.8</v>
      </c>
      <c r="J1141" s="665">
        <v>0.2</v>
      </c>
      <c r="K1141" s="665">
        <v>253.16</v>
      </c>
      <c r="L1141" s="665">
        <v>0.5</v>
      </c>
      <c r="M1141" s="665">
        <v>1265.8</v>
      </c>
      <c r="N1141" s="665">
        <v>0.8</v>
      </c>
      <c r="O1141" s="665">
        <v>1012.64</v>
      </c>
      <c r="P1141" s="678">
        <v>2</v>
      </c>
      <c r="Q1141" s="666">
        <v>1265.8</v>
      </c>
    </row>
    <row r="1142" spans="1:17" ht="14.4" customHeight="1" x14ac:dyDescent="0.3">
      <c r="A1142" s="661" t="s">
        <v>575</v>
      </c>
      <c r="B1142" s="662" t="s">
        <v>8569</v>
      </c>
      <c r="C1142" s="662" t="s">
        <v>6967</v>
      </c>
      <c r="D1142" s="662" t="s">
        <v>7443</v>
      </c>
      <c r="E1142" s="662" t="s">
        <v>7442</v>
      </c>
      <c r="F1142" s="665">
        <v>20</v>
      </c>
      <c r="G1142" s="665">
        <v>1741</v>
      </c>
      <c r="H1142" s="665">
        <v>1</v>
      </c>
      <c r="I1142" s="665">
        <v>87.05</v>
      </c>
      <c r="J1142" s="665">
        <v>19</v>
      </c>
      <c r="K1142" s="665">
        <v>1653.9499999999998</v>
      </c>
      <c r="L1142" s="665">
        <v>0.94999999999999984</v>
      </c>
      <c r="M1142" s="665">
        <v>87.05</v>
      </c>
      <c r="N1142" s="665">
        <v>20</v>
      </c>
      <c r="O1142" s="665">
        <v>1741</v>
      </c>
      <c r="P1142" s="678">
        <v>1</v>
      </c>
      <c r="Q1142" s="666">
        <v>87.05</v>
      </c>
    </row>
    <row r="1143" spans="1:17" ht="14.4" customHeight="1" x14ac:dyDescent="0.3">
      <c r="A1143" s="661" t="s">
        <v>575</v>
      </c>
      <c r="B1143" s="662" t="s">
        <v>8569</v>
      </c>
      <c r="C1143" s="662" t="s">
        <v>6967</v>
      </c>
      <c r="D1143" s="662" t="s">
        <v>7444</v>
      </c>
      <c r="E1143" s="662" t="s">
        <v>7442</v>
      </c>
      <c r="F1143" s="665">
        <v>5</v>
      </c>
      <c r="G1143" s="665">
        <v>645.15</v>
      </c>
      <c r="H1143" s="665">
        <v>1</v>
      </c>
      <c r="I1143" s="665">
        <v>129.03</v>
      </c>
      <c r="J1143" s="665">
        <v>3</v>
      </c>
      <c r="K1143" s="665">
        <v>387.09000000000003</v>
      </c>
      <c r="L1143" s="665">
        <v>0.60000000000000009</v>
      </c>
      <c r="M1143" s="665">
        <v>129.03</v>
      </c>
      <c r="N1143" s="665">
        <v>7</v>
      </c>
      <c r="O1143" s="665">
        <v>903.21</v>
      </c>
      <c r="P1143" s="678">
        <v>1.4000000000000001</v>
      </c>
      <c r="Q1143" s="666">
        <v>129.03</v>
      </c>
    </row>
    <row r="1144" spans="1:17" ht="14.4" customHeight="1" x14ac:dyDescent="0.3">
      <c r="A1144" s="661" t="s">
        <v>575</v>
      </c>
      <c r="B1144" s="662" t="s">
        <v>8569</v>
      </c>
      <c r="C1144" s="662" t="s">
        <v>6967</v>
      </c>
      <c r="D1144" s="662" t="s">
        <v>7446</v>
      </c>
      <c r="E1144" s="662" t="s">
        <v>7447</v>
      </c>
      <c r="F1144" s="665">
        <v>13</v>
      </c>
      <c r="G1144" s="665">
        <v>11387.09</v>
      </c>
      <c r="H1144" s="665">
        <v>1</v>
      </c>
      <c r="I1144" s="665">
        <v>875.93000000000006</v>
      </c>
      <c r="J1144" s="665">
        <v>5</v>
      </c>
      <c r="K1144" s="665">
        <v>4379.6499999999996</v>
      </c>
      <c r="L1144" s="665">
        <v>0.38461538461538458</v>
      </c>
      <c r="M1144" s="665">
        <v>875.93</v>
      </c>
      <c r="N1144" s="665">
        <v>3</v>
      </c>
      <c r="O1144" s="665">
        <v>2627.79</v>
      </c>
      <c r="P1144" s="678">
        <v>0.23076923076923075</v>
      </c>
      <c r="Q1144" s="666">
        <v>875.93</v>
      </c>
    </row>
    <row r="1145" spans="1:17" ht="14.4" customHeight="1" x14ac:dyDescent="0.3">
      <c r="A1145" s="661" t="s">
        <v>575</v>
      </c>
      <c r="B1145" s="662" t="s">
        <v>8569</v>
      </c>
      <c r="C1145" s="662" t="s">
        <v>6967</v>
      </c>
      <c r="D1145" s="662" t="s">
        <v>8595</v>
      </c>
      <c r="E1145" s="662" t="s">
        <v>7434</v>
      </c>
      <c r="F1145" s="665">
        <v>2</v>
      </c>
      <c r="G1145" s="665">
        <v>2188.1999999999998</v>
      </c>
      <c r="H1145" s="665">
        <v>1</v>
      </c>
      <c r="I1145" s="665">
        <v>1094.0999999999999</v>
      </c>
      <c r="J1145" s="665">
        <v>3</v>
      </c>
      <c r="K1145" s="665">
        <v>3282.2999999999997</v>
      </c>
      <c r="L1145" s="665">
        <v>1.5</v>
      </c>
      <c r="M1145" s="665">
        <v>1094.0999999999999</v>
      </c>
      <c r="N1145" s="665">
        <v>1</v>
      </c>
      <c r="O1145" s="665">
        <v>1094.0999999999999</v>
      </c>
      <c r="P1145" s="678">
        <v>0.5</v>
      </c>
      <c r="Q1145" s="666">
        <v>1094.0999999999999</v>
      </c>
    </row>
    <row r="1146" spans="1:17" ht="14.4" customHeight="1" x14ac:dyDescent="0.3">
      <c r="A1146" s="661" t="s">
        <v>575</v>
      </c>
      <c r="B1146" s="662" t="s">
        <v>8569</v>
      </c>
      <c r="C1146" s="662" t="s">
        <v>6967</v>
      </c>
      <c r="D1146" s="662" t="s">
        <v>7448</v>
      </c>
      <c r="E1146" s="662" t="s">
        <v>7449</v>
      </c>
      <c r="F1146" s="665"/>
      <c r="G1146" s="665"/>
      <c r="H1146" s="665"/>
      <c r="I1146" s="665"/>
      <c r="J1146" s="665">
        <v>4</v>
      </c>
      <c r="K1146" s="665">
        <v>2045.8</v>
      </c>
      <c r="L1146" s="665"/>
      <c r="M1146" s="665">
        <v>511.45</v>
      </c>
      <c r="N1146" s="665">
        <v>3</v>
      </c>
      <c r="O1146" s="665">
        <v>1534.35</v>
      </c>
      <c r="P1146" s="678"/>
      <c r="Q1146" s="666">
        <v>511.45</v>
      </c>
    </row>
    <row r="1147" spans="1:17" ht="14.4" customHeight="1" x14ac:dyDescent="0.3">
      <c r="A1147" s="661" t="s">
        <v>575</v>
      </c>
      <c r="B1147" s="662" t="s">
        <v>8569</v>
      </c>
      <c r="C1147" s="662" t="s">
        <v>6967</v>
      </c>
      <c r="D1147" s="662" t="s">
        <v>7450</v>
      </c>
      <c r="E1147" s="662" t="s">
        <v>7451</v>
      </c>
      <c r="F1147" s="665">
        <v>3.1999999999999997</v>
      </c>
      <c r="G1147" s="665">
        <v>3080.84</v>
      </c>
      <c r="H1147" s="665">
        <v>1</v>
      </c>
      <c r="I1147" s="665">
        <v>962.76250000000016</v>
      </c>
      <c r="J1147" s="665">
        <v>6.7</v>
      </c>
      <c r="K1147" s="665">
        <v>6450.5400000000009</v>
      </c>
      <c r="L1147" s="665">
        <v>2.0937601433375317</v>
      </c>
      <c r="M1147" s="665">
        <v>962.76716417910461</v>
      </c>
      <c r="N1147" s="665">
        <v>3</v>
      </c>
      <c r="O1147" s="665">
        <v>2888.29</v>
      </c>
      <c r="P1147" s="678">
        <v>0.93750081146700248</v>
      </c>
      <c r="Q1147" s="666">
        <v>962.76333333333332</v>
      </c>
    </row>
    <row r="1148" spans="1:17" ht="14.4" customHeight="1" x14ac:dyDescent="0.3">
      <c r="A1148" s="661" t="s">
        <v>575</v>
      </c>
      <c r="B1148" s="662" t="s">
        <v>8569</v>
      </c>
      <c r="C1148" s="662" t="s">
        <v>6967</v>
      </c>
      <c r="D1148" s="662" t="s">
        <v>7452</v>
      </c>
      <c r="E1148" s="662" t="s">
        <v>7451</v>
      </c>
      <c r="F1148" s="665">
        <v>2.2999999999999998</v>
      </c>
      <c r="G1148" s="665">
        <v>263.58999999999997</v>
      </c>
      <c r="H1148" s="665">
        <v>1</v>
      </c>
      <c r="I1148" s="665">
        <v>114.60434782608695</v>
      </c>
      <c r="J1148" s="665">
        <v>0.89999999999999991</v>
      </c>
      <c r="K1148" s="665">
        <v>103.15</v>
      </c>
      <c r="L1148" s="665">
        <v>0.39132744034295691</v>
      </c>
      <c r="M1148" s="665">
        <v>114.61111111111113</v>
      </c>
      <c r="N1148" s="665">
        <v>0.4</v>
      </c>
      <c r="O1148" s="665">
        <v>45.84</v>
      </c>
      <c r="P1148" s="678">
        <v>0.17390644561629806</v>
      </c>
      <c r="Q1148" s="666">
        <v>114.60000000000001</v>
      </c>
    </row>
    <row r="1149" spans="1:17" ht="14.4" customHeight="1" x14ac:dyDescent="0.3">
      <c r="A1149" s="661" t="s">
        <v>575</v>
      </c>
      <c r="B1149" s="662" t="s">
        <v>8569</v>
      </c>
      <c r="C1149" s="662" t="s">
        <v>6967</v>
      </c>
      <c r="D1149" s="662" t="s">
        <v>7453</v>
      </c>
      <c r="E1149" s="662" t="s">
        <v>7451</v>
      </c>
      <c r="F1149" s="665">
        <v>0.4</v>
      </c>
      <c r="G1149" s="665">
        <v>55.16</v>
      </c>
      <c r="H1149" s="665">
        <v>1</v>
      </c>
      <c r="I1149" s="665">
        <v>137.89999999999998</v>
      </c>
      <c r="J1149" s="665">
        <v>0.9</v>
      </c>
      <c r="K1149" s="665">
        <v>124.11999999999999</v>
      </c>
      <c r="L1149" s="665">
        <v>2.2501812907904277</v>
      </c>
      <c r="M1149" s="665">
        <v>137.9111111111111</v>
      </c>
      <c r="N1149" s="665">
        <v>0.30000000000000004</v>
      </c>
      <c r="O1149" s="665">
        <v>41.37</v>
      </c>
      <c r="P1149" s="678">
        <v>0.75</v>
      </c>
      <c r="Q1149" s="666">
        <v>137.89999999999998</v>
      </c>
    </row>
    <row r="1150" spans="1:17" ht="14.4" customHeight="1" x14ac:dyDescent="0.3">
      <c r="A1150" s="661" t="s">
        <v>575</v>
      </c>
      <c r="B1150" s="662" t="s">
        <v>8569</v>
      </c>
      <c r="C1150" s="662" t="s">
        <v>6967</v>
      </c>
      <c r="D1150" s="662" t="s">
        <v>7454</v>
      </c>
      <c r="E1150" s="662" t="s">
        <v>7451</v>
      </c>
      <c r="F1150" s="665">
        <v>16.7</v>
      </c>
      <c r="G1150" s="665">
        <v>10514</v>
      </c>
      <c r="H1150" s="665">
        <v>1</v>
      </c>
      <c r="I1150" s="665">
        <v>629.5808383233533</v>
      </c>
      <c r="J1150" s="665">
        <v>25.099999999999998</v>
      </c>
      <c r="K1150" s="665">
        <v>15802.52</v>
      </c>
      <c r="L1150" s="665">
        <v>1.5029979075518356</v>
      </c>
      <c r="M1150" s="665">
        <v>629.58247011952199</v>
      </c>
      <c r="N1150" s="665">
        <v>9.8000000000000007</v>
      </c>
      <c r="O1150" s="665">
        <v>6169.869999999999</v>
      </c>
      <c r="P1150" s="678">
        <v>0.58682423435419429</v>
      </c>
      <c r="Q1150" s="666">
        <v>629.57857142857131</v>
      </c>
    </row>
    <row r="1151" spans="1:17" ht="14.4" customHeight="1" x14ac:dyDescent="0.3">
      <c r="A1151" s="661" t="s">
        <v>575</v>
      </c>
      <c r="B1151" s="662" t="s">
        <v>8569</v>
      </c>
      <c r="C1151" s="662" t="s">
        <v>6967</v>
      </c>
      <c r="D1151" s="662" t="s">
        <v>8596</v>
      </c>
      <c r="E1151" s="662" t="s">
        <v>7451</v>
      </c>
      <c r="F1151" s="665">
        <v>0.3</v>
      </c>
      <c r="G1151" s="665">
        <v>260.69</v>
      </c>
      <c r="H1151" s="665">
        <v>1</v>
      </c>
      <c r="I1151" s="665">
        <v>868.9666666666667</v>
      </c>
      <c r="J1151" s="665"/>
      <c r="K1151" s="665"/>
      <c r="L1151" s="665"/>
      <c r="M1151" s="665"/>
      <c r="N1151" s="665"/>
      <c r="O1151" s="665"/>
      <c r="P1151" s="678"/>
      <c r="Q1151" s="666"/>
    </row>
    <row r="1152" spans="1:17" ht="14.4" customHeight="1" x14ac:dyDescent="0.3">
      <c r="A1152" s="661" t="s">
        <v>575</v>
      </c>
      <c r="B1152" s="662" t="s">
        <v>8569</v>
      </c>
      <c r="C1152" s="662" t="s">
        <v>6967</v>
      </c>
      <c r="D1152" s="662" t="s">
        <v>7455</v>
      </c>
      <c r="E1152" s="662" t="s">
        <v>7456</v>
      </c>
      <c r="F1152" s="665">
        <v>5</v>
      </c>
      <c r="G1152" s="665">
        <v>5849.25</v>
      </c>
      <c r="H1152" s="665">
        <v>1</v>
      </c>
      <c r="I1152" s="665">
        <v>1169.8499999999999</v>
      </c>
      <c r="J1152" s="665"/>
      <c r="K1152" s="665"/>
      <c r="L1152" s="665"/>
      <c r="M1152" s="665"/>
      <c r="N1152" s="665">
        <v>2</v>
      </c>
      <c r="O1152" s="665">
        <v>2339.6999999999998</v>
      </c>
      <c r="P1152" s="678">
        <v>0.39999999999999997</v>
      </c>
      <c r="Q1152" s="666">
        <v>1169.8499999999999</v>
      </c>
    </row>
    <row r="1153" spans="1:17" ht="14.4" customHeight="1" x14ac:dyDescent="0.3">
      <c r="A1153" s="661" t="s">
        <v>575</v>
      </c>
      <c r="B1153" s="662" t="s">
        <v>8569</v>
      </c>
      <c r="C1153" s="662" t="s">
        <v>6967</v>
      </c>
      <c r="D1153" s="662" t="s">
        <v>7457</v>
      </c>
      <c r="E1153" s="662" t="s">
        <v>7458</v>
      </c>
      <c r="F1153" s="665">
        <v>1</v>
      </c>
      <c r="G1153" s="665">
        <v>3680.54</v>
      </c>
      <c r="H1153" s="665">
        <v>1</v>
      </c>
      <c r="I1153" s="665">
        <v>3680.54</v>
      </c>
      <c r="J1153" s="665"/>
      <c r="K1153" s="665"/>
      <c r="L1153" s="665"/>
      <c r="M1153" s="665"/>
      <c r="N1153" s="665"/>
      <c r="O1153" s="665"/>
      <c r="P1153" s="678"/>
      <c r="Q1153" s="666"/>
    </row>
    <row r="1154" spans="1:17" ht="14.4" customHeight="1" x14ac:dyDescent="0.3">
      <c r="A1154" s="661" t="s">
        <v>575</v>
      </c>
      <c r="B1154" s="662" t="s">
        <v>8569</v>
      </c>
      <c r="C1154" s="662" t="s">
        <v>6967</v>
      </c>
      <c r="D1154" s="662" t="s">
        <v>7459</v>
      </c>
      <c r="E1154" s="662" t="s">
        <v>7458</v>
      </c>
      <c r="F1154" s="665">
        <v>2</v>
      </c>
      <c r="G1154" s="665">
        <v>4223.6000000000004</v>
      </c>
      <c r="H1154" s="665">
        <v>1</v>
      </c>
      <c r="I1154" s="665">
        <v>2111.8000000000002</v>
      </c>
      <c r="J1154" s="665"/>
      <c r="K1154" s="665"/>
      <c r="L1154" s="665"/>
      <c r="M1154" s="665"/>
      <c r="N1154" s="665">
        <v>2</v>
      </c>
      <c r="O1154" s="665">
        <v>4223.6000000000004</v>
      </c>
      <c r="P1154" s="678">
        <v>1</v>
      </c>
      <c r="Q1154" s="666">
        <v>2111.8000000000002</v>
      </c>
    </row>
    <row r="1155" spans="1:17" ht="14.4" customHeight="1" x14ac:dyDescent="0.3">
      <c r="A1155" s="661" t="s">
        <v>575</v>
      </c>
      <c r="B1155" s="662" t="s">
        <v>8569</v>
      </c>
      <c r="C1155" s="662" t="s">
        <v>6967</v>
      </c>
      <c r="D1155" s="662" t="s">
        <v>8597</v>
      </c>
      <c r="E1155" s="662" t="s">
        <v>8598</v>
      </c>
      <c r="F1155" s="665">
        <v>1</v>
      </c>
      <c r="G1155" s="665">
        <v>4644.9799999999996</v>
      </c>
      <c r="H1155" s="665">
        <v>1</v>
      </c>
      <c r="I1155" s="665">
        <v>4644.9799999999996</v>
      </c>
      <c r="J1155" s="665"/>
      <c r="K1155" s="665"/>
      <c r="L1155" s="665"/>
      <c r="M1155" s="665"/>
      <c r="N1155" s="665"/>
      <c r="O1155" s="665"/>
      <c r="P1155" s="678"/>
      <c r="Q1155" s="666"/>
    </row>
    <row r="1156" spans="1:17" ht="14.4" customHeight="1" x14ac:dyDescent="0.3">
      <c r="A1156" s="661" t="s">
        <v>575</v>
      </c>
      <c r="B1156" s="662" t="s">
        <v>8569</v>
      </c>
      <c r="C1156" s="662" t="s">
        <v>6967</v>
      </c>
      <c r="D1156" s="662" t="s">
        <v>7174</v>
      </c>
      <c r="E1156" s="662" t="s">
        <v>7175</v>
      </c>
      <c r="F1156" s="665">
        <v>13</v>
      </c>
      <c r="G1156" s="665">
        <v>13445.77</v>
      </c>
      <c r="H1156" s="665">
        <v>1</v>
      </c>
      <c r="I1156" s="665">
        <v>1034.29</v>
      </c>
      <c r="J1156" s="665">
        <v>12</v>
      </c>
      <c r="K1156" s="665">
        <v>12411.48</v>
      </c>
      <c r="L1156" s="665">
        <v>0.92307692307692302</v>
      </c>
      <c r="M1156" s="665">
        <v>1034.29</v>
      </c>
      <c r="N1156" s="665">
        <v>11</v>
      </c>
      <c r="O1156" s="665">
        <v>11377.189999999999</v>
      </c>
      <c r="P1156" s="678">
        <v>0.84615384615384603</v>
      </c>
      <c r="Q1156" s="666">
        <v>1034.29</v>
      </c>
    </row>
    <row r="1157" spans="1:17" ht="14.4" customHeight="1" x14ac:dyDescent="0.3">
      <c r="A1157" s="661" t="s">
        <v>575</v>
      </c>
      <c r="B1157" s="662" t="s">
        <v>8569</v>
      </c>
      <c r="C1157" s="662" t="s">
        <v>6967</v>
      </c>
      <c r="D1157" s="662" t="s">
        <v>7176</v>
      </c>
      <c r="E1157" s="662" t="s">
        <v>7175</v>
      </c>
      <c r="F1157" s="665">
        <v>12</v>
      </c>
      <c r="G1157" s="665">
        <v>13194.96</v>
      </c>
      <c r="H1157" s="665">
        <v>1</v>
      </c>
      <c r="I1157" s="665">
        <v>1099.58</v>
      </c>
      <c r="J1157" s="665">
        <v>4</v>
      </c>
      <c r="K1157" s="665">
        <v>4398.32</v>
      </c>
      <c r="L1157" s="665">
        <v>0.33333333333333331</v>
      </c>
      <c r="M1157" s="665">
        <v>1099.58</v>
      </c>
      <c r="N1157" s="665">
        <v>14</v>
      </c>
      <c r="O1157" s="665">
        <v>15394.119999999999</v>
      </c>
      <c r="P1157" s="678">
        <v>1.1666666666666667</v>
      </c>
      <c r="Q1157" s="666">
        <v>1099.58</v>
      </c>
    </row>
    <row r="1158" spans="1:17" ht="14.4" customHeight="1" x14ac:dyDescent="0.3">
      <c r="A1158" s="661" t="s">
        <v>575</v>
      </c>
      <c r="B1158" s="662" t="s">
        <v>8569</v>
      </c>
      <c r="C1158" s="662" t="s">
        <v>6967</v>
      </c>
      <c r="D1158" s="662" t="s">
        <v>7460</v>
      </c>
      <c r="E1158" s="662" t="s">
        <v>7175</v>
      </c>
      <c r="F1158" s="665">
        <v>7</v>
      </c>
      <c r="G1158" s="665">
        <v>8262.94</v>
      </c>
      <c r="H1158" s="665">
        <v>1</v>
      </c>
      <c r="I1158" s="665">
        <v>1180.42</v>
      </c>
      <c r="J1158" s="665">
        <v>7</v>
      </c>
      <c r="K1158" s="665">
        <v>8262.94</v>
      </c>
      <c r="L1158" s="665">
        <v>1</v>
      </c>
      <c r="M1158" s="665">
        <v>1180.42</v>
      </c>
      <c r="N1158" s="665">
        <v>3</v>
      </c>
      <c r="O1158" s="665">
        <v>3541.26</v>
      </c>
      <c r="P1158" s="678">
        <v>0.42857142857142855</v>
      </c>
      <c r="Q1158" s="666">
        <v>1180.42</v>
      </c>
    </row>
    <row r="1159" spans="1:17" ht="14.4" customHeight="1" x14ac:dyDescent="0.3">
      <c r="A1159" s="661" t="s">
        <v>575</v>
      </c>
      <c r="B1159" s="662" t="s">
        <v>8569</v>
      </c>
      <c r="C1159" s="662" t="s">
        <v>6967</v>
      </c>
      <c r="D1159" s="662" t="s">
        <v>7461</v>
      </c>
      <c r="E1159" s="662" t="s">
        <v>7175</v>
      </c>
      <c r="F1159" s="665">
        <v>12</v>
      </c>
      <c r="G1159" s="665">
        <v>14973.359999999999</v>
      </c>
      <c r="H1159" s="665">
        <v>1</v>
      </c>
      <c r="I1159" s="665">
        <v>1247.78</v>
      </c>
      <c r="J1159" s="665">
        <v>1</v>
      </c>
      <c r="K1159" s="665">
        <v>1247.78</v>
      </c>
      <c r="L1159" s="665">
        <v>8.3333333333333343E-2</v>
      </c>
      <c r="M1159" s="665">
        <v>1247.78</v>
      </c>
      <c r="N1159" s="665">
        <v>8</v>
      </c>
      <c r="O1159" s="665">
        <v>9982.24</v>
      </c>
      <c r="P1159" s="678">
        <v>0.66666666666666674</v>
      </c>
      <c r="Q1159" s="666">
        <v>1247.78</v>
      </c>
    </row>
    <row r="1160" spans="1:17" ht="14.4" customHeight="1" x14ac:dyDescent="0.3">
      <c r="A1160" s="661" t="s">
        <v>575</v>
      </c>
      <c r="B1160" s="662" t="s">
        <v>8569</v>
      </c>
      <c r="C1160" s="662" t="s">
        <v>6967</v>
      </c>
      <c r="D1160" s="662" t="s">
        <v>7462</v>
      </c>
      <c r="E1160" s="662" t="s">
        <v>7175</v>
      </c>
      <c r="F1160" s="665">
        <v>3</v>
      </c>
      <c r="G1160" s="665">
        <v>4128.87</v>
      </c>
      <c r="H1160" s="665">
        <v>1</v>
      </c>
      <c r="I1160" s="665">
        <v>1376.29</v>
      </c>
      <c r="J1160" s="665">
        <v>1</v>
      </c>
      <c r="K1160" s="665">
        <v>1376.29</v>
      </c>
      <c r="L1160" s="665">
        <v>0.33333333333333331</v>
      </c>
      <c r="M1160" s="665">
        <v>1376.29</v>
      </c>
      <c r="N1160" s="665">
        <v>3</v>
      </c>
      <c r="O1160" s="665">
        <v>4128.87</v>
      </c>
      <c r="P1160" s="678">
        <v>1</v>
      </c>
      <c r="Q1160" s="666">
        <v>1376.29</v>
      </c>
    </row>
    <row r="1161" spans="1:17" ht="14.4" customHeight="1" x14ac:dyDescent="0.3">
      <c r="A1161" s="661" t="s">
        <v>575</v>
      </c>
      <c r="B1161" s="662" t="s">
        <v>8569</v>
      </c>
      <c r="C1161" s="662" t="s">
        <v>6967</v>
      </c>
      <c r="D1161" s="662" t="s">
        <v>7463</v>
      </c>
      <c r="E1161" s="662" t="s">
        <v>7464</v>
      </c>
      <c r="F1161" s="665">
        <v>1</v>
      </c>
      <c r="G1161" s="665">
        <v>10625.84</v>
      </c>
      <c r="H1161" s="665">
        <v>1</v>
      </c>
      <c r="I1161" s="665">
        <v>10625.84</v>
      </c>
      <c r="J1161" s="665"/>
      <c r="K1161" s="665"/>
      <c r="L1161" s="665"/>
      <c r="M1161" s="665"/>
      <c r="N1161" s="665">
        <v>1</v>
      </c>
      <c r="O1161" s="665">
        <v>10625.84</v>
      </c>
      <c r="P1161" s="678">
        <v>1</v>
      </c>
      <c r="Q1161" s="666">
        <v>10625.84</v>
      </c>
    </row>
    <row r="1162" spans="1:17" ht="14.4" customHeight="1" x14ac:dyDescent="0.3">
      <c r="A1162" s="661" t="s">
        <v>575</v>
      </c>
      <c r="B1162" s="662" t="s">
        <v>8569</v>
      </c>
      <c r="C1162" s="662" t="s">
        <v>6967</v>
      </c>
      <c r="D1162" s="662" t="s">
        <v>8599</v>
      </c>
      <c r="E1162" s="662" t="s">
        <v>8600</v>
      </c>
      <c r="F1162" s="665"/>
      <c r="G1162" s="665"/>
      <c r="H1162" s="665"/>
      <c r="I1162" s="665"/>
      <c r="J1162" s="665">
        <v>1</v>
      </c>
      <c r="K1162" s="665">
        <v>687</v>
      </c>
      <c r="L1162" s="665"/>
      <c r="M1162" s="665">
        <v>687</v>
      </c>
      <c r="N1162" s="665"/>
      <c r="O1162" s="665"/>
      <c r="P1162" s="678"/>
      <c r="Q1162" s="666"/>
    </row>
    <row r="1163" spans="1:17" ht="14.4" customHeight="1" x14ac:dyDescent="0.3">
      <c r="A1163" s="661" t="s">
        <v>575</v>
      </c>
      <c r="B1163" s="662" t="s">
        <v>8569</v>
      </c>
      <c r="C1163" s="662" t="s">
        <v>6967</v>
      </c>
      <c r="D1163" s="662" t="s">
        <v>7465</v>
      </c>
      <c r="E1163" s="662" t="s">
        <v>7466</v>
      </c>
      <c r="F1163" s="665">
        <v>8</v>
      </c>
      <c r="G1163" s="665">
        <v>20516</v>
      </c>
      <c r="H1163" s="665">
        <v>1</v>
      </c>
      <c r="I1163" s="665">
        <v>2564.5</v>
      </c>
      <c r="J1163" s="665">
        <v>24</v>
      </c>
      <c r="K1163" s="665">
        <v>61548</v>
      </c>
      <c r="L1163" s="665">
        <v>3</v>
      </c>
      <c r="M1163" s="665">
        <v>2564.5</v>
      </c>
      <c r="N1163" s="665"/>
      <c r="O1163" s="665"/>
      <c r="P1163" s="678"/>
      <c r="Q1163" s="666"/>
    </row>
    <row r="1164" spans="1:17" ht="14.4" customHeight="1" x14ac:dyDescent="0.3">
      <c r="A1164" s="661" t="s">
        <v>575</v>
      </c>
      <c r="B1164" s="662" t="s">
        <v>8569</v>
      </c>
      <c r="C1164" s="662" t="s">
        <v>6967</v>
      </c>
      <c r="D1164" s="662" t="s">
        <v>7467</v>
      </c>
      <c r="E1164" s="662" t="s">
        <v>7468</v>
      </c>
      <c r="F1164" s="665">
        <v>4</v>
      </c>
      <c r="G1164" s="665">
        <v>7775.6</v>
      </c>
      <c r="H1164" s="665">
        <v>1</v>
      </c>
      <c r="I1164" s="665">
        <v>1943.9</v>
      </c>
      <c r="J1164" s="665">
        <v>12.2</v>
      </c>
      <c r="K1164" s="665">
        <v>23715.58</v>
      </c>
      <c r="L1164" s="665">
        <v>3.0500000000000003</v>
      </c>
      <c r="M1164" s="665">
        <v>1943.9000000000003</v>
      </c>
      <c r="N1164" s="665"/>
      <c r="O1164" s="665"/>
      <c r="P1164" s="678"/>
      <c r="Q1164" s="666"/>
    </row>
    <row r="1165" spans="1:17" ht="14.4" customHeight="1" x14ac:dyDescent="0.3">
      <c r="A1165" s="661" t="s">
        <v>575</v>
      </c>
      <c r="B1165" s="662" t="s">
        <v>8569</v>
      </c>
      <c r="C1165" s="662" t="s">
        <v>6967</v>
      </c>
      <c r="D1165" s="662" t="s">
        <v>7469</v>
      </c>
      <c r="E1165" s="662" t="s">
        <v>7470</v>
      </c>
      <c r="F1165" s="665">
        <v>4</v>
      </c>
      <c r="G1165" s="665">
        <v>7775.6</v>
      </c>
      <c r="H1165" s="665">
        <v>1</v>
      </c>
      <c r="I1165" s="665">
        <v>1943.9</v>
      </c>
      <c r="J1165" s="665">
        <v>12.2</v>
      </c>
      <c r="K1165" s="665">
        <v>23715.58</v>
      </c>
      <c r="L1165" s="665">
        <v>3.0500000000000003</v>
      </c>
      <c r="M1165" s="665">
        <v>1943.9000000000003</v>
      </c>
      <c r="N1165" s="665"/>
      <c r="O1165" s="665"/>
      <c r="P1165" s="678"/>
      <c r="Q1165" s="666"/>
    </row>
    <row r="1166" spans="1:17" ht="14.4" customHeight="1" x14ac:dyDescent="0.3">
      <c r="A1166" s="661" t="s">
        <v>575</v>
      </c>
      <c r="B1166" s="662" t="s">
        <v>8569</v>
      </c>
      <c r="C1166" s="662" t="s">
        <v>6967</v>
      </c>
      <c r="D1166" s="662" t="s">
        <v>7473</v>
      </c>
      <c r="E1166" s="662" t="s">
        <v>7474</v>
      </c>
      <c r="F1166" s="665">
        <v>1</v>
      </c>
      <c r="G1166" s="665">
        <v>2117.29</v>
      </c>
      <c r="H1166" s="665">
        <v>1</v>
      </c>
      <c r="I1166" s="665">
        <v>2117.29</v>
      </c>
      <c r="J1166" s="665"/>
      <c r="K1166" s="665"/>
      <c r="L1166" s="665"/>
      <c r="M1166" s="665"/>
      <c r="N1166" s="665"/>
      <c r="O1166" s="665"/>
      <c r="P1166" s="678"/>
      <c r="Q1166" s="666"/>
    </row>
    <row r="1167" spans="1:17" ht="14.4" customHeight="1" x14ac:dyDescent="0.3">
      <c r="A1167" s="661" t="s">
        <v>575</v>
      </c>
      <c r="B1167" s="662" t="s">
        <v>8569</v>
      </c>
      <c r="C1167" s="662" t="s">
        <v>6967</v>
      </c>
      <c r="D1167" s="662" t="s">
        <v>7475</v>
      </c>
      <c r="E1167" s="662" t="s">
        <v>7476</v>
      </c>
      <c r="F1167" s="665">
        <v>4</v>
      </c>
      <c r="G1167" s="665">
        <v>1998.12</v>
      </c>
      <c r="H1167" s="665">
        <v>1</v>
      </c>
      <c r="I1167" s="665">
        <v>499.53</v>
      </c>
      <c r="J1167" s="665">
        <v>19</v>
      </c>
      <c r="K1167" s="665">
        <v>9491.07</v>
      </c>
      <c r="L1167" s="665">
        <v>4.75</v>
      </c>
      <c r="M1167" s="665">
        <v>499.53</v>
      </c>
      <c r="N1167" s="665">
        <v>15</v>
      </c>
      <c r="O1167" s="665">
        <v>7492.95</v>
      </c>
      <c r="P1167" s="678">
        <v>3.75</v>
      </c>
      <c r="Q1167" s="666">
        <v>499.53</v>
      </c>
    </row>
    <row r="1168" spans="1:17" ht="14.4" customHeight="1" x14ac:dyDescent="0.3">
      <c r="A1168" s="661" t="s">
        <v>575</v>
      </c>
      <c r="B1168" s="662" t="s">
        <v>8569</v>
      </c>
      <c r="C1168" s="662" t="s">
        <v>6967</v>
      </c>
      <c r="D1168" s="662" t="s">
        <v>7477</v>
      </c>
      <c r="E1168" s="662" t="s">
        <v>7476</v>
      </c>
      <c r="F1168" s="665">
        <v>18</v>
      </c>
      <c r="G1168" s="665">
        <v>7685.6399999999994</v>
      </c>
      <c r="H1168" s="665">
        <v>1</v>
      </c>
      <c r="I1168" s="665">
        <v>426.97999999999996</v>
      </c>
      <c r="J1168" s="665">
        <v>14</v>
      </c>
      <c r="K1168" s="665">
        <v>5977.72</v>
      </c>
      <c r="L1168" s="665">
        <v>0.7777777777777779</v>
      </c>
      <c r="M1168" s="665">
        <v>426.98</v>
      </c>
      <c r="N1168" s="665">
        <v>9</v>
      </c>
      <c r="O1168" s="665">
        <v>3842.82</v>
      </c>
      <c r="P1168" s="678">
        <v>0.50000000000000011</v>
      </c>
      <c r="Q1168" s="666">
        <v>426.98</v>
      </c>
    </row>
    <row r="1169" spans="1:17" ht="14.4" customHeight="1" x14ac:dyDescent="0.3">
      <c r="A1169" s="661" t="s">
        <v>575</v>
      </c>
      <c r="B1169" s="662" t="s">
        <v>8569</v>
      </c>
      <c r="C1169" s="662" t="s">
        <v>6967</v>
      </c>
      <c r="D1169" s="662" t="s">
        <v>7478</v>
      </c>
      <c r="E1169" s="662" t="s">
        <v>7479</v>
      </c>
      <c r="F1169" s="665">
        <v>2</v>
      </c>
      <c r="G1169" s="665">
        <v>10500.44</v>
      </c>
      <c r="H1169" s="665">
        <v>1</v>
      </c>
      <c r="I1169" s="665">
        <v>5250.22</v>
      </c>
      <c r="J1169" s="665"/>
      <c r="K1169" s="665"/>
      <c r="L1169" s="665"/>
      <c r="M1169" s="665"/>
      <c r="N1169" s="665"/>
      <c r="O1169" s="665"/>
      <c r="P1169" s="678"/>
      <c r="Q1169" s="666"/>
    </row>
    <row r="1170" spans="1:17" ht="14.4" customHeight="1" x14ac:dyDescent="0.3">
      <c r="A1170" s="661" t="s">
        <v>575</v>
      </c>
      <c r="B1170" s="662" t="s">
        <v>8569</v>
      </c>
      <c r="C1170" s="662" t="s">
        <v>6967</v>
      </c>
      <c r="D1170" s="662" t="s">
        <v>7480</v>
      </c>
      <c r="E1170" s="662" t="s">
        <v>7481</v>
      </c>
      <c r="F1170" s="665">
        <v>1</v>
      </c>
      <c r="G1170" s="665">
        <v>9657.8700000000008</v>
      </c>
      <c r="H1170" s="665">
        <v>1</v>
      </c>
      <c r="I1170" s="665">
        <v>9657.8700000000008</v>
      </c>
      <c r="J1170" s="665">
        <v>5</v>
      </c>
      <c r="K1170" s="665">
        <v>48289.350000000006</v>
      </c>
      <c r="L1170" s="665">
        <v>5</v>
      </c>
      <c r="M1170" s="665">
        <v>9657.8700000000008</v>
      </c>
      <c r="N1170" s="665">
        <v>4</v>
      </c>
      <c r="O1170" s="665">
        <v>38631.480000000003</v>
      </c>
      <c r="P1170" s="678">
        <v>4</v>
      </c>
      <c r="Q1170" s="666">
        <v>9657.8700000000008</v>
      </c>
    </row>
    <row r="1171" spans="1:17" ht="14.4" customHeight="1" x14ac:dyDescent="0.3">
      <c r="A1171" s="661" t="s">
        <v>575</v>
      </c>
      <c r="B1171" s="662" t="s">
        <v>8569</v>
      </c>
      <c r="C1171" s="662" t="s">
        <v>6967</v>
      </c>
      <c r="D1171" s="662" t="s">
        <v>7482</v>
      </c>
      <c r="E1171" s="662" t="s">
        <v>7442</v>
      </c>
      <c r="F1171" s="665">
        <v>46</v>
      </c>
      <c r="G1171" s="665">
        <v>3174.92</v>
      </c>
      <c r="H1171" s="665">
        <v>1</v>
      </c>
      <c r="I1171" s="665">
        <v>69.02</v>
      </c>
      <c r="J1171" s="665">
        <v>48</v>
      </c>
      <c r="K1171" s="665">
        <v>3312.96</v>
      </c>
      <c r="L1171" s="665">
        <v>1.0434782608695652</v>
      </c>
      <c r="M1171" s="665">
        <v>69.02</v>
      </c>
      <c r="N1171" s="665">
        <v>44</v>
      </c>
      <c r="O1171" s="665">
        <v>3036.88</v>
      </c>
      <c r="P1171" s="678">
        <v>0.95652173913043481</v>
      </c>
      <c r="Q1171" s="666">
        <v>69.02</v>
      </c>
    </row>
    <row r="1172" spans="1:17" ht="14.4" customHeight="1" x14ac:dyDescent="0.3">
      <c r="A1172" s="661" t="s">
        <v>575</v>
      </c>
      <c r="B1172" s="662" t="s">
        <v>8569</v>
      </c>
      <c r="C1172" s="662" t="s">
        <v>6967</v>
      </c>
      <c r="D1172" s="662" t="s">
        <v>7483</v>
      </c>
      <c r="E1172" s="662" t="s">
        <v>7442</v>
      </c>
      <c r="F1172" s="665">
        <v>11</v>
      </c>
      <c r="G1172" s="665">
        <v>934.78</v>
      </c>
      <c r="H1172" s="665">
        <v>1</v>
      </c>
      <c r="I1172" s="665">
        <v>84.98</v>
      </c>
      <c r="J1172" s="665">
        <v>4</v>
      </c>
      <c r="K1172" s="665">
        <v>339.92</v>
      </c>
      <c r="L1172" s="665">
        <v>0.36363636363636365</v>
      </c>
      <c r="M1172" s="665">
        <v>84.98</v>
      </c>
      <c r="N1172" s="665">
        <v>22</v>
      </c>
      <c r="O1172" s="665">
        <v>1869.56</v>
      </c>
      <c r="P1172" s="678">
        <v>2</v>
      </c>
      <c r="Q1172" s="666">
        <v>84.98</v>
      </c>
    </row>
    <row r="1173" spans="1:17" ht="14.4" customHeight="1" x14ac:dyDescent="0.3">
      <c r="A1173" s="661" t="s">
        <v>575</v>
      </c>
      <c r="B1173" s="662" t="s">
        <v>8569</v>
      </c>
      <c r="C1173" s="662" t="s">
        <v>6967</v>
      </c>
      <c r="D1173" s="662" t="s">
        <v>7492</v>
      </c>
      <c r="E1173" s="662" t="s">
        <v>7491</v>
      </c>
      <c r="F1173" s="665">
        <v>6</v>
      </c>
      <c r="G1173" s="665">
        <v>4278.12</v>
      </c>
      <c r="H1173" s="665">
        <v>1</v>
      </c>
      <c r="I1173" s="665">
        <v>713.02</v>
      </c>
      <c r="J1173" s="665">
        <v>5</v>
      </c>
      <c r="K1173" s="665">
        <v>3565.1</v>
      </c>
      <c r="L1173" s="665">
        <v>0.83333333333333337</v>
      </c>
      <c r="M1173" s="665">
        <v>713.02</v>
      </c>
      <c r="N1173" s="665">
        <v>2</v>
      </c>
      <c r="O1173" s="665">
        <v>1426.04</v>
      </c>
      <c r="P1173" s="678">
        <v>0.33333333333333331</v>
      </c>
      <c r="Q1173" s="666">
        <v>713.02</v>
      </c>
    </row>
    <row r="1174" spans="1:17" ht="14.4" customHeight="1" x14ac:dyDescent="0.3">
      <c r="A1174" s="661" t="s">
        <v>575</v>
      </c>
      <c r="B1174" s="662" t="s">
        <v>8569</v>
      </c>
      <c r="C1174" s="662" t="s">
        <v>6967</v>
      </c>
      <c r="D1174" s="662" t="s">
        <v>7493</v>
      </c>
      <c r="E1174" s="662" t="s">
        <v>7494</v>
      </c>
      <c r="F1174" s="665">
        <v>25</v>
      </c>
      <c r="G1174" s="665">
        <v>5751.75</v>
      </c>
      <c r="H1174" s="665">
        <v>1</v>
      </c>
      <c r="I1174" s="665">
        <v>230.07</v>
      </c>
      <c r="J1174" s="665">
        <v>5</v>
      </c>
      <c r="K1174" s="665">
        <v>1150.3499999999999</v>
      </c>
      <c r="L1174" s="665">
        <v>0.19999999999999998</v>
      </c>
      <c r="M1174" s="665">
        <v>230.07</v>
      </c>
      <c r="N1174" s="665">
        <v>4</v>
      </c>
      <c r="O1174" s="665">
        <v>920.28</v>
      </c>
      <c r="P1174" s="678">
        <v>0.16</v>
      </c>
      <c r="Q1174" s="666">
        <v>230.07</v>
      </c>
    </row>
    <row r="1175" spans="1:17" ht="14.4" customHeight="1" x14ac:dyDescent="0.3">
      <c r="A1175" s="661" t="s">
        <v>575</v>
      </c>
      <c r="B1175" s="662" t="s">
        <v>8569</v>
      </c>
      <c r="C1175" s="662" t="s">
        <v>6967</v>
      </c>
      <c r="D1175" s="662" t="s">
        <v>7495</v>
      </c>
      <c r="E1175" s="662" t="s">
        <v>7496</v>
      </c>
      <c r="F1175" s="665">
        <v>1</v>
      </c>
      <c r="G1175" s="665">
        <v>123.33</v>
      </c>
      <c r="H1175" s="665">
        <v>1</v>
      </c>
      <c r="I1175" s="665">
        <v>123.33</v>
      </c>
      <c r="J1175" s="665">
        <v>3</v>
      </c>
      <c r="K1175" s="665">
        <v>369.99</v>
      </c>
      <c r="L1175" s="665">
        <v>3</v>
      </c>
      <c r="M1175" s="665">
        <v>123.33</v>
      </c>
      <c r="N1175" s="665"/>
      <c r="O1175" s="665"/>
      <c r="P1175" s="678"/>
      <c r="Q1175" s="666"/>
    </row>
    <row r="1176" spans="1:17" ht="14.4" customHeight="1" x14ac:dyDescent="0.3">
      <c r="A1176" s="661" t="s">
        <v>575</v>
      </c>
      <c r="B1176" s="662" t="s">
        <v>8569</v>
      </c>
      <c r="C1176" s="662" t="s">
        <v>6967</v>
      </c>
      <c r="D1176" s="662" t="s">
        <v>7497</v>
      </c>
      <c r="E1176" s="662" t="s">
        <v>7496</v>
      </c>
      <c r="F1176" s="665">
        <v>3</v>
      </c>
      <c r="G1176" s="665">
        <v>273.60000000000002</v>
      </c>
      <c r="H1176" s="665">
        <v>1</v>
      </c>
      <c r="I1176" s="665">
        <v>91.2</v>
      </c>
      <c r="J1176" s="665">
        <v>1</v>
      </c>
      <c r="K1176" s="665">
        <v>91.2</v>
      </c>
      <c r="L1176" s="665">
        <v>0.33333333333333331</v>
      </c>
      <c r="M1176" s="665">
        <v>91.2</v>
      </c>
      <c r="N1176" s="665"/>
      <c r="O1176" s="665"/>
      <c r="P1176" s="678"/>
      <c r="Q1176" s="666"/>
    </row>
    <row r="1177" spans="1:17" ht="14.4" customHeight="1" x14ac:dyDescent="0.3">
      <c r="A1177" s="661" t="s">
        <v>575</v>
      </c>
      <c r="B1177" s="662" t="s">
        <v>8569</v>
      </c>
      <c r="C1177" s="662" t="s">
        <v>6967</v>
      </c>
      <c r="D1177" s="662" t="s">
        <v>7177</v>
      </c>
      <c r="E1177" s="662" t="s">
        <v>7178</v>
      </c>
      <c r="F1177" s="665">
        <v>15</v>
      </c>
      <c r="G1177" s="665">
        <v>3264.6000000000004</v>
      </c>
      <c r="H1177" s="665">
        <v>1</v>
      </c>
      <c r="I1177" s="665">
        <v>217.64000000000001</v>
      </c>
      <c r="J1177" s="665">
        <v>12</v>
      </c>
      <c r="K1177" s="665">
        <v>2611.6799999999998</v>
      </c>
      <c r="L1177" s="665">
        <v>0.79999999999999982</v>
      </c>
      <c r="M1177" s="665">
        <v>217.64</v>
      </c>
      <c r="N1177" s="665">
        <v>7</v>
      </c>
      <c r="O1177" s="665">
        <v>1523.4799999999998</v>
      </c>
      <c r="P1177" s="678">
        <v>0.46666666666666656</v>
      </c>
      <c r="Q1177" s="666">
        <v>217.63999999999996</v>
      </c>
    </row>
    <row r="1178" spans="1:17" ht="14.4" customHeight="1" x14ac:dyDescent="0.3">
      <c r="A1178" s="661" t="s">
        <v>575</v>
      </c>
      <c r="B1178" s="662" t="s">
        <v>8569</v>
      </c>
      <c r="C1178" s="662" t="s">
        <v>6967</v>
      </c>
      <c r="D1178" s="662" t="s">
        <v>7498</v>
      </c>
      <c r="E1178" s="662" t="s">
        <v>7178</v>
      </c>
      <c r="F1178" s="665">
        <v>2</v>
      </c>
      <c r="G1178" s="665">
        <v>530.62</v>
      </c>
      <c r="H1178" s="665">
        <v>1</v>
      </c>
      <c r="I1178" s="665">
        <v>265.31</v>
      </c>
      <c r="J1178" s="665">
        <v>7</v>
      </c>
      <c r="K1178" s="665">
        <v>1857.1699999999998</v>
      </c>
      <c r="L1178" s="665">
        <v>3.4999999999999996</v>
      </c>
      <c r="M1178" s="665">
        <v>265.31</v>
      </c>
      <c r="N1178" s="665">
        <v>5</v>
      </c>
      <c r="O1178" s="665">
        <v>1326.55</v>
      </c>
      <c r="P1178" s="678">
        <v>2.5</v>
      </c>
      <c r="Q1178" s="666">
        <v>265.31</v>
      </c>
    </row>
    <row r="1179" spans="1:17" ht="14.4" customHeight="1" x14ac:dyDescent="0.3">
      <c r="A1179" s="661" t="s">
        <v>575</v>
      </c>
      <c r="B1179" s="662" t="s">
        <v>8569</v>
      </c>
      <c r="C1179" s="662" t="s">
        <v>6967</v>
      </c>
      <c r="D1179" s="662" t="s">
        <v>7502</v>
      </c>
      <c r="E1179" s="662" t="s">
        <v>7503</v>
      </c>
      <c r="F1179" s="665">
        <v>6</v>
      </c>
      <c r="G1179" s="665">
        <v>3109.0799999999995</v>
      </c>
      <c r="H1179" s="665">
        <v>1</v>
      </c>
      <c r="I1179" s="665">
        <v>518.17999999999995</v>
      </c>
      <c r="J1179" s="665">
        <v>7</v>
      </c>
      <c r="K1179" s="665">
        <v>3627.2599999999993</v>
      </c>
      <c r="L1179" s="665">
        <v>1.1666666666666667</v>
      </c>
      <c r="M1179" s="665">
        <v>518.17999999999995</v>
      </c>
      <c r="N1179" s="665">
        <v>2</v>
      </c>
      <c r="O1179" s="665">
        <v>1036.3599999999999</v>
      </c>
      <c r="P1179" s="678">
        <v>0.33333333333333337</v>
      </c>
      <c r="Q1179" s="666">
        <v>518.17999999999995</v>
      </c>
    </row>
    <row r="1180" spans="1:17" ht="14.4" customHeight="1" x14ac:dyDescent="0.3">
      <c r="A1180" s="661" t="s">
        <v>575</v>
      </c>
      <c r="B1180" s="662" t="s">
        <v>8569</v>
      </c>
      <c r="C1180" s="662" t="s">
        <v>6967</v>
      </c>
      <c r="D1180" s="662" t="s">
        <v>7504</v>
      </c>
      <c r="E1180" s="662" t="s">
        <v>7505</v>
      </c>
      <c r="F1180" s="665">
        <v>1</v>
      </c>
      <c r="G1180" s="665">
        <v>1034.29</v>
      </c>
      <c r="H1180" s="665">
        <v>1</v>
      </c>
      <c r="I1180" s="665">
        <v>1034.29</v>
      </c>
      <c r="J1180" s="665"/>
      <c r="K1180" s="665"/>
      <c r="L1180" s="665"/>
      <c r="M1180" s="665"/>
      <c r="N1180" s="665"/>
      <c r="O1180" s="665"/>
      <c r="P1180" s="678"/>
      <c r="Q1180" s="666"/>
    </row>
    <row r="1181" spans="1:17" ht="14.4" customHeight="1" x14ac:dyDescent="0.3">
      <c r="A1181" s="661" t="s">
        <v>575</v>
      </c>
      <c r="B1181" s="662" t="s">
        <v>8569</v>
      </c>
      <c r="C1181" s="662" t="s">
        <v>6967</v>
      </c>
      <c r="D1181" s="662" t="s">
        <v>7506</v>
      </c>
      <c r="E1181" s="662" t="s">
        <v>7440</v>
      </c>
      <c r="F1181" s="665">
        <v>3</v>
      </c>
      <c r="G1181" s="665">
        <v>273.60000000000002</v>
      </c>
      <c r="H1181" s="665">
        <v>1</v>
      </c>
      <c r="I1181" s="665">
        <v>91.2</v>
      </c>
      <c r="J1181" s="665">
        <v>1</v>
      </c>
      <c r="K1181" s="665">
        <v>91.2</v>
      </c>
      <c r="L1181" s="665">
        <v>0.33333333333333331</v>
      </c>
      <c r="M1181" s="665">
        <v>91.2</v>
      </c>
      <c r="N1181" s="665"/>
      <c r="O1181" s="665"/>
      <c r="P1181" s="678"/>
      <c r="Q1181" s="666"/>
    </row>
    <row r="1182" spans="1:17" ht="14.4" customHeight="1" x14ac:dyDescent="0.3">
      <c r="A1182" s="661" t="s">
        <v>575</v>
      </c>
      <c r="B1182" s="662" t="s">
        <v>8569</v>
      </c>
      <c r="C1182" s="662" t="s">
        <v>6967</v>
      </c>
      <c r="D1182" s="662" t="s">
        <v>7507</v>
      </c>
      <c r="E1182" s="662" t="s">
        <v>7442</v>
      </c>
      <c r="F1182" s="665">
        <v>3</v>
      </c>
      <c r="G1182" s="665">
        <v>289.14</v>
      </c>
      <c r="H1182" s="665">
        <v>1</v>
      </c>
      <c r="I1182" s="665">
        <v>96.38</v>
      </c>
      <c r="J1182" s="665">
        <v>10</v>
      </c>
      <c r="K1182" s="665">
        <v>963.8</v>
      </c>
      <c r="L1182" s="665">
        <v>3.3333333333333335</v>
      </c>
      <c r="M1182" s="665">
        <v>96.38</v>
      </c>
      <c r="N1182" s="665">
        <v>5</v>
      </c>
      <c r="O1182" s="665">
        <v>481.9</v>
      </c>
      <c r="P1182" s="678">
        <v>1.6666666666666667</v>
      </c>
      <c r="Q1182" s="666">
        <v>96.38</v>
      </c>
    </row>
    <row r="1183" spans="1:17" ht="14.4" customHeight="1" x14ac:dyDescent="0.3">
      <c r="A1183" s="661" t="s">
        <v>575</v>
      </c>
      <c r="B1183" s="662" t="s">
        <v>8569</v>
      </c>
      <c r="C1183" s="662" t="s">
        <v>6967</v>
      </c>
      <c r="D1183" s="662" t="s">
        <v>7508</v>
      </c>
      <c r="E1183" s="662" t="s">
        <v>7442</v>
      </c>
      <c r="F1183" s="665">
        <v>16</v>
      </c>
      <c r="G1183" s="665">
        <v>1940</v>
      </c>
      <c r="H1183" s="665">
        <v>1</v>
      </c>
      <c r="I1183" s="665">
        <v>121.25</v>
      </c>
      <c r="J1183" s="665">
        <v>21</v>
      </c>
      <c r="K1183" s="665">
        <v>2546.25</v>
      </c>
      <c r="L1183" s="665">
        <v>1.3125</v>
      </c>
      <c r="M1183" s="665">
        <v>121.25</v>
      </c>
      <c r="N1183" s="665">
        <v>13</v>
      </c>
      <c r="O1183" s="665">
        <v>1576.25</v>
      </c>
      <c r="P1183" s="678">
        <v>0.8125</v>
      </c>
      <c r="Q1183" s="666">
        <v>121.25</v>
      </c>
    </row>
    <row r="1184" spans="1:17" ht="14.4" customHeight="1" x14ac:dyDescent="0.3">
      <c r="A1184" s="661" t="s">
        <v>575</v>
      </c>
      <c r="B1184" s="662" t="s">
        <v>8569</v>
      </c>
      <c r="C1184" s="662" t="s">
        <v>6967</v>
      </c>
      <c r="D1184" s="662" t="s">
        <v>7509</v>
      </c>
      <c r="E1184" s="662" t="s">
        <v>7442</v>
      </c>
      <c r="F1184" s="665">
        <v>7</v>
      </c>
      <c r="G1184" s="665">
        <v>725.48</v>
      </c>
      <c r="H1184" s="665">
        <v>1</v>
      </c>
      <c r="I1184" s="665">
        <v>103.64</v>
      </c>
      <c r="J1184" s="665">
        <v>1</v>
      </c>
      <c r="K1184" s="665">
        <v>103.64</v>
      </c>
      <c r="L1184" s="665">
        <v>0.14285714285714285</v>
      </c>
      <c r="M1184" s="665">
        <v>103.64</v>
      </c>
      <c r="N1184" s="665">
        <v>1</v>
      </c>
      <c r="O1184" s="665">
        <v>103.64</v>
      </c>
      <c r="P1184" s="678">
        <v>0.14285714285714285</v>
      </c>
      <c r="Q1184" s="666">
        <v>103.64</v>
      </c>
    </row>
    <row r="1185" spans="1:17" ht="14.4" customHeight="1" x14ac:dyDescent="0.3">
      <c r="A1185" s="661" t="s">
        <v>575</v>
      </c>
      <c r="B1185" s="662" t="s">
        <v>8569</v>
      </c>
      <c r="C1185" s="662" t="s">
        <v>6967</v>
      </c>
      <c r="D1185" s="662" t="s">
        <v>7510</v>
      </c>
      <c r="E1185" s="662" t="s">
        <v>7442</v>
      </c>
      <c r="F1185" s="665">
        <v>1</v>
      </c>
      <c r="G1185" s="665">
        <v>114</v>
      </c>
      <c r="H1185" s="665">
        <v>1</v>
      </c>
      <c r="I1185" s="665">
        <v>114</v>
      </c>
      <c r="J1185" s="665">
        <v>4</v>
      </c>
      <c r="K1185" s="665">
        <v>456</v>
      </c>
      <c r="L1185" s="665">
        <v>4</v>
      </c>
      <c r="M1185" s="665">
        <v>114</v>
      </c>
      <c r="N1185" s="665">
        <v>1</v>
      </c>
      <c r="O1185" s="665">
        <v>114</v>
      </c>
      <c r="P1185" s="678">
        <v>1</v>
      </c>
      <c r="Q1185" s="666">
        <v>114</v>
      </c>
    </row>
    <row r="1186" spans="1:17" ht="14.4" customHeight="1" x14ac:dyDescent="0.3">
      <c r="A1186" s="661" t="s">
        <v>575</v>
      </c>
      <c r="B1186" s="662" t="s">
        <v>8569</v>
      </c>
      <c r="C1186" s="662" t="s">
        <v>6967</v>
      </c>
      <c r="D1186" s="662" t="s">
        <v>7511</v>
      </c>
      <c r="E1186" s="662" t="s">
        <v>7442</v>
      </c>
      <c r="F1186" s="665"/>
      <c r="G1186" s="665"/>
      <c r="H1186" s="665"/>
      <c r="I1186" s="665"/>
      <c r="J1186" s="665">
        <v>1</v>
      </c>
      <c r="K1186" s="665">
        <v>172.04</v>
      </c>
      <c r="L1186" s="665"/>
      <c r="M1186" s="665">
        <v>172.04</v>
      </c>
      <c r="N1186" s="665"/>
      <c r="O1186" s="665"/>
      <c r="P1186" s="678"/>
      <c r="Q1186" s="666"/>
    </row>
    <row r="1187" spans="1:17" ht="14.4" customHeight="1" x14ac:dyDescent="0.3">
      <c r="A1187" s="661" t="s">
        <v>575</v>
      </c>
      <c r="B1187" s="662" t="s">
        <v>8569</v>
      </c>
      <c r="C1187" s="662" t="s">
        <v>6967</v>
      </c>
      <c r="D1187" s="662" t="s">
        <v>7512</v>
      </c>
      <c r="E1187" s="662" t="s">
        <v>7442</v>
      </c>
      <c r="F1187" s="665">
        <v>14</v>
      </c>
      <c r="G1187" s="665">
        <v>1262.24</v>
      </c>
      <c r="H1187" s="665">
        <v>1</v>
      </c>
      <c r="I1187" s="665">
        <v>90.16</v>
      </c>
      <c r="J1187" s="665">
        <v>13</v>
      </c>
      <c r="K1187" s="665">
        <v>1172.08</v>
      </c>
      <c r="L1187" s="665">
        <v>0.92857142857142849</v>
      </c>
      <c r="M1187" s="665">
        <v>90.16</v>
      </c>
      <c r="N1187" s="665">
        <v>15</v>
      </c>
      <c r="O1187" s="665">
        <v>1352.4</v>
      </c>
      <c r="P1187" s="678">
        <v>1.0714285714285714</v>
      </c>
      <c r="Q1187" s="666">
        <v>90.160000000000011</v>
      </c>
    </row>
    <row r="1188" spans="1:17" ht="14.4" customHeight="1" x14ac:dyDescent="0.3">
      <c r="A1188" s="661" t="s">
        <v>575</v>
      </c>
      <c r="B1188" s="662" t="s">
        <v>8569</v>
      </c>
      <c r="C1188" s="662" t="s">
        <v>6967</v>
      </c>
      <c r="D1188" s="662" t="s">
        <v>7516</v>
      </c>
      <c r="E1188" s="662" t="s">
        <v>7517</v>
      </c>
      <c r="F1188" s="665"/>
      <c r="G1188" s="665"/>
      <c r="H1188" s="665"/>
      <c r="I1188" s="665"/>
      <c r="J1188" s="665"/>
      <c r="K1188" s="665"/>
      <c r="L1188" s="665"/>
      <c r="M1188" s="665"/>
      <c r="N1188" s="665">
        <v>1</v>
      </c>
      <c r="O1188" s="665">
        <v>4452.0600000000004</v>
      </c>
      <c r="P1188" s="678"/>
      <c r="Q1188" s="666">
        <v>4452.0600000000004</v>
      </c>
    </row>
    <row r="1189" spans="1:17" ht="14.4" customHeight="1" x14ac:dyDescent="0.3">
      <c r="A1189" s="661" t="s">
        <v>575</v>
      </c>
      <c r="B1189" s="662" t="s">
        <v>8569</v>
      </c>
      <c r="C1189" s="662" t="s">
        <v>6967</v>
      </c>
      <c r="D1189" s="662" t="s">
        <v>7520</v>
      </c>
      <c r="E1189" s="662" t="s">
        <v>7521</v>
      </c>
      <c r="F1189" s="665">
        <v>5</v>
      </c>
      <c r="G1189" s="665">
        <v>9156.25</v>
      </c>
      <c r="H1189" s="665">
        <v>1</v>
      </c>
      <c r="I1189" s="665">
        <v>1831.25</v>
      </c>
      <c r="J1189" s="665">
        <v>1</v>
      </c>
      <c r="K1189" s="665">
        <v>1831.25</v>
      </c>
      <c r="L1189" s="665">
        <v>0.2</v>
      </c>
      <c r="M1189" s="665">
        <v>1831.25</v>
      </c>
      <c r="N1189" s="665">
        <v>2</v>
      </c>
      <c r="O1189" s="665">
        <v>3662.5</v>
      </c>
      <c r="P1189" s="678">
        <v>0.4</v>
      </c>
      <c r="Q1189" s="666">
        <v>1831.25</v>
      </c>
    </row>
    <row r="1190" spans="1:17" ht="14.4" customHeight="1" x14ac:dyDescent="0.3">
      <c r="A1190" s="661" t="s">
        <v>575</v>
      </c>
      <c r="B1190" s="662" t="s">
        <v>8569</v>
      </c>
      <c r="C1190" s="662" t="s">
        <v>6967</v>
      </c>
      <c r="D1190" s="662" t="s">
        <v>7522</v>
      </c>
      <c r="E1190" s="662" t="s">
        <v>7523</v>
      </c>
      <c r="F1190" s="665">
        <v>4</v>
      </c>
      <c r="G1190" s="665">
        <v>50727.92</v>
      </c>
      <c r="H1190" s="665">
        <v>1</v>
      </c>
      <c r="I1190" s="665">
        <v>12681.98</v>
      </c>
      <c r="J1190" s="665">
        <v>1</v>
      </c>
      <c r="K1190" s="665">
        <v>12681.98</v>
      </c>
      <c r="L1190" s="665">
        <v>0.25</v>
      </c>
      <c r="M1190" s="665">
        <v>12681.98</v>
      </c>
      <c r="N1190" s="665">
        <v>2</v>
      </c>
      <c r="O1190" s="665">
        <v>25363.96</v>
      </c>
      <c r="P1190" s="678">
        <v>0.5</v>
      </c>
      <c r="Q1190" s="666">
        <v>12681.98</v>
      </c>
    </row>
    <row r="1191" spans="1:17" ht="14.4" customHeight="1" x14ac:dyDescent="0.3">
      <c r="A1191" s="661" t="s">
        <v>575</v>
      </c>
      <c r="B1191" s="662" t="s">
        <v>8569</v>
      </c>
      <c r="C1191" s="662" t="s">
        <v>6967</v>
      </c>
      <c r="D1191" s="662" t="s">
        <v>7528</v>
      </c>
      <c r="E1191" s="662" t="s">
        <v>7529</v>
      </c>
      <c r="F1191" s="665">
        <v>1</v>
      </c>
      <c r="G1191" s="665">
        <v>4990</v>
      </c>
      <c r="H1191" s="665">
        <v>1</v>
      </c>
      <c r="I1191" s="665">
        <v>4990</v>
      </c>
      <c r="J1191" s="665">
        <v>2</v>
      </c>
      <c r="K1191" s="665">
        <v>9980</v>
      </c>
      <c r="L1191" s="665">
        <v>2</v>
      </c>
      <c r="M1191" s="665">
        <v>4990</v>
      </c>
      <c r="N1191" s="665">
        <v>1</v>
      </c>
      <c r="O1191" s="665">
        <v>4990</v>
      </c>
      <c r="P1191" s="678">
        <v>1</v>
      </c>
      <c r="Q1191" s="666">
        <v>4990</v>
      </c>
    </row>
    <row r="1192" spans="1:17" ht="14.4" customHeight="1" x14ac:dyDescent="0.3">
      <c r="A1192" s="661" t="s">
        <v>575</v>
      </c>
      <c r="B1192" s="662" t="s">
        <v>8569</v>
      </c>
      <c r="C1192" s="662" t="s">
        <v>6967</v>
      </c>
      <c r="D1192" s="662" t="s">
        <v>7530</v>
      </c>
      <c r="E1192" s="662" t="s">
        <v>7531</v>
      </c>
      <c r="F1192" s="665">
        <v>1</v>
      </c>
      <c r="G1192" s="665">
        <v>1486.15</v>
      </c>
      <c r="H1192" s="665">
        <v>1</v>
      </c>
      <c r="I1192" s="665">
        <v>1486.15</v>
      </c>
      <c r="J1192" s="665">
        <v>1</v>
      </c>
      <c r="K1192" s="665">
        <v>1486.15</v>
      </c>
      <c r="L1192" s="665">
        <v>1</v>
      </c>
      <c r="M1192" s="665">
        <v>1486.15</v>
      </c>
      <c r="N1192" s="665"/>
      <c r="O1192" s="665"/>
      <c r="P1192" s="678"/>
      <c r="Q1192" s="666"/>
    </row>
    <row r="1193" spans="1:17" ht="14.4" customHeight="1" x14ac:dyDescent="0.3">
      <c r="A1193" s="661" t="s">
        <v>575</v>
      </c>
      <c r="B1193" s="662" t="s">
        <v>8569</v>
      </c>
      <c r="C1193" s="662" t="s">
        <v>6967</v>
      </c>
      <c r="D1193" s="662" t="s">
        <v>7532</v>
      </c>
      <c r="E1193" s="662" t="s">
        <v>7533</v>
      </c>
      <c r="F1193" s="665">
        <v>1</v>
      </c>
      <c r="G1193" s="665">
        <v>2916.33</v>
      </c>
      <c r="H1193" s="665">
        <v>1</v>
      </c>
      <c r="I1193" s="665">
        <v>2916.33</v>
      </c>
      <c r="J1193" s="665">
        <v>1</v>
      </c>
      <c r="K1193" s="665">
        <v>2916.33</v>
      </c>
      <c r="L1193" s="665">
        <v>1</v>
      </c>
      <c r="M1193" s="665">
        <v>2916.33</v>
      </c>
      <c r="N1193" s="665">
        <v>1</v>
      </c>
      <c r="O1193" s="665">
        <v>2916.33</v>
      </c>
      <c r="P1193" s="678">
        <v>1</v>
      </c>
      <c r="Q1193" s="666">
        <v>2916.33</v>
      </c>
    </row>
    <row r="1194" spans="1:17" ht="14.4" customHeight="1" x14ac:dyDescent="0.3">
      <c r="A1194" s="661" t="s">
        <v>575</v>
      </c>
      <c r="B1194" s="662" t="s">
        <v>8569</v>
      </c>
      <c r="C1194" s="662" t="s">
        <v>6967</v>
      </c>
      <c r="D1194" s="662" t="s">
        <v>7538</v>
      </c>
      <c r="E1194" s="662" t="s">
        <v>7539</v>
      </c>
      <c r="F1194" s="665">
        <v>3</v>
      </c>
      <c r="G1194" s="665">
        <v>8503.35</v>
      </c>
      <c r="H1194" s="665">
        <v>1</v>
      </c>
      <c r="I1194" s="665">
        <v>2834.4500000000003</v>
      </c>
      <c r="J1194" s="665">
        <v>2</v>
      </c>
      <c r="K1194" s="665">
        <v>5668.9</v>
      </c>
      <c r="L1194" s="665">
        <v>0.66666666666666663</v>
      </c>
      <c r="M1194" s="665">
        <v>2834.45</v>
      </c>
      <c r="N1194" s="665">
        <v>2</v>
      </c>
      <c r="O1194" s="665">
        <v>5668.9</v>
      </c>
      <c r="P1194" s="678">
        <v>0.66666666666666663</v>
      </c>
      <c r="Q1194" s="666">
        <v>2834.45</v>
      </c>
    </row>
    <row r="1195" spans="1:17" ht="14.4" customHeight="1" x14ac:dyDescent="0.3">
      <c r="A1195" s="661" t="s">
        <v>575</v>
      </c>
      <c r="B1195" s="662" t="s">
        <v>8569</v>
      </c>
      <c r="C1195" s="662" t="s">
        <v>6967</v>
      </c>
      <c r="D1195" s="662" t="s">
        <v>7540</v>
      </c>
      <c r="E1195" s="662" t="s">
        <v>7539</v>
      </c>
      <c r="F1195" s="665"/>
      <c r="G1195" s="665"/>
      <c r="H1195" s="665"/>
      <c r="I1195" s="665"/>
      <c r="J1195" s="665">
        <v>1</v>
      </c>
      <c r="K1195" s="665">
        <v>4301.95</v>
      </c>
      <c r="L1195" s="665"/>
      <c r="M1195" s="665">
        <v>4301.95</v>
      </c>
      <c r="N1195" s="665">
        <v>2</v>
      </c>
      <c r="O1195" s="665">
        <v>8603.9</v>
      </c>
      <c r="P1195" s="678"/>
      <c r="Q1195" s="666">
        <v>4301.95</v>
      </c>
    </row>
    <row r="1196" spans="1:17" ht="14.4" customHeight="1" x14ac:dyDescent="0.3">
      <c r="A1196" s="661" t="s">
        <v>575</v>
      </c>
      <c r="B1196" s="662" t="s">
        <v>8569</v>
      </c>
      <c r="C1196" s="662" t="s">
        <v>6967</v>
      </c>
      <c r="D1196" s="662" t="s">
        <v>7179</v>
      </c>
      <c r="E1196" s="662" t="s">
        <v>7180</v>
      </c>
      <c r="F1196" s="665">
        <v>6</v>
      </c>
      <c r="G1196" s="665">
        <v>7486.6799999999994</v>
      </c>
      <c r="H1196" s="665">
        <v>1</v>
      </c>
      <c r="I1196" s="665">
        <v>1247.78</v>
      </c>
      <c r="J1196" s="665">
        <v>10</v>
      </c>
      <c r="K1196" s="665">
        <v>12477.8</v>
      </c>
      <c r="L1196" s="665">
        <v>1.6666666666666667</v>
      </c>
      <c r="M1196" s="665">
        <v>1247.78</v>
      </c>
      <c r="N1196" s="665">
        <v>7</v>
      </c>
      <c r="O1196" s="665">
        <v>8734.4600000000009</v>
      </c>
      <c r="P1196" s="678">
        <v>1.166666666666667</v>
      </c>
      <c r="Q1196" s="666">
        <v>1247.7800000000002</v>
      </c>
    </row>
    <row r="1197" spans="1:17" ht="14.4" customHeight="1" x14ac:dyDescent="0.3">
      <c r="A1197" s="661" t="s">
        <v>575</v>
      </c>
      <c r="B1197" s="662" t="s">
        <v>8569</v>
      </c>
      <c r="C1197" s="662" t="s">
        <v>6967</v>
      </c>
      <c r="D1197" s="662" t="s">
        <v>7543</v>
      </c>
      <c r="E1197" s="662" t="s">
        <v>7180</v>
      </c>
      <c r="F1197" s="665">
        <v>29</v>
      </c>
      <c r="G1197" s="665">
        <v>41234.81</v>
      </c>
      <c r="H1197" s="665">
        <v>1</v>
      </c>
      <c r="I1197" s="665">
        <v>1421.8899999999999</v>
      </c>
      <c r="J1197" s="665">
        <v>23</v>
      </c>
      <c r="K1197" s="665">
        <v>32703.47</v>
      </c>
      <c r="L1197" s="665">
        <v>0.7931034482758621</v>
      </c>
      <c r="M1197" s="665">
        <v>1421.89</v>
      </c>
      <c r="N1197" s="665">
        <v>28</v>
      </c>
      <c r="O1197" s="665">
        <v>39812.92</v>
      </c>
      <c r="P1197" s="678">
        <v>0.96551724137931039</v>
      </c>
      <c r="Q1197" s="666">
        <v>1421.8899999999999</v>
      </c>
    </row>
    <row r="1198" spans="1:17" ht="14.4" customHeight="1" x14ac:dyDescent="0.3">
      <c r="A1198" s="661" t="s">
        <v>575</v>
      </c>
      <c r="B1198" s="662" t="s">
        <v>8569</v>
      </c>
      <c r="C1198" s="662" t="s">
        <v>6967</v>
      </c>
      <c r="D1198" s="662" t="s">
        <v>7544</v>
      </c>
      <c r="E1198" s="662" t="s">
        <v>7180</v>
      </c>
      <c r="F1198" s="665">
        <v>25</v>
      </c>
      <c r="G1198" s="665">
        <v>41402.75</v>
      </c>
      <c r="H1198" s="665">
        <v>1</v>
      </c>
      <c r="I1198" s="665">
        <v>1656.11</v>
      </c>
      <c r="J1198" s="665">
        <v>24</v>
      </c>
      <c r="K1198" s="665">
        <v>39746.639999999999</v>
      </c>
      <c r="L1198" s="665">
        <v>0.96</v>
      </c>
      <c r="M1198" s="665">
        <v>1656.11</v>
      </c>
      <c r="N1198" s="665">
        <v>29</v>
      </c>
      <c r="O1198" s="665">
        <v>48027.189999999995</v>
      </c>
      <c r="P1198" s="678">
        <v>1.1599999999999999</v>
      </c>
      <c r="Q1198" s="666">
        <v>1656.11</v>
      </c>
    </row>
    <row r="1199" spans="1:17" ht="14.4" customHeight="1" x14ac:dyDescent="0.3">
      <c r="A1199" s="661" t="s">
        <v>575</v>
      </c>
      <c r="B1199" s="662" t="s">
        <v>8569</v>
      </c>
      <c r="C1199" s="662" t="s">
        <v>6967</v>
      </c>
      <c r="D1199" s="662" t="s">
        <v>7545</v>
      </c>
      <c r="E1199" s="662" t="s">
        <v>7180</v>
      </c>
      <c r="F1199" s="665">
        <v>1</v>
      </c>
      <c r="G1199" s="665">
        <v>1779.44</v>
      </c>
      <c r="H1199" s="665">
        <v>1</v>
      </c>
      <c r="I1199" s="665">
        <v>1779.44</v>
      </c>
      <c r="J1199" s="665">
        <v>7</v>
      </c>
      <c r="K1199" s="665">
        <v>12456.080000000002</v>
      </c>
      <c r="L1199" s="665">
        <v>7.0000000000000009</v>
      </c>
      <c r="M1199" s="665">
        <v>1779.4400000000003</v>
      </c>
      <c r="N1199" s="665">
        <v>6</v>
      </c>
      <c r="O1199" s="665">
        <v>10676.64</v>
      </c>
      <c r="P1199" s="678">
        <v>5.9999999999999991</v>
      </c>
      <c r="Q1199" s="666">
        <v>1779.4399999999998</v>
      </c>
    </row>
    <row r="1200" spans="1:17" ht="14.4" customHeight="1" x14ac:dyDescent="0.3">
      <c r="A1200" s="661" t="s">
        <v>575</v>
      </c>
      <c r="B1200" s="662" t="s">
        <v>8569</v>
      </c>
      <c r="C1200" s="662" t="s">
        <v>6967</v>
      </c>
      <c r="D1200" s="662" t="s">
        <v>7546</v>
      </c>
      <c r="E1200" s="662" t="s">
        <v>7547</v>
      </c>
      <c r="F1200" s="665">
        <v>9</v>
      </c>
      <c r="G1200" s="665">
        <v>12778.38</v>
      </c>
      <c r="H1200" s="665">
        <v>1</v>
      </c>
      <c r="I1200" s="665">
        <v>1419.82</v>
      </c>
      <c r="J1200" s="665">
        <v>7</v>
      </c>
      <c r="K1200" s="665">
        <v>9938.74</v>
      </c>
      <c r="L1200" s="665">
        <v>0.77777777777777779</v>
      </c>
      <c r="M1200" s="665">
        <v>1419.82</v>
      </c>
      <c r="N1200" s="665">
        <v>7</v>
      </c>
      <c r="O1200" s="665">
        <v>9938.74</v>
      </c>
      <c r="P1200" s="678">
        <v>0.77777777777777779</v>
      </c>
      <c r="Q1200" s="666">
        <v>1419.82</v>
      </c>
    </row>
    <row r="1201" spans="1:17" ht="14.4" customHeight="1" x14ac:dyDescent="0.3">
      <c r="A1201" s="661" t="s">
        <v>575</v>
      </c>
      <c r="B1201" s="662" t="s">
        <v>8569</v>
      </c>
      <c r="C1201" s="662" t="s">
        <v>6967</v>
      </c>
      <c r="D1201" s="662" t="s">
        <v>7548</v>
      </c>
      <c r="E1201" s="662" t="s">
        <v>7547</v>
      </c>
      <c r="F1201" s="665">
        <v>13</v>
      </c>
      <c r="G1201" s="665">
        <v>20114.769999999997</v>
      </c>
      <c r="H1201" s="665">
        <v>1</v>
      </c>
      <c r="I1201" s="665">
        <v>1547.2899999999997</v>
      </c>
      <c r="J1201" s="665">
        <v>10</v>
      </c>
      <c r="K1201" s="665">
        <v>15472.9</v>
      </c>
      <c r="L1201" s="665">
        <v>0.76923076923076938</v>
      </c>
      <c r="M1201" s="665">
        <v>1547.29</v>
      </c>
      <c r="N1201" s="665">
        <v>7</v>
      </c>
      <c r="O1201" s="665">
        <v>10831.03</v>
      </c>
      <c r="P1201" s="678">
        <v>0.53846153846153855</v>
      </c>
      <c r="Q1201" s="666">
        <v>1547.2900000000002</v>
      </c>
    </row>
    <row r="1202" spans="1:17" ht="14.4" customHeight="1" x14ac:dyDescent="0.3">
      <c r="A1202" s="661" t="s">
        <v>575</v>
      </c>
      <c r="B1202" s="662" t="s">
        <v>8569</v>
      </c>
      <c r="C1202" s="662" t="s">
        <v>6967</v>
      </c>
      <c r="D1202" s="662" t="s">
        <v>7549</v>
      </c>
      <c r="E1202" s="662" t="s">
        <v>7547</v>
      </c>
      <c r="F1202" s="665">
        <v>1</v>
      </c>
      <c r="G1202" s="665">
        <v>1644.71</v>
      </c>
      <c r="H1202" s="665">
        <v>1</v>
      </c>
      <c r="I1202" s="665">
        <v>1644.71</v>
      </c>
      <c r="J1202" s="665">
        <v>1</v>
      </c>
      <c r="K1202" s="665">
        <v>1644.71</v>
      </c>
      <c r="L1202" s="665">
        <v>1</v>
      </c>
      <c r="M1202" s="665">
        <v>1644.71</v>
      </c>
      <c r="N1202" s="665"/>
      <c r="O1202" s="665"/>
      <c r="P1202" s="678"/>
      <c r="Q1202" s="666"/>
    </row>
    <row r="1203" spans="1:17" ht="14.4" customHeight="1" x14ac:dyDescent="0.3">
      <c r="A1203" s="661" t="s">
        <v>575</v>
      </c>
      <c r="B1203" s="662" t="s">
        <v>8569</v>
      </c>
      <c r="C1203" s="662" t="s">
        <v>6967</v>
      </c>
      <c r="D1203" s="662" t="s">
        <v>8601</v>
      </c>
      <c r="E1203" s="662" t="s">
        <v>8602</v>
      </c>
      <c r="F1203" s="665"/>
      <c r="G1203" s="665"/>
      <c r="H1203" s="665"/>
      <c r="I1203" s="665"/>
      <c r="J1203" s="665">
        <v>1</v>
      </c>
      <c r="K1203" s="665">
        <v>4587.1499999999996</v>
      </c>
      <c r="L1203" s="665"/>
      <c r="M1203" s="665">
        <v>4587.1499999999996</v>
      </c>
      <c r="N1203" s="665"/>
      <c r="O1203" s="665"/>
      <c r="P1203" s="678"/>
      <c r="Q1203" s="666"/>
    </row>
    <row r="1204" spans="1:17" ht="14.4" customHeight="1" x14ac:dyDescent="0.3">
      <c r="A1204" s="661" t="s">
        <v>575</v>
      </c>
      <c r="B1204" s="662" t="s">
        <v>8569</v>
      </c>
      <c r="C1204" s="662" t="s">
        <v>6967</v>
      </c>
      <c r="D1204" s="662" t="s">
        <v>7551</v>
      </c>
      <c r="E1204" s="662" t="s">
        <v>7552</v>
      </c>
      <c r="F1204" s="665">
        <v>33</v>
      </c>
      <c r="G1204" s="665">
        <v>26046.570000000003</v>
      </c>
      <c r="H1204" s="665">
        <v>1</v>
      </c>
      <c r="I1204" s="665">
        <v>789.29000000000008</v>
      </c>
      <c r="J1204" s="665">
        <v>29</v>
      </c>
      <c r="K1204" s="665">
        <v>22889.410000000003</v>
      </c>
      <c r="L1204" s="665">
        <v>0.87878787878787878</v>
      </c>
      <c r="M1204" s="665">
        <v>789.29000000000008</v>
      </c>
      <c r="N1204" s="665">
        <v>49</v>
      </c>
      <c r="O1204" s="665">
        <v>38675.21</v>
      </c>
      <c r="P1204" s="678">
        <v>1.4848484848484846</v>
      </c>
      <c r="Q1204" s="666">
        <v>789.29</v>
      </c>
    </row>
    <row r="1205" spans="1:17" ht="14.4" customHeight="1" x14ac:dyDescent="0.3">
      <c r="A1205" s="661" t="s">
        <v>575</v>
      </c>
      <c r="B1205" s="662" t="s">
        <v>8569</v>
      </c>
      <c r="C1205" s="662" t="s">
        <v>6967</v>
      </c>
      <c r="D1205" s="662" t="s">
        <v>7560</v>
      </c>
      <c r="E1205" s="662" t="s">
        <v>7547</v>
      </c>
      <c r="F1205" s="665">
        <v>9</v>
      </c>
      <c r="G1205" s="665">
        <v>11472.57</v>
      </c>
      <c r="H1205" s="665">
        <v>1</v>
      </c>
      <c r="I1205" s="665">
        <v>1274.73</v>
      </c>
      <c r="J1205" s="665">
        <v>5</v>
      </c>
      <c r="K1205" s="665">
        <v>6373.65</v>
      </c>
      <c r="L1205" s="665">
        <v>0.55555555555555558</v>
      </c>
      <c r="M1205" s="665">
        <v>1274.73</v>
      </c>
      <c r="N1205" s="665">
        <v>11</v>
      </c>
      <c r="O1205" s="665">
        <v>14022.029999999999</v>
      </c>
      <c r="P1205" s="678">
        <v>1.2222222222222221</v>
      </c>
      <c r="Q1205" s="666">
        <v>1274.7299999999998</v>
      </c>
    </row>
    <row r="1206" spans="1:17" ht="14.4" customHeight="1" x14ac:dyDescent="0.3">
      <c r="A1206" s="661" t="s">
        <v>575</v>
      </c>
      <c r="B1206" s="662" t="s">
        <v>8569</v>
      </c>
      <c r="C1206" s="662" t="s">
        <v>6967</v>
      </c>
      <c r="D1206" s="662" t="s">
        <v>7561</v>
      </c>
      <c r="E1206" s="662" t="s">
        <v>7562</v>
      </c>
      <c r="F1206" s="665">
        <v>6</v>
      </c>
      <c r="G1206" s="665">
        <v>75843.180000000008</v>
      </c>
      <c r="H1206" s="665">
        <v>1</v>
      </c>
      <c r="I1206" s="665">
        <v>12640.53</v>
      </c>
      <c r="J1206" s="665">
        <v>2</v>
      </c>
      <c r="K1206" s="665">
        <v>25281.06</v>
      </c>
      <c r="L1206" s="665">
        <v>0.33333333333333331</v>
      </c>
      <c r="M1206" s="665">
        <v>12640.53</v>
      </c>
      <c r="N1206" s="665">
        <v>3</v>
      </c>
      <c r="O1206" s="665">
        <v>37921.590000000004</v>
      </c>
      <c r="P1206" s="678">
        <v>0.5</v>
      </c>
      <c r="Q1206" s="666">
        <v>12640.53</v>
      </c>
    </row>
    <row r="1207" spans="1:17" ht="14.4" customHeight="1" x14ac:dyDescent="0.3">
      <c r="A1207" s="661" t="s">
        <v>575</v>
      </c>
      <c r="B1207" s="662" t="s">
        <v>8569</v>
      </c>
      <c r="C1207" s="662" t="s">
        <v>6967</v>
      </c>
      <c r="D1207" s="662" t="s">
        <v>7565</v>
      </c>
      <c r="E1207" s="662" t="s">
        <v>7566</v>
      </c>
      <c r="F1207" s="665">
        <v>1</v>
      </c>
      <c r="G1207" s="665">
        <v>12451.91</v>
      </c>
      <c r="H1207" s="665">
        <v>1</v>
      </c>
      <c r="I1207" s="665">
        <v>12451.91</v>
      </c>
      <c r="J1207" s="665">
        <v>1</v>
      </c>
      <c r="K1207" s="665">
        <v>12451.91</v>
      </c>
      <c r="L1207" s="665">
        <v>1</v>
      </c>
      <c r="M1207" s="665">
        <v>12451.91</v>
      </c>
      <c r="N1207" s="665">
        <v>3</v>
      </c>
      <c r="O1207" s="665">
        <v>37355.729999999996</v>
      </c>
      <c r="P1207" s="678">
        <v>2.9999999999999996</v>
      </c>
      <c r="Q1207" s="666">
        <v>12451.909999999998</v>
      </c>
    </row>
    <row r="1208" spans="1:17" ht="14.4" customHeight="1" x14ac:dyDescent="0.3">
      <c r="A1208" s="661" t="s">
        <v>575</v>
      </c>
      <c r="B1208" s="662" t="s">
        <v>8569</v>
      </c>
      <c r="C1208" s="662" t="s">
        <v>6967</v>
      </c>
      <c r="D1208" s="662" t="s">
        <v>7567</v>
      </c>
      <c r="E1208" s="662" t="s">
        <v>7566</v>
      </c>
      <c r="F1208" s="665">
        <v>1</v>
      </c>
      <c r="G1208" s="665">
        <v>13282.04</v>
      </c>
      <c r="H1208" s="665">
        <v>1</v>
      </c>
      <c r="I1208" s="665">
        <v>13282.04</v>
      </c>
      <c r="J1208" s="665">
        <v>1</v>
      </c>
      <c r="K1208" s="665">
        <v>13282.04</v>
      </c>
      <c r="L1208" s="665">
        <v>1</v>
      </c>
      <c r="M1208" s="665">
        <v>13282.04</v>
      </c>
      <c r="N1208" s="665">
        <v>1</v>
      </c>
      <c r="O1208" s="665">
        <v>13282.04</v>
      </c>
      <c r="P1208" s="678">
        <v>1</v>
      </c>
      <c r="Q1208" s="666">
        <v>13282.04</v>
      </c>
    </row>
    <row r="1209" spans="1:17" ht="14.4" customHeight="1" x14ac:dyDescent="0.3">
      <c r="A1209" s="661" t="s">
        <v>575</v>
      </c>
      <c r="B1209" s="662" t="s">
        <v>8569</v>
      </c>
      <c r="C1209" s="662" t="s">
        <v>6967</v>
      </c>
      <c r="D1209" s="662" t="s">
        <v>7569</v>
      </c>
      <c r="E1209" s="662" t="s">
        <v>7564</v>
      </c>
      <c r="F1209" s="665"/>
      <c r="G1209" s="665"/>
      <c r="H1209" s="665"/>
      <c r="I1209" s="665"/>
      <c r="J1209" s="665"/>
      <c r="K1209" s="665"/>
      <c r="L1209" s="665"/>
      <c r="M1209" s="665"/>
      <c r="N1209" s="665">
        <v>3</v>
      </c>
      <c r="O1209" s="665">
        <v>3816</v>
      </c>
      <c r="P1209" s="678"/>
      <c r="Q1209" s="666">
        <v>1272</v>
      </c>
    </row>
    <row r="1210" spans="1:17" ht="14.4" customHeight="1" x14ac:dyDescent="0.3">
      <c r="A1210" s="661" t="s">
        <v>575</v>
      </c>
      <c r="B1210" s="662" t="s">
        <v>8569</v>
      </c>
      <c r="C1210" s="662" t="s">
        <v>6967</v>
      </c>
      <c r="D1210" s="662" t="s">
        <v>7570</v>
      </c>
      <c r="E1210" s="662" t="s">
        <v>7571</v>
      </c>
      <c r="F1210" s="665">
        <v>3</v>
      </c>
      <c r="G1210" s="665">
        <v>31886.850000000002</v>
      </c>
      <c r="H1210" s="665">
        <v>1</v>
      </c>
      <c r="I1210" s="665">
        <v>10628.95</v>
      </c>
      <c r="J1210" s="665">
        <v>2</v>
      </c>
      <c r="K1210" s="665">
        <v>21257.9</v>
      </c>
      <c r="L1210" s="665">
        <v>0.66666666666666663</v>
      </c>
      <c r="M1210" s="665">
        <v>10628.95</v>
      </c>
      <c r="N1210" s="665">
        <v>3</v>
      </c>
      <c r="O1210" s="665">
        <v>31886.850000000002</v>
      </c>
      <c r="P1210" s="678">
        <v>1</v>
      </c>
      <c r="Q1210" s="666">
        <v>10628.95</v>
      </c>
    </row>
    <row r="1211" spans="1:17" ht="14.4" customHeight="1" x14ac:dyDescent="0.3">
      <c r="A1211" s="661" t="s">
        <v>575</v>
      </c>
      <c r="B1211" s="662" t="s">
        <v>8569</v>
      </c>
      <c r="C1211" s="662" t="s">
        <v>6967</v>
      </c>
      <c r="D1211" s="662" t="s">
        <v>7572</v>
      </c>
      <c r="E1211" s="662" t="s">
        <v>7573</v>
      </c>
      <c r="F1211" s="665"/>
      <c r="G1211" s="665"/>
      <c r="H1211" s="665"/>
      <c r="I1211" s="665"/>
      <c r="J1211" s="665"/>
      <c r="K1211" s="665"/>
      <c r="L1211" s="665"/>
      <c r="M1211" s="665"/>
      <c r="N1211" s="665">
        <v>1</v>
      </c>
      <c r="O1211" s="665">
        <v>37159</v>
      </c>
      <c r="P1211" s="678"/>
      <c r="Q1211" s="666">
        <v>37159</v>
      </c>
    </row>
    <row r="1212" spans="1:17" ht="14.4" customHeight="1" x14ac:dyDescent="0.3">
      <c r="A1212" s="661" t="s">
        <v>575</v>
      </c>
      <c r="B1212" s="662" t="s">
        <v>8569</v>
      </c>
      <c r="C1212" s="662" t="s">
        <v>6967</v>
      </c>
      <c r="D1212" s="662" t="s">
        <v>7574</v>
      </c>
      <c r="E1212" s="662" t="s">
        <v>7575</v>
      </c>
      <c r="F1212" s="665"/>
      <c r="G1212" s="665"/>
      <c r="H1212" s="665"/>
      <c r="I1212" s="665"/>
      <c r="J1212" s="665"/>
      <c r="K1212" s="665"/>
      <c r="L1212" s="665"/>
      <c r="M1212" s="665"/>
      <c r="N1212" s="665">
        <v>1</v>
      </c>
      <c r="O1212" s="665">
        <v>9986</v>
      </c>
      <c r="P1212" s="678"/>
      <c r="Q1212" s="666">
        <v>9986</v>
      </c>
    </row>
    <row r="1213" spans="1:17" ht="14.4" customHeight="1" x14ac:dyDescent="0.3">
      <c r="A1213" s="661" t="s">
        <v>575</v>
      </c>
      <c r="B1213" s="662" t="s">
        <v>8569</v>
      </c>
      <c r="C1213" s="662" t="s">
        <v>6967</v>
      </c>
      <c r="D1213" s="662" t="s">
        <v>7576</v>
      </c>
      <c r="E1213" s="662" t="s">
        <v>7577</v>
      </c>
      <c r="F1213" s="665"/>
      <c r="G1213" s="665"/>
      <c r="H1213" s="665"/>
      <c r="I1213" s="665"/>
      <c r="J1213" s="665"/>
      <c r="K1213" s="665"/>
      <c r="L1213" s="665"/>
      <c r="M1213" s="665"/>
      <c r="N1213" s="665">
        <v>1</v>
      </c>
      <c r="O1213" s="665">
        <v>2347</v>
      </c>
      <c r="P1213" s="678"/>
      <c r="Q1213" s="666">
        <v>2347</v>
      </c>
    </row>
    <row r="1214" spans="1:17" ht="14.4" customHeight="1" x14ac:dyDescent="0.3">
      <c r="A1214" s="661" t="s">
        <v>575</v>
      </c>
      <c r="B1214" s="662" t="s">
        <v>8569</v>
      </c>
      <c r="C1214" s="662" t="s">
        <v>6967</v>
      </c>
      <c r="D1214" s="662" t="s">
        <v>7580</v>
      </c>
      <c r="E1214" s="662" t="s">
        <v>7581</v>
      </c>
      <c r="F1214" s="665">
        <v>3</v>
      </c>
      <c r="G1214" s="665">
        <v>3285.69</v>
      </c>
      <c r="H1214" s="665">
        <v>1</v>
      </c>
      <c r="I1214" s="665">
        <v>1095.23</v>
      </c>
      <c r="J1214" s="665">
        <v>2</v>
      </c>
      <c r="K1214" s="665">
        <v>2190.46</v>
      </c>
      <c r="L1214" s="665">
        <v>0.66666666666666663</v>
      </c>
      <c r="M1214" s="665">
        <v>1095.23</v>
      </c>
      <c r="N1214" s="665"/>
      <c r="O1214" s="665"/>
      <c r="P1214" s="678"/>
      <c r="Q1214" s="666"/>
    </row>
    <row r="1215" spans="1:17" ht="14.4" customHeight="1" x14ac:dyDescent="0.3">
      <c r="A1215" s="661" t="s">
        <v>575</v>
      </c>
      <c r="B1215" s="662" t="s">
        <v>8569</v>
      </c>
      <c r="C1215" s="662" t="s">
        <v>6967</v>
      </c>
      <c r="D1215" s="662" t="s">
        <v>7582</v>
      </c>
      <c r="E1215" s="662" t="s">
        <v>7583</v>
      </c>
      <c r="F1215" s="665"/>
      <c r="G1215" s="665"/>
      <c r="H1215" s="665"/>
      <c r="I1215" s="665"/>
      <c r="J1215" s="665">
        <v>1</v>
      </c>
      <c r="K1215" s="665">
        <v>11674</v>
      </c>
      <c r="L1215" s="665"/>
      <c r="M1215" s="665">
        <v>11674</v>
      </c>
      <c r="N1215" s="665"/>
      <c r="O1215" s="665"/>
      <c r="P1215" s="678"/>
      <c r="Q1215" s="666"/>
    </row>
    <row r="1216" spans="1:17" ht="14.4" customHeight="1" x14ac:dyDescent="0.3">
      <c r="A1216" s="661" t="s">
        <v>575</v>
      </c>
      <c r="B1216" s="662" t="s">
        <v>8569</v>
      </c>
      <c r="C1216" s="662" t="s">
        <v>6967</v>
      </c>
      <c r="D1216" s="662" t="s">
        <v>7584</v>
      </c>
      <c r="E1216" s="662" t="s">
        <v>7585</v>
      </c>
      <c r="F1216" s="665">
        <v>14</v>
      </c>
      <c r="G1216" s="665">
        <v>12637.380000000001</v>
      </c>
      <c r="H1216" s="665">
        <v>1</v>
      </c>
      <c r="I1216" s="665">
        <v>902.67000000000007</v>
      </c>
      <c r="J1216" s="665">
        <v>12</v>
      </c>
      <c r="K1216" s="665">
        <v>10832.04</v>
      </c>
      <c r="L1216" s="665">
        <v>0.8571428571428571</v>
      </c>
      <c r="M1216" s="665">
        <v>902.67000000000007</v>
      </c>
      <c r="N1216" s="665"/>
      <c r="O1216" s="665"/>
      <c r="P1216" s="678"/>
      <c r="Q1216" s="666"/>
    </row>
    <row r="1217" spans="1:17" ht="14.4" customHeight="1" x14ac:dyDescent="0.3">
      <c r="A1217" s="661" t="s">
        <v>575</v>
      </c>
      <c r="B1217" s="662" t="s">
        <v>8569</v>
      </c>
      <c r="C1217" s="662" t="s">
        <v>6967</v>
      </c>
      <c r="D1217" s="662" t="s">
        <v>7586</v>
      </c>
      <c r="E1217" s="662" t="s">
        <v>7585</v>
      </c>
      <c r="F1217" s="665">
        <v>35</v>
      </c>
      <c r="G1217" s="665">
        <v>36029.700000000004</v>
      </c>
      <c r="H1217" s="665">
        <v>1</v>
      </c>
      <c r="I1217" s="665">
        <v>1029.42</v>
      </c>
      <c r="J1217" s="665">
        <v>26</v>
      </c>
      <c r="K1217" s="665">
        <v>26764.92</v>
      </c>
      <c r="L1217" s="665">
        <v>0.74285714285714277</v>
      </c>
      <c r="M1217" s="665">
        <v>1029.4199999999998</v>
      </c>
      <c r="N1217" s="665">
        <v>39</v>
      </c>
      <c r="O1217" s="665">
        <v>40147.380000000005</v>
      </c>
      <c r="P1217" s="678">
        <v>1.1142857142857143</v>
      </c>
      <c r="Q1217" s="666">
        <v>1029.42</v>
      </c>
    </row>
    <row r="1218" spans="1:17" ht="14.4" customHeight="1" x14ac:dyDescent="0.3">
      <c r="A1218" s="661" t="s">
        <v>575</v>
      </c>
      <c r="B1218" s="662" t="s">
        <v>8569</v>
      </c>
      <c r="C1218" s="662" t="s">
        <v>6967</v>
      </c>
      <c r="D1218" s="662" t="s">
        <v>7587</v>
      </c>
      <c r="E1218" s="662" t="s">
        <v>7588</v>
      </c>
      <c r="F1218" s="665">
        <v>3</v>
      </c>
      <c r="G1218" s="665">
        <v>3111.57</v>
      </c>
      <c r="H1218" s="665">
        <v>1</v>
      </c>
      <c r="I1218" s="665">
        <v>1037.19</v>
      </c>
      <c r="J1218" s="665"/>
      <c r="K1218" s="665"/>
      <c r="L1218" s="665"/>
      <c r="M1218" s="665"/>
      <c r="N1218" s="665"/>
      <c r="O1218" s="665"/>
      <c r="P1218" s="678"/>
      <c r="Q1218" s="666"/>
    </row>
    <row r="1219" spans="1:17" ht="14.4" customHeight="1" x14ac:dyDescent="0.3">
      <c r="A1219" s="661" t="s">
        <v>575</v>
      </c>
      <c r="B1219" s="662" t="s">
        <v>8569</v>
      </c>
      <c r="C1219" s="662" t="s">
        <v>6967</v>
      </c>
      <c r="D1219" s="662" t="s">
        <v>7589</v>
      </c>
      <c r="E1219" s="662" t="s">
        <v>7590</v>
      </c>
      <c r="F1219" s="665">
        <v>3</v>
      </c>
      <c r="G1219" s="665">
        <v>28513.47</v>
      </c>
      <c r="H1219" s="665">
        <v>1</v>
      </c>
      <c r="I1219" s="665">
        <v>9504.49</v>
      </c>
      <c r="J1219" s="665">
        <v>3</v>
      </c>
      <c r="K1219" s="665">
        <v>28513.47</v>
      </c>
      <c r="L1219" s="665">
        <v>1</v>
      </c>
      <c r="M1219" s="665">
        <v>9504.49</v>
      </c>
      <c r="N1219" s="665"/>
      <c r="O1219" s="665"/>
      <c r="P1219" s="678"/>
      <c r="Q1219" s="666"/>
    </row>
    <row r="1220" spans="1:17" ht="14.4" customHeight="1" x14ac:dyDescent="0.3">
      <c r="A1220" s="661" t="s">
        <v>575</v>
      </c>
      <c r="B1220" s="662" t="s">
        <v>8569</v>
      </c>
      <c r="C1220" s="662" t="s">
        <v>6967</v>
      </c>
      <c r="D1220" s="662" t="s">
        <v>7591</v>
      </c>
      <c r="E1220" s="662" t="s">
        <v>7592</v>
      </c>
      <c r="F1220" s="665">
        <v>6</v>
      </c>
      <c r="G1220" s="665">
        <v>20545.2</v>
      </c>
      <c r="H1220" s="665">
        <v>1</v>
      </c>
      <c r="I1220" s="665">
        <v>3424.2000000000003</v>
      </c>
      <c r="J1220" s="665">
        <v>2</v>
      </c>
      <c r="K1220" s="665">
        <v>6848.4</v>
      </c>
      <c r="L1220" s="665">
        <v>0.33333333333333331</v>
      </c>
      <c r="M1220" s="665">
        <v>3424.2</v>
      </c>
      <c r="N1220" s="665"/>
      <c r="O1220" s="665"/>
      <c r="P1220" s="678"/>
      <c r="Q1220" s="666"/>
    </row>
    <row r="1221" spans="1:17" ht="14.4" customHeight="1" x14ac:dyDescent="0.3">
      <c r="A1221" s="661" t="s">
        <v>575</v>
      </c>
      <c r="B1221" s="662" t="s">
        <v>8569</v>
      </c>
      <c r="C1221" s="662" t="s">
        <v>6967</v>
      </c>
      <c r="D1221" s="662" t="s">
        <v>8603</v>
      </c>
      <c r="E1221" s="662" t="s">
        <v>8604</v>
      </c>
      <c r="F1221" s="665"/>
      <c r="G1221" s="665"/>
      <c r="H1221" s="665"/>
      <c r="I1221" s="665"/>
      <c r="J1221" s="665">
        <v>1</v>
      </c>
      <c r="K1221" s="665">
        <v>28950</v>
      </c>
      <c r="L1221" s="665"/>
      <c r="M1221" s="665">
        <v>28950</v>
      </c>
      <c r="N1221" s="665"/>
      <c r="O1221" s="665"/>
      <c r="P1221" s="678"/>
      <c r="Q1221" s="666"/>
    </row>
    <row r="1222" spans="1:17" ht="14.4" customHeight="1" x14ac:dyDescent="0.3">
      <c r="A1222" s="661" t="s">
        <v>575</v>
      </c>
      <c r="B1222" s="662" t="s">
        <v>8569</v>
      </c>
      <c r="C1222" s="662" t="s">
        <v>6967</v>
      </c>
      <c r="D1222" s="662" t="s">
        <v>7601</v>
      </c>
      <c r="E1222" s="662" t="s">
        <v>7602</v>
      </c>
      <c r="F1222" s="665">
        <v>1</v>
      </c>
      <c r="G1222" s="665">
        <v>9185.2900000000009</v>
      </c>
      <c r="H1222" s="665">
        <v>1</v>
      </c>
      <c r="I1222" s="665">
        <v>9185.2900000000009</v>
      </c>
      <c r="J1222" s="665"/>
      <c r="K1222" s="665"/>
      <c r="L1222" s="665"/>
      <c r="M1222" s="665"/>
      <c r="N1222" s="665"/>
      <c r="O1222" s="665"/>
      <c r="P1222" s="678"/>
      <c r="Q1222" s="666"/>
    </row>
    <row r="1223" spans="1:17" ht="14.4" customHeight="1" x14ac:dyDescent="0.3">
      <c r="A1223" s="661" t="s">
        <v>575</v>
      </c>
      <c r="B1223" s="662" t="s">
        <v>8569</v>
      </c>
      <c r="C1223" s="662" t="s">
        <v>6967</v>
      </c>
      <c r="D1223" s="662" t="s">
        <v>8605</v>
      </c>
      <c r="E1223" s="662" t="s">
        <v>7604</v>
      </c>
      <c r="F1223" s="665"/>
      <c r="G1223" s="665"/>
      <c r="H1223" s="665"/>
      <c r="I1223" s="665"/>
      <c r="J1223" s="665">
        <v>1</v>
      </c>
      <c r="K1223" s="665">
        <v>612.49</v>
      </c>
      <c r="L1223" s="665"/>
      <c r="M1223" s="665">
        <v>612.49</v>
      </c>
      <c r="N1223" s="665"/>
      <c r="O1223" s="665"/>
      <c r="P1223" s="678"/>
      <c r="Q1223" s="666"/>
    </row>
    <row r="1224" spans="1:17" ht="14.4" customHeight="1" x14ac:dyDescent="0.3">
      <c r="A1224" s="661" t="s">
        <v>575</v>
      </c>
      <c r="B1224" s="662" t="s">
        <v>8569</v>
      </c>
      <c r="C1224" s="662" t="s">
        <v>6967</v>
      </c>
      <c r="D1224" s="662" t="s">
        <v>7607</v>
      </c>
      <c r="E1224" s="662" t="s">
        <v>7608</v>
      </c>
      <c r="F1224" s="665">
        <v>3</v>
      </c>
      <c r="G1224" s="665">
        <v>2680.05</v>
      </c>
      <c r="H1224" s="665">
        <v>1</v>
      </c>
      <c r="I1224" s="665">
        <v>893.35</v>
      </c>
      <c r="J1224" s="665">
        <v>1</v>
      </c>
      <c r="K1224" s="665">
        <v>893.35</v>
      </c>
      <c r="L1224" s="665">
        <v>0.33333333333333331</v>
      </c>
      <c r="M1224" s="665">
        <v>893.35</v>
      </c>
      <c r="N1224" s="665"/>
      <c r="O1224" s="665"/>
      <c r="P1224" s="678"/>
      <c r="Q1224" s="666"/>
    </row>
    <row r="1225" spans="1:17" ht="14.4" customHeight="1" x14ac:dyDescent="0.3">
      <c r="A1225" s="661" t="s">
        <v>575</v>
      </c>
      <c r="B1225" s="662" t="s">
        <v>8569</v>
      </c>
      <c r="C1225" s="662" t="s">
        <v>6967</v>
      </c>
      <c r="D1225" s="662" t="s">
        <v>7609</v>
      </c>
      <c r="E1225" s="662" t="s">
        <v>7608</v>
      </c>
      <c r="F1225" s="665">
        <v>3</v>
      </c>
      <c r="G1225" s="665">
        <v>2994.06</v>
      </c>
      <c r="H1225" s="665">
        <v>1</v>
      </c>
      <c r="I1225" s="665">
        <v>998.02</v>
      </c>
      <c r="J1225" s="665"/>
      <c r="K1225" s="665"/>
      <c r="L1225" s="665"/>
      <c r="M1225" s="665"/>
      <c r="N1225" s="665"/>
      <c r="O1225" s="665"/>
      <c r="P1225" s="678"/>
      <c r="Q1225" s="666"/>
    </row>
    <row r="1226" spans="1:17" ht="14.4" customHeight="1" x14ac:dyDescent="0.3">
      <c r="A1226" s="661" t="s">
        <v>575</v>
      </c>
      <c r="B1226" s="662" t="s">
        <v>8569</v>
      </c>
      <c r="C1226" s="662" t="s">
        <v>6967</v>
      </c>
      <c r="D1226" s="662" t="s">
        <v>7611</v>
      </c>
      <c r="E1226" s="662" t="s">
        <v>7612</v>
      </c>
      <c r="F1226" s="665">
        <v>2</v>
      </c>
      <c r="G1226" s="665">
        <v>1241.56</v>
      </c>
      <c r="H1226" s="665">
        <v>1</v>
      </c>
      <c r="I1226" s="665">
        <v>620.78</v>
      </c>
      <c r="J1226" s="665">
        <v>1</v>
      </c>
      <c r="K1226" s="665">
        <v>620.78</v>
      </c>
      <c r="L1226" s="665">
        <v>0.5</v>
      </c>
      <c r="M1226" s="665">
        <v>620.78</v>
      </c>
      <c r="N1226" s="665"/>
      <c r="O1226" s="665"/>
      <c r="P1226" s="678"/>
      <c r="Q1226" s="666"/>
    </row>
    <row r="1227" spans="1:17" ht="14.4" customHeight="1" x14ac:dyDescent="0.3">
      <c r="A1227" s="661" t="s">
        <v>575</v>
      </c>
      <c r="B1227" s="662" t="s">
        <v>8569</v>
      </c>
      <c r="C1227" s="662" t="s">
        <v>6967</v>
      </c>
      <c r="D1227" s="662" t="s">
        <v>7613</v>
      </c>
      <c r="E1227" s="662" t="s">
        <v>7612</v>
      </c>
      <c r="F1227" s="665">
        <v>3</v>
      </c>
      <c r="G1227" s="665">
        <v>1912.08</v>
      </c>
      <c r="H1227" s="665">
        <v>1</v>
      </c>
      <c r="I1227" s="665">
        <v>637.36</v>
      </c>
      <c r="J1227" s="665"/>
      <c r="K1227" s="665"/>
      <c r="L1227" s="665"/>
      <c r="M1227" s="665"/>
      <c r="N1227" s="665"/>
      <c r="O1227" s="665"/>
      <c r="P1227" s="678"/>
      <c r="Q1227" s="666"/>
    </row>
    <row r="1228" spans="1:17" ht="14.4" customHeight="1" x14ac:dyDescent="0.3">
      <c r="A1228" s="661" t="s">
        <v>575</v>
      </c>
      <c r="B1228" s="662" t="s">
        <v>8569</v>
      </c>
      <c r="C1228" s="662" t="s">
        <v>6967</v>
      </c>
      <c r="D1228" s="662" t="s">
        <v>8606</v>
      </c>
      <c r="E1228" s="662" t="s">
        <v>8607</v>
      </c>
      <c r="F1228" s="665"/>
      <c r="G1228" s="665"/>
      <c r="H1228" s="665"/>
      <c r="I1228" s="665"/>
      <c r="J1228" s="665"/>
      <c r="K1228" s="665"/>
      <c r="L1228" s="665"/>
      <c r="M1228" s="665"/>
      <c r="N1228" s="665">
        <v>1</v>
      </c>
      <c r="O1228" s="665">
        <v>223.85</v>
      </c>
      <c r="P1228" s="678"/>
      <c r="Q1228" s="666">
        <v>223.85</v>
      </c>
    </row>
    <row r="1229" spans="1:17" ht="14.4" customHeight="1" x14ac:dyDescent="0.3">
      <c r="A1229" s="661" t="s">
        <v>575</v>
      </c>
      <c r="B1229" s="662" t="s">
        <v>8569</v>
      </c>
      <c r="C1229" s="662" t="s">
        <v>6967</v>
      </c>
      <c r="D1229" s="662" t="s">
        <v>8608</v>
      </c>
      <c r="E1229" s="662" t="s">
        <v>7554</v>
      </c>
      <c r="F1229" s="665">
        <v>1</v>
      </c>
      <c r="G1229" s="665">
        <v>4101.82</v>
      </c>
      <c r="H1229" s="665">
        <v>1</v>
      </c>
      <c r="I1229" s="665">
        <v>4101.82</v>
      </c>
      <c r="J1229" s="665"/>
      <c r="K1229" s="665"/>
      <c r="L1229" s="665"/>
      <c r="M1229" s="665"/>
      <c r="N1229" s="665"/>
      <c r="O1229" s="665"/>
      <c r="P1229" s="678"/>
      <c r="Q1229" s="666"/>
    </row>
    <row r="1230" spans="1:17" ht="14.4" customHeight="1" x14ac:dyDescent="0.3">
      <c r="A1230" s="661" t="s">
        <v>575</v>
      </c>
      <c r="B1230" s="662" t="s">
        <v>8569</v>
      </c>
      <c r="C1230" s="662" t="s">
        <v>6967</v>
      </c>
      <c r="D1230" s="662" t="s">
        <v>8609</v>
      </c>
      <c r="E1230" s="662" t="s">
        <v>8610</v>
      </c>
      <c r="F1230" s="665"/>
      <c r="G1230" s="665"/>
      <c r="H1230" s="665"/>
      <c r="I1230" s="665"/>
      <c r="J1230" s="665">
        <v>1</v>
      </c>
      <c r="K1230" s="665">
        <v>10124.24</v>
      </c>
      <c r="L1230" s="665"/>
      <c r="M1230" s="665">
        <v>10124.24</v>
      </c>
      <c r="N1230" s="665"/>
      <c r="O1230" s="665"/>
      <c r="P1230" s="678"/>
      <c r="Q1230" s="666"/>
    </row>
    <row r="1231" spans="1:17" ht="14.4" customHeight="1" x14ac:dyDescent="0.3">
      <c r="A1231" s="661" t="s">
        <v>575</v>
      </c>
      <c r="B1231" s="662" t="s">
        <v>8569</v>
      </c>
      <c r="C1231" s="662" t="s">
        <v>6967</v>
      </c>
      <c r="D1231" s="662" t="s">
        <v>7627</v>
      </c>
      <c r="E1231" s="662" t="s">
        <v>7628</v>
      </c>
      <c r="F1231" s="665"/>
      <c r="G1231" s="665"/>
      <c r="H1231" s="665"/>
      <c r="I1231" s="665"/>
      <c r="J1231" s="665">
        <v>1</v>
      </c>
      <c r="K1231" s="665">
        <v>1796</v>
      </c>
      <c r="L1231" s="665"/>
      <c r="M1231" s="665">
        <v>1796</v>
      </c>
      <c r="N1231" s="665">
        <v>1</v>
      </c>
      <c r="O1231" s="665">
        <v>1796</v>
      </c>
      <c r="P1231" s="678"/>
      <c r="Q1231" s="666">
        <v>1796</v>
      </c>
    </row>
    <row r="1232" spans="1:17" ht="14.4" customHeight="1" x14ac:dyDescent="0.3">
      <c r="A1232" s="661" t="s">
        <v>575</v>
      </c>
      <c r="B1232" s="662" t="s">
        <v>8569</v>
      </c>
      <c r="C1232" s="662" t="s">
        <v>6967</v>
      </c>
      <c r="D1232" s="662" t="s">
        <v>7629</v>
      </c>
      <c r="E1232" s="662" t="s">
        <v>7630</v>
      </c>
      <c r="F1232" s="665">
        <v>1</v>
      </c>
      <c r="G1232" s="665">
        <v>1796</v>
      </c>
      <c r="H1232" s="665">
        <v>1</v>
      </c>
      <c r="I1232" s="665">
        <v>1796</v>
      </c>
      <c r="J1232" s="665">
        <v>1</v>
      </c>
      <c r="K1232" s="665">
        <v>1796</v>
      </c>
      <c r="L1232" s="665">
        <v>1</v>
      </c>
      <c r="M1232" s="665">
        <v>1796</v>
      </c>
      <c r="N1232" s="665"/>
      <c r="O1232" s="665"/>
      <c r="P1232" s="678"/>
      <c r="Q1232" s="666"/>
    </row>
    <row r="1233" spans="1:17" ht="14.4" customHeight="1" x14ac:dyDescent="0.3">
      <c r="A1233" s="661" t="s">
        <v>575</v>
      </c>
      <c r="B1233" s="662" t="s">
        <v>8569</v>
      </c>
      <c r="C1233" s="662" t="s">
        <v>6967</v>
      </c>
      <c r="D1233" s="662" t="s">
        <v>7631</v>
      </c>
      <c r="E1233" s="662" t="s">
        <v>7632</v>
      </c>
      <c r="F1233" s="665">
        <v>1</v>
      </c>
      <c r="G1233" s="665">
        <v>1796</v>
      </c>
      <c r="H1233" s="665">
        <v>1</v>
      </c>
      <c r="I1233" s="665">
        <v>1796</v>
      </c>
      <c r="J1233" s="665"/>
      <c r="K1233" s="665"/>
      <c r="L1233" s="665"/>
      <c r="M1233" s="665"/>
      <c r="N1233" s="665"/>
      <c r="O1233" s="665"/>
      <c r="P1233" s="678"/>
      <c r="Q1233" s="666"/>
    </row>
    <row r="1234" spans="1:17" ht="14.4" customHeight="1" x14ac:dyDescent="0.3">
      <c r="A1234" s="661" t="s">
        <v>575</v>
      </c>
      <c r="B1234" s="662" t="s">
        <v>8569</v>
      </c>
      <c r="C1234" s="662" t="s">
        <v>6967</v>
      </c>
      <c r="D1234" s="662" t="s">
        <v>8611</v>
      </c>
      <c r="E1234" s="662" t="s">
        <v>8612</v>
      </c>
      <c r="F1234" s="665">
        <v>1</v>
      </c>
      <c r="G1234" s="665">
        <v>1796</v>
      </c>
      <c r="H1234" s="665">
        <v>1</v>
      </c>
      <c r="I1234" s="665">
        <v>1796</v>
      </c>
      <c r="J1234" s="665">
        <v>1</v>
      </c>
      <c r="K1234" s="665">
        <v>1796</v>
      </c>
      <c r="L1234" s="665">
        <v>1</v>
      </c>
      <c r="M1234" s="665">
        <v>1796</v>
      </c>
      <c r="N1234" s="665"/>
      <c r="O1234" s="665"/>
      <c r="P1234" s="678"/>
      <c r="Q1234" s="666"/>
    </row>
    <row r="1235" spans="1:17" ht="14.4" customHeight="1" x14ac:dyDescent="0.3">
      <c r="A1235" s="661" t="s">
        <v>575</v>
      </c>
      <c r="B1235" s="662" t="s">
        <v>8569</v>
      </c>
      <c r="C1235" s="662" t="s">
        <v>6967</v>
      </c>
      <c r="D1235" s="662" t="s">
        <v>7639</v>
      </c>
      <c r="E1235" s="662" t="s">
        <v>7640</v>
      </c>
      <c r="F1235" s="665">
        <v>3</v>
      </c>
      <c r="G1235" s="665">
        <v>1455.06</v>
      </c>
      <c r="H1235" s="665">
        <v>1</v>
      </c>
      <c r="I1235" s="665">
        <v>485.02</v>
      </c>
      <c r="J1235" s="665"/>
      <c r="K1235" s="665"/>
      <c r="L1235" s="665"/>
      <c r="M1235" s="665"/>
      <c r="N1235" s="665">
        <v>2</v>
      </c>
      <c r="O1235" s="665">
        <v>970.04</v>
      </c>
      <c r="P1235" s="678">
        <v>0.66666666666666663</v>
      </c>
      <c r="Q1235" s="666">
        <v>485.02</v>
      </c>
    </row>
    <row r="1236" spans="1:17" ht="14.4" customHeight="1" x14ac:dyDescent="0.3">
      <c r="A1236" s="661" t="s">
        <v>575</v>
      </c>
      <c r="B1236" s="662" t="s">
        <v>8569</v>
      </c>
      <c r="C1236" s="662" t="s">
        <v>6967</v>
      </c>
      <c r="D1236" s="662" t="s">
        <v>7641</v>
      </c>
      <c r="E1236" s="662" t="s">
        <v>7640</v>
      </c>
      <c r="F1236" s="665">
        <v>8</v>
      </c>
      <c r="G1236" s="665">
        <v>2893.52</v>
      </c>
      <c r="H1236" s="665">
        <v>1</v>
      </c>
      <c r="I1236" s="665">
        <v>361.69</v>
      </c>
      <c r="J1236" s="665">
        <v>8</v>
      </c>
      <c r="K1236" s="665">
        <v>2893.52</v>
      </c>
      <c r="L1236" s="665">
        <v>1</v>
      </c>
      <c r="M1236" s="665">
        <v>361.69</v>
      </c>
      <c r="N1236" s="665">
        <v>11</v>
      </c>
      <c r="O1236" s="665">
        <v>3978.59</v>
      </c>
      <c r="P1236" s="678">
        <v>1.375</v>
      </c>
      <c r="Q1236" s="666">
        <v>361.69</v>
      </c>
    </row>
    <row r="1237" spans="1:17" ht="14.4" customHeight="1" x14ac:dyDescent="0.3">
      <c r="A1237" s="661" t="s">
        <v>575</v>
      </c>
      <c r="B1237" s="662" t="s">
        <v>8569</v>
      </c>
      <c r="C1237" s="662" t="s">
        <v>6967</v>
      </c>
      <c r="D1237" s="662" t="s">
        <v>7642</v>
      </c>
      <c r="E1237" s="662" t="s">
        <v>7643</v>
      </c>
      <c r="F1237" s="665"/>
      <c r="G1237" s="665"/>
      <c r="H1237" s="665"/>
      <c r="I1237" s="665"/>
      <c r="J1237" s="665">
        <v>1</v>
      </c>
      <c r="K1237" s="665">
        <v>4618</v>
      </c>
      <c r="L1237" s="665"/>
      <c r="M1237" s="665">
        <v>4618</v>
      </c>
      <c r="N1237" s="665"/>
      <c r="O1237" s="665"/>
      <c r="P1237" s="678"/>
      <c r="Q1237" s="666"/>
    </row>
    <row r="1238" spans="1:17" ht="14.4" customHeight="1" x14ac:dyDescent="0.3">
      <c r="A1238" s="661" t="s">
        <v>575</v>
      </c>
      <c r="B1238" s="662" t="s">
        <v>8569</v>
      </c>
      <c r="C1238" s="662" t="s">
        <v>6967</v>
      </c>
      <c r="D1238" s="662" t="s">
        <v>7644</v>
      </c>
      <c r="E1238" s="662" t="s">
        <v>7645</v>
      </c>
      <c r="F1238" s="665"/>
      <c r="G1238" s="665"/>
      <c r="H1238" s="665"/>
      <c r="I1238" s="665"/>
      <c r="J1238" s="665">
        <v>1</v>
      </c>
      <c r="K1238" s="665">
        <v>13091</v>
      </c>
      <c r="L1238" s="665"/>
      <c r="M1238" s="665">
        <v>13091</v>
      </c>
      <c r="N1238" s="665"/>
      <c r="O1238" s="665"/>
      <c r="P1238" s="678"/>
      <c r="Q1238" s="666"/>
    </row>
    <row r="1239" spans="1:17" ht="14.4" customHeight="1" x14ac:dyDescent="0.3">
      <c r="A1239" s="661" t="s">
        <v>575</v>
      </c>
      <c r="B1239" s="662" t="s">
        <v>8569</v>
      </c>
      <c r="C1239" s="662" t="s">
        <v>6967</v>
      </c>
      <c r="D1239" s="662" t="s">
        <v>8613</v>
      </c>
      <c r="E1239" s="662" t="s">
        <v>7647</v>
      </c>
      <c r="F1239" s="665">
        <v>1</v>
      </c>
      <c r="G1239" s="665">
        <v>3292.8</v>
      </c>
      <c r="H1239" s="665">
        <v>1</v>
      </c>
      <c r="I1239" s="665">
        <v>3292.8</v>
      </c>
      <c r="J1239" s="665"/>
      <c r="K1239" s="665"/>
      <c r="L1239" s="665"/>
      <c r="M1239" s="665"/>
      <c r="N1239" s="665">
        <v>1</v>
      </c>
      <c r="O1239" s="665">
        <v>3292.8</v>
      </c>
      <c r="P1239" s="678">
        <v>1</v>
      </c>
      <c r="Q1239" s="666">
        <v>3292.8</v>
      </c>
    </row>
    <row r="1240" spans="1:17" ht="14.4" customHeight="1" x14ac:dyDescent="0.3">
      <c r="A1240" s="661" t="s">
        <v>575</v>
      </c>
      <c r="B1240" s="662" t="s">
        <v>8569</v>
      </c>
      <c r="C1240" s="662" t="s">
        <v>6967</v>
      </c>
      <c r="D1240" s="662" t="s">
        <v>7646</v>
      </c>
      <c r="E1240" s="662" t="s">
        <v>7647</v>
      </c>
      <c r="F1240" s="665">
        <v>12</v>
      </c>
      <c r="G1240" s="665">
        <v>64915.199999999997</v>
      </c>
      <c r="H1240" s="665">
        <v>1</v>
      </c>
      <c r="I1240" s="665">
        <v>5409.5999999999995</v>
      </c>
      <c r="J1240" s="665">
        <v>9</v>
      </c>
      <c r="K1240" s="665">
        <v>48686.400000000001</v>
      </c>
      <c r="L1240" s="665">
        <v>0.75000000000000011</v>
      </c>
      <c r="M1240" s="665">
        <v>5409.6</v>
      </c>
      <c r="N1240" s="665">
        <v>3</v>
      </c>
      <c r="O1240" s="665">
        <v>16228.8</v>
      </c>
      <c r="P1240" s="678">
        <v>0.25</v>
      </c>
      <c r="Q1240" s="666">
        <v>5409.5999999999995</v>
      </c>
    </row>
    <row r="1241" spans="1:17" ht="14.4" customHeight="1" x14ac:dyDescent="0.3">
      <c r="A1241" s="661" t="s">
        <v>575</v>
      </c>
      <c r="B1241" s="662" t="s">
        <v>8569</v>
      </c>
      <c r="C1241" s="662" t="s">
        <v>6967</v>
      </c>
      <c r="D1241" s="662" t="s">
        <v>7648</v>
      </c>
      <c r="E1241" s="662" t="s">
        <v>7649</v>
      </c>
      <c r="F1241" s="665"/>
      <c r="G1241" s="665"/>
      <c r="H1241" s="665"/>
      <c r="I1241" s="665"/>
      <c r="J1241" s="665">
        <v>1</v>
      </c>
      <c r="K1241" s="665">
        <v>5918.67</v>
      </c>
      <c r="L1241" s="665"/>
      <c r="M1241" s="665">
        <v>5918.67</v>
      </c>
      <c r="N1241" s="665"/>
      <c r="O1241" s="665"/>
      <c r="P1241" s="678"/>
      <c r="Q1241" s="666"/>
    </row>
    <row r="1242" spans="1:17" ht="14.4" customHeight="1" x14ac:dyDescent="0.3">
      <c r="A1242" s="661" t="s">
        <v>575</v>
      </c>
      <c r="B1242" s="662" t="s">
        <v>8569</v>
      </c>
      <c r="C1242" s="662" t="s">
        <v>6967</v>
      </c>
      <c r="D1242" s="662" t="s">
        <v>7650</v>
      </c>
      <c r="E1242" s="662" t="s">
        <v>7649</v>
      </c>
      <c r="F1242" s="665"/>
      <c r="G1242" s="665"/>
      <c r="H1242" s="665"/>
      <c r="I1242" s="665"/>
      <c r="J1242" s="665">
        <v>4</v>
      </c>
      <c r="K1242" s="665">
        <v>11549.24</v>
      </c>
      <c r="L1242" s="665"/>
      <c r="M1242" s="665">
        <v>2887.31</v>
      </c>
      <c r="N1242" s="665"/>
      <c r="O1242" s="665"/>
      <c r="P1242" s="678"/>
      <c r="Q1242" s="666"/>
    </row>
    <row r="1243" spans="1:17" ht="14.4" customHeight="1" x14ac:dyDescent="0.3">
      <c r="A1243" s="661" t="s">
        <v>575</v>
      </c>
      <c r="B1243" s="662" t="s">
        <v>8569</v>
      </c>
      <c r="C1243" s="662" t="s">
        <v>6967</v>
      </c>
      <c r="D1243" s="662" t="s">
        <v>8614</v>
      </c>
      <c r="E1243" s="662" t="s">
        <v>8615</v>
      </c>
      <c r="F1243" s="665"/>
      <c r="G1243" s="665"/>
      <c r="H1243" s="665"/>
      <c r="I1243" s="665"/>
      <c r="J1243" s="665"/>
      <c r="K1243" s="665"/>
      <c r="L1243" s="665"/>
      <c r="M1243" s="665"/>
      <c r="N1243" s="665">
        <v>8</v>
      </c>
      <c r="O1243" s="665">
        <v>65064</v>
      </c>
      <c r="P1243" s="678"/>
      <c r="Q1243" s="666">
        <v>8133</v>
      </c>
    </row>
    <row r="1244" spans="1:17" ht="14.4" customHeight="1" x14ac:dyDescent="0.3">
      <c r="A1244" s="661" t="s">
        <v>575</v>
      </c>
      <c r="B1244" s="662" t="s">
        <v>8569</v>
      </c>
      <c r="C1244" s="662" t="s">
        <v>6967</v>
      </c>
      <c r="D1244" s="662" t="s">
        <v>8616</v>
      </c>
      <c r="E1244" s="662" t="s">
        <v>8615</v>
      </c>
      <c r="F1244" s="665"/>
      <c r="G1244" s="665"/>
      <c r="H1244" s="665"/>
      <c r="I1244" s="665"/>
      <c r="J1244" s="665"/>
      <c r="K1244" s="665"/>
      <c r="L1244" s="665"/>
      <c r="M1244" s="665"/>
      <c r="N1244" s="665">
        <v>2</v>
      </c>
      <c r="O1244" s="665">
        <v>11498</v>
      </c>
      <c r="P1244" s="678"/>
      <c r="Q1244" s="666">
        <v>5749</v>
      </c>
    </row>
    <row r="1245" spans="1:17" ht="14.4" customHeight="1" x14ac:dyDescent="0.3">
      <c r="A1245" s="661" t="s">
        <v>575</v>
      </c>
      <c r="B1245" s="662" t="s">
        <v>8569</v>
      </c>
      <c r="C1245" s="662" t="s">
        <v>6967</v>
      </c>
      <c r="D1245" s="662" t="s">
        <v>8617</v>
      </c>
      <c r="E1245" s="662" t="s">
        <v>8618</v>
      </c>
      <c r="F1245" s="665"/>
      <c r="G1245" s="665"/>
      <c r="H1245" s="665"/>
      <c r="I1245" s="665"/>
      <c r="J1245" s="665"/>
      <c r="K1245" s="665"/>
      <c r="L1245" s="665"/>
      <c r="M1245" s="665"/>
      <c r="N1245" s="665">
        <v>8</v>
      </c>
      <c r="O1245" s="665">
        <v>21776</v>
      </c>
      <c r="P1245" s="678"/>
      <c r="Q1245" s="666">
        <v>2722</v>
      </c>
    </row>
    <row r="1246" spans="1:17" ht="14.4" customHeight="1" x14ac:dyDescent="0.3">
      <c r="A1246" s="661" t="s">
        <v>575</v>
      </c>
      <c r="B1246" s="662" t="s">
        <v>8569</v>
      </c>
      <c r="C1246" s="662" t="s">
        <v>6967</v>
      </c>
      <c r="D1246" s="662" t="s">
        <v>7658</v>
      </c>
      <c r="E1246" s="662" t="s">
        <v>7659</v>
      </c>
      <c r="F1246" s="665"/>
      <c r="G1246" s="665"/>
      <c r="H1246" s="665"/>
      <c r="I1246" s="665"/>
      <c r="J1246" s="665"/>
      <c r="K1246" s="665"/>
      <c r="L1246" s="665"/>
      <c r="M1246" s="665"/>
      <c r="N1246" s="665">
        <v>4</v>
      </c>
      <c r="O1246" s="665">
        <v>27336</v>
      </c>
      <c r="P1246" s="678"/>
      <c r="Q1246" s="666">
        <v>6834</v>
      </c>
    </row>
    <row r="1247" spans="1:17" ht="14.4" customHeight="1" x14ac:dyDescent="0.3">
      <c r="A1247" s="661" t="s">
        <v>575</v>
      </c>
      <c r="B1247" s="662" t="s">
        <v>8569</v>
      </c>
      <c r="C1247" s="662" t="s">
        <v>6967</v>
      </c>
      <c r="D1247" s="662" t="s">
        <v>7663</v>
      </c>
      <c r="E1247" s="662" t="s">
        <v>7664</v>
      </c>
      <c r="F1247" s="665"/>
      <c r="G1247" s="665"/>
      <c r="H1247" s="665"/>
      <c r="I1247" s="665"/>
      <c r="J1247" s="665">
        <v>1</v>
      </c>
      <c r="K1247" s="665">
        <v>8471.24</v>
      </c>
      <c r="L1247" s="665"/>
      <c r="M1247" s="665">
        <v>8471.24</v>
      </c>
      <c r="N1247" s="665"/>
      <c r="O1247" s="665"/>
      <c r="P1247" s="678"/>
      <c r="Q1247" s="666"/>
    </row>
    <row r="1248" spans="1:17" ht="14.4" customHeight="1" x14ac:dyDescent="0.3">
      <c r="A1248" s="661" t="s">
        <v>575</v>
      </c>
      <c r="B1248" s="662" t="s">
        <v>8569</v>
      </c>
      <c r="C1248" s="662" t="s">
        <v>6967</v>
      </c>
      <c r="D1248" s="662" t="s">
        <v>7665</v>
      </c>
      <c r="E1248" s="662" t="s">
        <v>7666</v>
      </c>
      <c r="F1248" s="665">
        <v>28</v>
      </c>
      <c r="G1248" s="665">
        <v>23864.68</v>
      </c>
      <c r="H1248" s="665">
        <v>1</v>
      </c>
      <c r="I1248" s="665">
        <v>852.31000000000006</v>
      </c>
      <c r="J1248" s="665">
        <v>9</v>
      </c>
      <c r="K1248" s="665">
        <v>7670.79</v>
      </c>
      <c r="L1248" s="665">
        <v>0.3214285714285714</v>
      </c>
      <c r="M1248" s="665">
        <v>852.31</v>
      </c>
      <c r="N1248" s="665">
        <v>16</v>
      </c>
      <c r="O1248" s="665">
        <v>13636.96</v>
      </c>
      <c r="P1248" s="678">
        <v>0.5714285714285714</v>
      </c>
      <c r="Q1248" s="666">
        <v>852.31</v>
      </c>
    </row>
    <row r="1249" spans="1:17" ht="14.4" customHeight="1" x14ac:dyDescent="0.3">
      <c r="A1249" s="661" t="s">
        <v>575</v>
      </c>
      <c r="B1249" s="662" t="s">
        <v>8569</v>
      </c>
      <c r="C1249" s="662" t="s">
        <v>6967</v>
      </c>
      <c r="D1249" s="662" t="s">
        <v>7671</v>
      </c>
      <c r="E1249" s="662" t="s">
        <v>7672</v>
      </c>
      <c r="F1249" s="665">
        <v>10</v>
      </c>
      <c r="G1249" s="665">
        <v>47353.5</v>
      </c>
      <c r="H1249" s="665">
        <v>1</v>
      </c>
      <c r="I1249" s="665">
        <v>4735.3500000000004</v>
      </c>
      <c r="J1249" s="665">
        <v>12</v>
      </c>
      <c r="K1249" s="665">
        <v>56824.2</v>
      </c>
      <c r="L1249" s="665">
        <v>1.2</v>
      </c>
      <c r="M1249" s="665">
        <v>4735.3499999999995</v>
      </c>
      <c r="N1249" s="665">
        <v>8</v>
      </c>
      <c r="O1249" s="665">
        <v>37882.800000000003</v>
      </c>
      <c r="P1249" s="678">
        <v>0.8</v>
      </c>
      <c r="Q1249" s="666">
        <v>4735.3500000000004</v>
      </c>
    </row>
    <row r="1250" spans="1:17" ht="14.4" customHeight="1" x14ac:dyDescent="0.3">
      <c r="A1250" s="661" t="s">
        <v>575</v>
      </c>
      <c r="B1250" s="662" t="s">
        <v>8569</v>
      </c>
      <c r="C1250" s="662" t="s">
        <v>6967</v>
      </c>
      <c r="D1250" s="662" t="s">
        <v>7673</v>
      </c>
      <c r="E1250" s="662" t="s">
        <v>7674</v>
      </c>
      <c r="F1250" s="665">
        <v>9</v>
      </c>
      <c r="G1250" s="665">
        <v>71938.44</v>
      </c>
      <c r="H1250" s="665">
        <v>1</v>
      </c>
      <c r="I1250" s="665">
        <v>7993.16</v>
      </c>
      <c r="J1250" s="665">
        <v>11</v>
      </c>
      <c r="K1250" s="665">
        <v>87924.760000000009</v>
      </c>
      <c r="L1250" s="665">
        <v>1.2222222222222223</v>
      </c>
      <c r="M1250" s="665">
        <v>7993.1600000000008</v>
      </c>
      <c r="N1250" s="665">
        <v>6</v>
      </c>
      <c r="O1250" s="665">
        <v>47958.96</v>
      </c>
      <c r="P1250" s="678">
        <v>0.66666666666666663</v>
      </c>
      <c r="Q1250" s="666">
        <v>7993.16</v>
      </c>
    </row>
    <row r="1251" spans="1:17" ht="14.4" customHeight="1" x14ac:dyDescent="0.3">
      <c r="A1251" s="661" t="s">
        <v>575</v>
      </c>
      <c r="B1251" s="662" t="s">
        <v>8569</v>
      </c>
      <c r="C1251" s="662" t="s">
        <v>6967</v>
      </c>
      <c r="D1251" s="662" t="s">
        <v>7675</v>
      </c>
      <c r="E1251" s="662" t="s">
        <v>7676</v>
      </c>
      <c r="F1251" s="665">
        <v>10</v>
      </c>
      <c r="G1251" s="665">
        <v>28662.7</v>
      </c>
      <c r="H1251" s="665">
        <v>1</v>
      </c>
      <c r="I1251" s="665">
        <v>2866.27</v>
      </c>
      <c r="J1251" s="665">
        <v>12</v>
      </c>
      <c r="K1251" s="665">
        <v>34395.24</v>
      </c>
      <c r="L1251" s="665">
        <v>1.2</v>
      </c>
      <c r="M1251" s="665">
        <v>2866.27</v>
      </c>
      <c r="N1251" s="665">
        <v>7</v>
      </c>
      <c r="O1251" s="665">
        <v>20063.89</v>
      </c>
      <c r="P1251" s="678">
        <v>0.7</v>
      </c>
      <c r="Q1251" s="666">
        <v>2866.27</v>
      </c>
    </row>
    <row r="1252" spans="1:17" ht="14.4" customHeight="1" x14ac:dyDescent="0.3">
      <c r="A1252" s="661" t="s">
        <v>575</v>
      </c>
      <c r="B1252" s="662" t="s">
        <v>8569</v>
      </c>
      <c r="C1252" s="662" t="s">
        <v>6967</v>
      </c>
      <c r="D1252" s="662" t="s">
        <v>7677</v>
      </c>
      <c r="E1252" s="662" t="s">
        <v>7678</v>
      </c>
      <c r="F1252" s="665">
        <v>6</v>
      </c>
      <c r="G1252" s="665">
        <v>14722.800000000001</v>
      </c>
      <c r="H1252" s="665">
        <v>1</v>
      </c>
      <c r="I1252" s="665">
        <v>2453.8000000000002</v>
      </c>
      <c r="J1252" s="665">
        <v>4</v>
      </c>
      <c r="K1252" s="665">
        <v>9815.2000000000007</v>
      </c>
      <c r="L1252" s="665">
        <v>0.66666666666666663</v>
      </c>
      <c r="M1252" s="665">
        <v>2453.8000000000002</v>
      </c>
      <c r="N1252" s="665">
        <v>4</v>
      </c>
      <c r="O1252" s="665">
        <v>9815.2000000000007</v>
      </c>
      <c r="P1252" s="678">
        <v>0.66666666666666663</v>
      </c>
      <c r="Q1252" s="666">
        <v>2453.8000000000002</v>
      </c>
    </row>
    <row r="1253" spans="1:17" ht="14.4" customHeight="1" x14ac:dyDescent="0.3">
      <c r="A1253" s="661" t="s">
        <v>575</v>
      </c>
      <c r="B1253" s="662" t="s">
        <v>8569</v>
      </c>
      <c r="C1253" s="662" t="s">
        <v>6967</v>
      </c>
      <c r="D1253" s="662" t="s">
        <v>7679</v>
      </c>
      <c r="E1253" s="662" t="s">
        <v>7678</v>
      </c>
      <c r="F1253" s="665">
        <v>0.5</v>
      </c>
      <c r="G1253" s="665">
        <v>351.8</v>
      </c>
      <c r="H1253" s="665">
        <v>1</v>
      </c>
      <c r="I1253" s="665">
        <v>703.6</v>
      </c>
      <c r="J1253" s="665">
        <v>0.2</v>
      </c>
      <c r="K1253" s="665">
        <v>140.72</v>
      </c>
      <c r="L1253" s="665">
        <v>0.39999999999999997</v>
      </c>
      <c r="M1253" s="665">
        <v>703.59999999999991</v>
      </c>
      <c r="N1253" s="665">
        <v>0.30000000000000004</v>
      </c>
      <c r="O1253" s="665">
        <v>211.07999999999998</v>
      </c>
      <c r="P1253" s="678">
        <v>0.6</v>
      </c>
      <c r="Q1253" s="666">
        <v>703.5999999999998</v>
      </c>
    </row>
    <row r="1254" spans="1:17" ht="14.4" customHeight="1" x14ac:dyDescent="0.3">
      <c r="A1254" s="661" t="s">
        <v>575</v>
      </c>
      <c r="B1254" s="662" t="s">
        <v>8569</v>
      </c>
      <c r="C1254" s="662" t="s">
        <v>6967</v>
      </c>
      <c r="D1254" s="662" t="s">
        <v>7680</v>
      </c>
      <c r="E1254" s="662" t="s">
        <v>7678</v>
      </c>
      <c r="F1254" s="665">
        <v>2.4000000000000004</v>
      </c>
      <c r="G1254" s="665">
        <v>3693.6000000000004</v>
      </c>
      <c r="H1254" s="665">
        <v>1</v>
      </c>
      <c r="I1254" s="665">
        <v>1539</v>
      </c>
      <c r="J1254" s="665">
        <v>0.8</v>
      </c>
      <c r="K1254" s="665">
        <v>1231.2</v>
      </c>
      <c r="L1254" s="665">
        <v>0.33333333333333331</v>
      </c>
      <c r="M1254" s="665">
        <v>1539</v>
      </c>
      <c r="N1254" s="665">
        <v>1.2000000000000002</v>
      </c>
      <c r="O1254" s="665">
        <v>1846.8000000000002</v>
      </c>
      <c r="P1254" s="678">
        <v>0.5</v>
      </c>
      <c r="Q1254" s="666">
        <v>1539</v>
      </c>
    </row>
    <row r="1255" spans="1:17" ht="14.4" customHeight="1" x14ac:dyDescent="0.3">
      <c r="A1255" s="661" t="s">
        <v>575</v>
      </c>
      <c r="B1255" s="662" t="s">
        <v>8569</v>
      </c>
      <c r="C1255" s="662" t="s">
        <v>6967</v>
      </c>
      <c r="D1255" s="662" t="s">
        <v>7681</v>
      </c>
      <c r="E1255" s="662" t="s">
        <v>7678</v>
      </c>
      <c r="F1255" s="665">
        <v>1.4000000000000001</v>
      </c>
      <c r="G1255" s="665">
        <v>2482.34</v>
      </c>
      <c r="H1255" s="665">
        <v>1</v>
      </c>
      <c r="I1255" s="665">
        <v>1773.1</v>
      </c>
      <c r="J1255" s="665">
        <v>0.89999999999999991</v>
      </c>
      <c r="K1255" s="665">
        <v>1595.79</v>
      </c>
      <c r="L1255" s="665">
        <v>0.64285714285714279</v>
      </c>
      <c r="M1255" s="665">
        <v>1773.1000000000001</v>
      </c>
      <c r="N1255" s="665">
        <v>0.7</v>
      </c>
      <c r="O1255" s="665">
        <v>1241.17</v>
      </c>
      <c r="P1255" s="678">
        <v>0.5</v>
      </c>
      <c r="Q1255" s="666">
        <v>1773.1000000000001</v>
      </c>
    </row>
    <row r="1256" spans="1:17" ht="14.4" customHeight="1" x14ac:dyDescent="0.3">
      <c r="A1256" s="661" t="s">
        <v>575</v>
      </c>
      <c r="B1256" s="662" t="s">
        <v>8569</v>
      </c>
      <c r="C1256" s="662" t="s">
        <v>6967</v>
      </c>
      <c r="D1256" s="662" t="s">
        <v>7682</v>
      </c>
      <c r="E1256" s="662" t="s">
        <v>7451</v>
      </c>
      <c r="F1256" s="665">
        <v>0.7</v>
      </c>
      <c r="G1256" s="665">
        <v>149.42000000000002</v>
      </c>
      <c r="H1256" s="665">
        <v>1</v>
      </c>
      <c r="I1256" s="665">
        <v>213.45714285714288</v>
      </c>
      <c r="J1256" s="665"/>
      <c r="K1256" s="665"/>
      <c r="L1256" s="665"/>
      <c r="M1256" s="665"/>
      <c r="N1256" s="665"/>
      <c r="O1256" s="665"/>
      <c r="P1256" s="678"/>
      <c r="Q1256" s="666"/>
    </row>
    <row r="1257" spans="1:17" ht="14.4" customHeight="1" x14ac:dyDescent="0.3">
      <c r="A1257" s="661" t="s">
        <v>575</v>
      </c>
      <c r="B1257" s="662" t="s">
        <v>8569</v>
      </c>
      <c r="C1257" s="662" t="s">
        <v>6967</v>
      </c>
      <c r="D1257" s="662" t="s">
        <v>7683</v>
      </c>
      <c r="E1257" s="662" t="s">
        <v>7451</v>
      </c>
      <c r="F1257" s="665">
        <v>5.9999999999999991</v>
      </c>
      <c r="G1257" s="665">
        <v>1512.1000000000001</v>
      </c>
      <c r="H1257" s="665">
        <v>1</v>
      </c>
      <c r="I1257" s="665">
        <v>252.01666666666674</v>
      </c>
      <c r="J1257" s="665">
        <v>11.500000000000002</v>
      </c>
      <c r="K1257" s="665">
        <v>2898.25</v>
      </c>
      <c r="L1257" s="665">
        <v>1.9167052443621453</v>
      </c>
      <c r="M1257" s="665">
        <v>252.02173913043475</v>
      </c>
      <c r="N1257" s="665">
        <v>7.1999999999999993</v>
      </c>
      <c r="O1257" s="665">
        <v>1814.5899999999997</v>
      </c>
      <c r="P1257" s="678">
        <v>1.2000462932345741</v>
      </c>
      <c r="Q1257" s="666">
        <v>252.02638888888887</v>
      </c>
    </row>
    <row r="1258" spans="1:17" ht="14.4" customHeight="1" x14ac:dyDescent="0.3">
      <c r="A1258" s="661" t="s">
        <v>575</v>
      </c>
      <c r="B1258" s="662" t="s">
        <v>8569</v>
      </c>
      <c r="C1258" s="662" t="s">
        <v>6967</v>
      </c>
      <c r="D1258" s="662" t="s">
        <v>7684</v>
      </c>
      <c r="E1258" s="662" t="s">
        <v>7451</v>
      </c>
      <c r="F1258" s="665">
        <v>0.8</v>
      </c>
      <c r="G1258" s="665">
        <v>293.57</v>
      </c>
      <c r="H1258" s="665">
        <v>1</v>
      </c>
      <c r="I1258" s="665">
        <v>366.96249999999998</v>
      </c>
      <c r="J1258" s="665"/>
      <c r="K1258" s="665"/>
      <c r="L1258" s="665"/>
      <c r="M1258" s="665"/>
      <c r="N1258" s="665"/>
      <c r="O1258" s="665"/>
      <c r="P1258" s="678"/>
      <c r="Q1258" s="666"/>
    </row>
    <row r="1259" spans="1:17" ht="14.4" customHeight="1" x14ac:dyDescent="0.3">
      <c r="A1259" s="661" t="s">
        <v>575</v>
      </c>
      <c r="B1259" s="662" t="s">
        <v>8569</v>
      </c>
      <c r="C1259" s="662" t="s">
        <v>6967</v>
      </c>
      <c r="D1259" s="662" t="s">
        <v>7685</v>
      </c>
      <c r="E1259" s="662" t="s">
        <v>7686</v>
      </c>
      <c r="F1259" s="665"/>
      <c r="G1259" s="665"/>
      <c r="H1259" s="665"/>
      <c r="I1259" s="665"/>
      <c r="J1259" s="665">
        <v>3</v>
      </c>
      <c r="K1259" s="665">
        <v>1685.13</v>
      </c>
      <c r="L1259" s="665"/>
      <c r="M1259" s="665">
        <v>561.71</v>
      </c>
      <c r="N1259" s="665"/>
      <c r="O1259" s="665"/>
      <c r="P1259" s="678"/>
      <c r="Q1259" s="666"/>
    </row>
    <row r="1260" spans="1:17" ht="14.4" customHeight="1" x14ac:dyDescent="0.3">
      <c r="A1260" s="661" t="s">
        <v>575</v>
      </c>
      <c r="B1260" s="662" t="s">
        <v>8569</v>
      </c>
      <c r="C1260" s="662" t="s">
        <v>6967</v>
      </c>
      <c r="D1260" s="662" t="s">
        <v>7690</v>
      </c>
      <c r="E1260" s="662" t="s">
        <v>7451</v>
      </c>
      <c r="F1260" s="665">
        <v>25</v>
      </c>
      <c r="G1260" s="665">
        <v>13680</v>
      </c>
      <c r="H1260" s="665">
        <v>1</v>
      </c>
      <c r="I1260" s="665">
        <v>547.20000000000005</v>
      </c>
      <c r="J1260" s="665">
        <v>25</v>
      </c>
      <c r="K1260" s="665">
        <v>13680</v>
      </c>
      <c r="L1260" s="665">
        <v>1</v>
      </c>
      <c r="M1260" s="665">
        <v>547.20000000000005</v>
      </c>
      <c r="N1260" s="665">
        <v>4</v>
      </c>
      <c r="O1260" s="665">
        <v>2188.8000000000002</v>
      </c>
      <c r="P1260" s="678">
        <v>0.16</v>
      </c>
      <c r="Q1260" s="666">
        <v>547.20000000000005</v>
      </c>
    </row>
    <row r="1261" spans="1:17" ht="14.4" customHeight="1" x14ac:dyDescent="0.3">
      <c r="A1261" s="661" t="s">
        <v>575</v>
      </c>
      <c r="B1261" s="662" t="s">
        <v>8569</v>
      </c>
      <c r="C1261" s="662" t="s">
        <v>6967</v>
      </c>
      <c r="D1261" s="662" t="s">
        <v>7691</v>
      </c>
      <c r="E1261" s="662" t="s">
        <v>7451</v>
      </c>
      <c r="F1261" s="665">
        <v>11</v>
      </c>
      <c r="G1261" s="665">
        <v>18627.620000000003</v>
      </c>
      <c r="H1261" s="665">
        <v>1</v>
      </c>
      <c r="I1261" s="665">
        <v>1693.4200000000003</v>
      </c>
      <c r="J1261" s="665"/>
      <c r="K1261" s="665"/>
      <c r="L1261" s="665"/>
      <c r="M1261" s="665"/>
      <c r="N1261" s="665"/>
      <c r="O1261" s="665"/>
      <c r="P1261" s="678"/>
      <c r="Q1261" s="666"/>
    </row>
    <row r="1262" spans="1:17" ht="14.4" customHeight="1" x14ac:dyDescent="0.3">
      <c r="A1262" s="661" t="s">
        <v>575</v>
      </c>
      <c r="B1262" s="662" t="s">
        <v>8569</v>
      </c>
      <c r="C1262" s="662" t="s">
        <v>6967</v>
      </c>
      <c r="D1262" s="662" t="s">
        <v>7692</v>
      </c>
      <c r="E1262" s="662" t="s">
        <v>7451</v>
      </c>
      <c r="F1262" s="665">
        <v>78</v>
      </c>
      <c r="G1262" s="665">
        <v>144211.85999999999</v>
      </c>
      <c r="H1262" s="665">
        <v>1</v>
      </c>
      <c r="I1262" s="665">
        <v>1848.87</v>
      </c>
      <c r="J1262" s="665">
        <v>97</v>
      </c>
      <c r="K1262" s="665">
        <v>179340.39</v>
      </c>
      <c r="L1262" s="665">
        <v>1.2435897435897438</v>
      </c>
      <c r="M1262" s="665">
        <v>1848.8700000000001</v>
      </c>
      <c r="N1262" s="665">
        <v>74</v>
      </c>
      <c r="O1262" s="665">
        <v>136816.38</v>
      </c>
      <c r="P1262" s="678">
        <v>0.94871794871794879</v>
      </c>
      <c r="Q1262" s="666">
        <v>1848.8700000000001</v>
      </c>
    </row>
    <row r="1263" spans="1:17" ht="14.4" customHeight="1" x14ac:dyDescent="0.3">
      <c r="A1263" s="661" t="s">
        <v>575</v>
      </c>
      <c r="B1263" s="662" t="s">
        <v>8569</v>
      </c>
      <c r="C1263" s="662" t="s">
        <v>6967</v>
      </c>
      <c r="D1263" s="662" t="s">
        <v>8619</v>
      </c>
      <c r="E1263" s="662" t="s">
        <v>8620</v>
      </c>
      <c r="F1263" s="665">
        <v>1</v>
      </c>
      <c r="G1263" s="665">
        <v>12177.27</v>
      </c>
      <c r="H1263" s="665">
        <v>1</v>
      </c>
      <c r="I1263" s="665">
        <v>12177.27</v>
      </c>
      <c r="J1263" s="665"/>
      <c r="K1263" s="665"/>
      <c r="L1263" s="665"/>
      <c r="M1263" s="665"/>
      <c r="N1263" s="665"/>
      <c r="O1263" s="665"/>
      <c r="P1263" s="678"/>
      <c r="Q1263" s="666"/>
    </row>
    <row r="1264" spans="1:17" ht="14.4" customHeight="1" x14ac:dyDescent="0.3">
      <c r="A1264" s="661" t="s">
        <v>575</v>
      </c>
      <c r="B1264" s="662" t="s">
        <v>8569</v>
      </c>
      <c r="C1264" s="662" t="s">
        <v>6967</v>
      </c>
      <c r="D1264" s="662" t="s">
        <v>7693</v>
      </c>
      <c r="E1264" s="662" t="s">
        <v>7694</v>
      </c>
      <c r="F1264" s="665">
        <v>14</v>
      </c>
      <c r="G1264" s="665">
        <v>33370.959999999999</v>
      </c>
      <c r="H1264" s="665">
        <v>1</v>
      </c>
      <c r="I1264" s="665">
        <v>2383.64</v>
      </c>
      <c r="J1264" s="665">
        <v>15</v>
      </c>
      <c r="K1264" s="665">
        <v>35754.6</v>
      </c>
      <c r="L1264" s="665">
        <v>1.0714285714285714</v>
      </c>
      <c r="M1264" s="665">
        <v>2383.64</v>
      </c>
      <c r="N1264" s="665">
        <v>9</v>
      </c>
      <c r="O1264" s="665">
        <v>21452.76</v>
      </c>
      <c r="P1264" s="678">
        <v>0.64285714285714279</v>
      </c>
      <c r="Q1264" s="666">
        <v>2383.64</v>
      </c>
    </row>
    <row r="1265" spans="1:17" ht="14.4" customHeight="1" x14ac:dyDescent="0.3">
      <c r="A1265" s="661" t="s">
        <v>575</v>
      </c>
      <c r="B1265" s="662" t="s">
        <v>8569</v>
      </c>
      <c r="C1265" s="662" t="s">
        <v>6967</v>
      </c>
      <c r="D1265" s="662" t="s">
        <v>7695</v>
      </c>
      <c r="E1265" s="662" t="s">
        <v>7696</v>
      </c>
      <c r="F1265" s="665">
        <v>62</v>
      </c>
      <c r="G1265" s="665">
        <v>114373.26</v>
      </c>
      <c r="H1265" s="665">
        <v>1</v>
      </c>
      <c r="I1265" s="665">
        <v>1844.73</v>
      </c>
      <c r="J1265" s="665">
        <v>95</v>
      </c>
      <c r="K1265" s="665">
        <v>175249.35</v>
      </c>
      <c r="L1265" s="665">
        <v>1.5322580645161292</v>
      </c>
      <c r="M1265" s="665">
        <v>1844.73</v>
      </c>
      <c r="N1265" s="665">
        <v>83</v>
      </c>
      <c r="O1265" s="665">
        <v>151452.34</v>
      </c>
      <c r="P1265" s="678">
        <v>1.3241936095902136</v>
      </c>
      <c r="Q1265" s="666">
        <v>1824.7269879518071</v>
      </c>
    </row>
    <row r="1266" spans="1:17" ht="14.4" customHeight="1" x14ac:dyDescent="0.3">
      <c r="A1266" s="661" t="s">
        <v>575</v>
      </c>
      <c r="B1266" s="662" t="s">
        <v>8569</v>
      </c>
      <c r="C1266" s="662" t="s">
        <v>6967</v>
      </c>
      <c r="D1266" s="662" t="s">
        <v>7698</v>
      </c>
      <c r="E1266" s="662" t="s">
        <v>7699</v>
      </c>
      <c r="F1266" s="665">
        <v>12</v>
      </c>
      <c r="G1266" s="665">
        <v>274122.36</v>
      </c>
      <c r="H1266" s="665">
        <v>1</v>
      </c>
      <c r="I1266" s="665">
        <v>22843.53</v>
      </c>
      <c r="J1266" s="665">
        <v>17</v>
      </c>
      <c r="K1266" s="665">
        <v>388340.01</v>
      </c>
      <c r="L1266" s="665">
        <v>1.4166666666666667</v>
      </c>
      <c r="M1266" s="665">
        <v>22843.53</v>
      </c>
      <c r="N1266" s="665">
        <v>14</v>
      </c>
      <c r="O1266" s="665">
        <v>319809.42</v>
      </c>
      <c r="P1266" s="678">
        <v>1.1666666666666667</v>
      </c>
      <c r="Q1266" s="666">
        <v>22843.53</v>
      </c>
    </row>
    <row r="1267" spans="1:17" ht="14.4" customHeight="1" x14ac:dyDescent="0.3">
      <c r="A1267" s="661" t="s">
        <v>575</v>
      </c>
      <c r="B1267" s="662" t="s">
        <v>8569</v>
      </c>
      <c r="C1267" s="662" t="s">
        <v>6967</v>
      </c>
      <c r="D1267" s="662" t="s">
        <v>7700</v>
      </c>
      <c r="E1267" s="662" t="s">
        <v>7701</v>
      </c>
      <c r="F1267" s="665">
        <v>43</v>
      </c>
      <c r="G1267" s="665">
        <v>396883.54999999993</v>
      </c>
      <c r="H1267" s="665">
        <v>1</v>
      </c>
      <c r="I1267" s="665">
        <v>9229.8499999999985</v>
      </c>
      <c r="J1267" s="665">
        <v>58</v>
      </c>
      <c r="K1267" s="665">
        <v>535331.30000000005</v>
      </c>
      <c r="L1267" s="665">
        <v>1.348837209302326</v>
      </c>
      <c r="M1267" s="665">
        <v>9229.85</v>
      </c>
      <c r="N1267" s="665">
        <v>58</v>
      </c>
      <c r="O1267" s="665">
        <v>533116.12999999989</v>
      </c>
      <c r="P1267" s="678">
        <v>1.3432557988357037</v>
      </c>
      <c r="Q1267" s="666">
        <v>9191.657413793102</v>
      </c>
    </row>
    <row r="1268" spans="1:17" ht="14.4" customHeight="1" x14ac:dyDescent="0.3">
      <c r="A1268" s="661" t="s">
        <v>575</v>
      </c>
      <c r="B1268" s="662" t="s">
        <v>8569</v>
      </c>
      <c r="C1268" s="662" t="s">
        <v>6967</v>
      </c>
      <c r="D1268" s="662" t="s">
        <v>7702</v>
      </c>
      <c r="E1268" s="662" t="s">
        <v>7703</v>
      </c>
      <c r="F1268" s="665">
        <v>156</v>
      </c>
      <c r="G1268" s="665">
        <v>467881.44</v>
      </c>
      <c r="H1268" s="665">
        <v>1</v>
      </c>
      <c r="I1268" s="665">
        <v>2999.2400000000002</v>
      </c>
      <c r="J1268" s="665">
        <v>222</v>
      </c>
      <c r="K1268" s="665">
        <v>665831.28</v>
      </c>
      <c r="L1268" s="665">
        <v>1.4230769230769231</v>
      </c>
      <c r="M1268" s="665">
        <v>2999.2400000000002</v>
      </c>
      <c r="N1268" s="665">
        <v>208</v>
      </c>
      <c r="O1268" s="665">
        <v>623841.91999999993</v>
      </c>
      <c r="P1268" s="678">
        <v>1.3333333333333333</v>
      </c>
      <c r="Q1268" s="666">
        <v>2999.24</v>
      </c>
    </row>
    <row r="1269" spans="1:17" ht="14.4" customHeight="1" x14ac:dyDescent="0.3">
      <c r="A1269" s="661" t="s">
        <v>575</v>
      </c>
      <c r="B1269" s="662" t="s">
        <v>8569</v>
      </c>
      <c r="C1269" s="662" t="s">
        <v>6967</v>
      </c>
      <c r="D1269" s="662" t="s">
        <v>7704</v>
      </c>
      <c r="E1269" s="662" t="s">
        <v>7705</v>
      </c>
      <c r="F1269" s="665">
        <v>2</v>
      </c>
      <c r="G1269" s="665">
        <v>16152.76</v>
      </c>
      <c r="H1269" s="665">
        <v>1</v>
      </c>
      <c r="I1269" s="665">
        <v>8076.38</v>
      </c>
      <c r="J1269" s="665">
        <v>1</v>
      </c>
      <c r="K1269" s="665">
        <v>8076.38</v>
      </c>
      <c r="L1269" s="665">
        <v>0.5</v>
      </c>
      <c r="M1269" s="665">
        <v>8076.38</v>
      </c>
      <c r="N1269" s="665"/>
      <c r="O1269" s="665"/>
      <c r="P1269" s="678"/>
      <c r="Q1269" s="666"/>
    </row>
    <row r="1270" spans="1:17" ht="14.4" customHeight="1" x14ac:dyDescent="0.3">
      <c r="A1270" s="661" t="s">
        <v>575</v>
      </c>
      <c r="B1270" s="662" t="s">
        <v>8569</v>
      </c>
      <c r="C1270" s="662" t="s">
        <v>6967</v>
      </c>
      <c r="D1270" s="662" t="s">
        <v>7706</v>
      </c>
      <c r="E1270" s="662" t="s">
        <v>7707</v>
      </c>
      <c r="F1270" s="665">
        <v>2</v>
      </c>
      <c r="G1270" s="665">
        <v>5998.48</v>
      </c>
      <c r="H1270" s="665">
        <v>1</v>
      </c>
      <c r="I1270" s="665">
        <v>2999.24</v>
      </c>
      <c r="J1270" s="665">
        <v>1</v>
      </c>
      <c r="K1270" s="665">
        <v>2999.24</v>
      </c>
      <c r="L1270" s="665">
        <v>0.5</v>
      </c>
      <c r="M1270" s="665">
        <v>2999.24</v>
      </c>
      <c r="N1270" s="665"/>
      <c r="O1270" s="665"/>
      <c r="P1270" s="678"/>
      <c r="Q1270" s="666"/>
    </row>
    <row r="1271" spans="1:17" ht="14.4" customHeight="1" x14ac:dyDescent="0.3">
      <c r="A1271" s="661" t="s">
        <v>575</v>
      </c>
      <c r="B1271" s="662" t="s">
        <v>8569</v>
      </c>
      <c r="C1271" s="662" t="s">
        <v>6967</v>
      </c>
      <c r="D1271" s="662" t="s">
        <v>7708</v>
      </c>
      <c r="E1271" s="662" t="s">
        <v>7709</v>
      </c>
      <c r="F1271" s="665">
        <v>2</v>
      </c>
      <c r="G1271" s="665">
        <v>615.6</v>
      </c>
      <c r="H1271" s="665">
        <v>1</v>
      </c>
      <c r="I1271" s="665">
        <v>307.8</v>
      </c>
      <c r="J1271" s="665">
        <v>1</v>
      </c>
      <c r="K1271" s="665">
        <v>307.8</v>
      </c>
      <c r="L1271" s="665">
        <v>0.5</v>
      </c>
      <c r="M1271" s="665">
        <v>307.8</v>
      </c>
      <c r="N1271" s="665"/>
      <c r="O1271" s="665"/>
      <c r="P1271" s="678"/>
      <c r="Q1271" s="666"/>
    </row>
    <row r="1272" spans="1:17" ht="14.4" customHeight="1" x14ac:dyDescent="0.3">
      <c r="A1272" s="661" t="s">
        <v>575</v>
      </c>
      <c r="B1272" s="662" t="s">
        <v>8569</v>
      </c>
      <c r="C1272" s="662" t="s">
        <v>6967</v>
      </c>
      <c r="D1272" s="662" t="s">
        <v>7710</v>
      </c>
      <c r="E1272" s="662" t="s">
        <v>7711</v>
      </c>
      <c r="F1272" s="665">
        <v>4</v>
      </c>
      <c r="G1272" s="665">
        <v>2999.64</v>
      </c>
      <c r="H1272" s="665">
        <v>1</v>
      </c>
      <c r="I1272" s="665">
        <v>749.91</v>
      </c>
      <c r="J1272" s="665"/>
      <c r="K1272" s="665"/>
      <c r="L1272" s="665"/>
      <c r="M1272" s="665"/>
      <c r="N1272" s="665"/>
      <c r="O1272" s="665"/>
      <c r="P1272" s="678"/>
      <c r="Q1272" s="666"/>
    </row>
    <row r="1273" spans="1:17" ht="14.4" customHeight="1" x14ac:dyDescent="0.3">
      <c r="A1273" s="661" t="s">
        <v>575</v>
      </c>
      <c r="B1273" s="662" t="s">
        <v>8569</v>
      </c>
      <c r="C1273" s="662" t="s">
        <v>6967</v>
      </c>
      <c r="D1273" s="662" t="s">
        <v>7712</v>
      </c>
      <c r="E1273" s="662" t="s">
        <v>7713</v>
      </c>
      <c r="F1273" s="665">
        <v>0.8</v>
      </c>
      <c r="G1273" s="665">
        <v>60.02</v>
      </c>
      <c r="H1273" s="665">
        <v>1</v>
      </c>
      <c r="I1273" s="665">
        <v>75.025000000000006</v>
      </c>
      <c r="J1273" s="665"/>
      <c r="K1273" s="665"/>
      <c r="L1273" s="665"/>
      <c r="M1273" s="665"/>
      <c r="N1273" s="665"/>
      <c r="O1273" s="665"/>
      <c r="P1273" s="678"/>
      <c r="Q1273" s="666"/>
    </row>
    <row r="1274" spans="1:17" ht="14.4" customHeight="1" x14ac:dyDescent="0.3">
      <c r="A1274" s="661" t="s">
        <v>575</v>
      </c>
      <c r="B1274" s="662" t="s">
        <v>8569</v>
      </c>
      <c r="C1274" s="662" t="s">
        <v>6967</v>
      </c>
      <c r="D1274" s="662" t="s">
        <v>7714</v>
      </c>
      <c r="E1274" s="662" t="s">
        <v>7715</v>
      </c>
      <c r="F1274" s="665">
        <v>9</v>
      </c>
      <c r="G1274" s="665">
        <v>11099.43</v>
      </c>
      <c r="H1274" s="665">
        <v>1</v>
      </c>
      <c r="I1274" s="665">
        <v>1233.27</v>
      </c>
      <c r="J1274" s="665">
        <v>4</v>
      </c>
      <c r="K1274" s="665">
        <v>4933.08</v>
      </c>
      <c r="L1274" s="665">
        <v>0.44444444444444442</v>
      </c>
      <c r="M1274" s="665">
        <v>1233.27</v>
      </c>
      <c r="N1274" s="665">
        <v>5</v>
      </c>
      <c r="O1274" s="665">
        <v>6166.35</v>
      </c>
      <c r="P1274" s="678">
        <v>0.55555555555555558</v>
      </c>
      <c r="Q1274" s="666">
        <v>1233.27</v>
      </c>
    </row>
    <row r="1275" spans="1:17" ht="14.4" customHeight="1" x14ac:dyDescent="0.3">
      <c r="A1275" s="661" t="s">
        <v>575</v>
      </c>
      <c r="B1275" s="662" t="s">
        <v>8569</v>
      </c>
      <c r="C1275" s="662" t="s">
        <v>6967</v>
      </c>
      <c r="D1275" s="662" t="s">
        <v>7716</v>
      </c>
      <c r="E1275" s="662" t="s">
        <v>7717</v>
      </c>
      <c r="F1275" s="665">
        <v>3</v>
      </c>
      <c r="G1275" s="665">
        <v>17323.86</v>
      </c>
      <c r="H1275" s="665">
        <v>1</v>
      </c>
      <c r="I1275" s="665">
        <v>5774.62</v>
      </c>
      <c r="J1275" s="665">
        <v>4</v>
      </c>
      <c r="K1275" s="665">
        <v>23098.48</v>
      </c>
      <c r="L1275" s="665">
        <v>1.3333333333333333</v>
      </c>
      <c r="M1275" s="665">
        <v>5774.62</v>
      </c>
      <c r="N1275" s="665">
        <v>5</v>
      </c>
      <c r="O1275" s="665">
        <v>28873.1</v>
      </c>
      <c r="P1275" s="678">
        <v>1.6666666666666665</v>
      </c>
      <c r="Q1275" s="666">
        <v>5774.62</v>
      </c>
    </row>
    <row r="1276" spans="1:17" ht="14.4" customHeight="1" x14ac:dyDescent="0.3">
      <c r="A1276" s="661" t="s">
        <v>575</v>
      </c>
      <c r="B1276" s="662" t="s">
        <v>8569</v>
      </c>
      <c r="C1276" s="662" t="s">
        <v>6967</v>
      </c>
      <c r="D1276" s="662" t="s">
        <v>7718</v>
      </c>
      <c r="E1276" s="662" t="s">
        <v>7719</v>
      </c>
      <c r="F1276" s="665">
        <v>2</v>
      </c>
      <c r="G1276" s="665">
        <v>17408.84</v>
      </c>
      <c r="H1276" s="665">
        <v>1</v>
      </c>
      <c r="I1276" s="665">
        <v>8704.42</v>
      </c>
      <c r="J1276" s="665">
        <v>1</v>
      </c>
      <c r="K1276" s="665">
        <v>8704.42</v>
      </c>
      <c r="L1276" s="665">
        <v>0.5</v>
      </c>
      <c r="M1276" s="665">
        <v>8704.42</v>
      </c>
      <c r="N1276" s="665"/>
      <c r="O1276" s="665"/>
      <c r="P1276" s="678"/>
      <c r="Q1276" s="666"/>
    </row>
    <row r="1277" spans="1:17" ht="14.4" customHeight="1" x14ac:dyDescent="0.3">
      <c r="A1277" s="661" t="s">
        <v>575</v>
      </c>
      <c r="B1277" s="662" t="s">
        <v>8569</v>
      </c>
      <c r="C1277" s="662" t="s">
        <v>6967</v>
      </c>
      <c r="D1277" s="662" t="s">
        <v>7720</v>
      </c>
      <c r="E1277" s="662" t="s">
        <v>7719</v>
      </c>
      <c r="F1277" s="665">
        <v>4</v>
      </c>
      <c r="G1277" s="665">
        <v>37591</v>
      </c>
      <c r="H1277" s="665">
        <v>1</v>
      </c>
      <c r="I1277" s="665">
        <v>9397.75</v>
      </c>
      <c r="J1277" s="665">
        <v>3</v>
      </c>
      <c r="K1277" s="665">
        <v>28193.25</v>
      </c>
      <c r="L1277" s="665">
        <v>0.75</v>
      </c>
      <c r="M1277" s="665">
        <v>9397.75</v>
      </c>
      <c r="N1277" s="665">
        <v>5</v>
      </c>
      <c r="O1277" s="665">
        <v>46988.75</v>
      </c>
      <c r="P1277" s="678">
        <v>1.25</v>
      </c>
      <c r="Q1277" s="666">
        <v>9397.75</v>
      </c>
    </row>
    <row r="1278" spans="1:17" ht="14.4" customHeight="1" x14ac:dyDescent="0.3">
      <c r="A1278" s="661" t="s">
        <v>575</v>
      </c>
      <c r="B1278" s="662" t="s">
        <v>8569</v>
      </c>
      <c r="C1278" s="662" t="s">
        <v>6967</v>
      </c>
      <c r="D1278" s="662" t="s">
        <v>7721</v>
      </c>
      <c r="E1278" s="662" t="s">
        <v>7722</v>
      </c>
      <c r="F1278" s="665">
        <v>6</v>
      </c>
      <c r="G1278" s="665">
        <v>9986.4</v>
      </c>
      <c r="H1278" s="665">
        <v>1</v>
      </c>
      <c r="I1278" s="665">
        <v>1664.3999999999999</v>
      </c>
      <c r="J1278" s="665">
        <v>3</v>
      </c>
      <c r="K1278" s="665">
        <v>4993.2000000000007</v>
      </c>
      <c r="L1278" s="665">
        <v>0.50000000000000011</v>
      </c>
      <c r="M1278" s="665">
        <v>1664.4000000000003</v>
      </c>
      <c r="N1278" s="665">
        <v>5</v>
      </c>
      <c r="O1278" s="665">
        <v>8322</v>
      </c>
      <c r="P1278" s="678">
        <v>0.83333333333333337</v>
      </c>
      <c r="Q1278" s="666">
        <v>1664.4</v>
      </c>
    </row>
    <row r="1279" spans="1:17" ht="14.4" customHeight="1" x14ac:dyDescent="0.3">
      <c r="A1279" s="661" t="s">
        <v>575</v>
      </c>
      <c r="B1279" s="662" t="s">
        <v>8569</v>
      </c>
      <c r="C1279" s="662" t="s">
        <v>6967</v>
      </c>
      <c r="D1279" s="662" t="s">
        <v>7733</v>
      </c>
      <c r="E1279" s="662" t="s">
        <v>7734</v>
      </c>
      <c r="F1279" s="665">
        <v>3</v>
      </c>
      <c r="G1279" s="665">
        <v>32337.659999999996</v>
      </c>
      <c r="H1279" s="665">
        <v>1</v>
      </c>
      <c r="I1279" s="665">
        <v>10779.22</v>
      </c>
      <c r="J1279" s="665">
        <v>2</v>
      </c>
      <c r="K1279" s="665">
        <v>21558.44</v>
      </c>
      <c r="L1279" s="665">
        <v>0.66666666666666674</v>
      </c>
      <c r="M1279" s="665">
        <v>10779.22</v>
      </c>
      <c r="N1279" s="665">
        <v>6</v>
      </c>
      <c r="O1279" s="665">
        <v>64675.32</v>
      </c>
      <c r="P1279" s="678">
        <v>2.0000000000000004</v>
      </c>
      <c r="Q1279" s="666">
        <v>10779.22</v>
      </c>
    </row>
    <row r="1280" spans="1:17" ht="14.4" customHeight="1" x14ac:dyDescent="0.3">
      <c r="A1280" s="661" t="s">
        <v>575</v>
      </c>
      <c r="B1280" s="662" t="s">
        <v>8569</v>
      </c>
      <c r="C1280" s="662" t="s">
        <v>6967</v>
      </c>
      <c r="D1280" s="662" t="s">
        <v>8621</v>
      </c>
      <c r="E1280" s="662" t="s">
        <v>8622</v>
      </c>
      <c r="F1280" s="665">
        <v>1</v>
      </c>
      <c r="G1280" s="665">
        <v>9112.75</v>
      </c>
      <c r="H1280" s="665">
        <v>1</v>
      </c>
      <c r="I1280" s="665">
        <v>9112.75</v>
      </c>
      <c r="J1280" s="665"/>
      <c r="K1280" s="665"/>
      <c r="L1280" s="665"/>
      <c r="M1280" s="665"/>
      <c r="N1280" s="665"/>
      <c r="O1280" s="665"/>
      <c r="P1280" s="678"/>
      <c r="Q1280" s="666"/>
    </row>
    <row r="1281" spans="1:17" ht="14.4" customHeight="1" x14ac:dyDescent="0.3">
      <c r="A1281" s="661" t="s">
        <v>575</v>
      </c>
      <c r="B1281" s="662" t="s">
        <v>8569</v>
      </c>
      <c r="C1281" s="662" t="s">
        <v>6967</v>
      </c>
      <c r="D1281" s="662" t="s">
        <v>7735</v>
      </c>
      <c r="E1281" s="662" t="s">
        <v>7736</v>
      </c>
      <c r="F1281" s="665">
        <v>10</v>
      </c>
      <c r="G1281" s="665">
        <v>12249.8</v>
      </c>
      <c r="H1281" s="665">
        <v>1</v>
      </c>
      <c r="I1281" s="665">
        <v>1224.98</v>
      </c>
      <c r="J1281" s="665">
        <v>6</v>
      </c>
      <c r="K1281" s="665">
        <v>7349.88</v>
      </c>
      <c r="L1281" s="665">
        <v>0.60000000000000009</v>
      </c>
      <c r="M1281" s="665">
        <v>1224.98</v>
      </c>
      <c r="N1281" s="665">
        <v>12</v>
      </c>
      <c r="O1281" s="665">
        <v>14699.76</v>
      </c>
      <c r="P1281" s="678">
        <v>1.2000000000000002</v>
      </c>
      <c r="Q1281" s="666">
        <v>1224.98</v>
      </c>
    </row>
    <row r="1282" spans="1:17" ht="14.4" customHeight="1" x14ac:dyDescent="0.3">
      <c r="A1282" s="661" t="s">
        <v>575</v>
      </c>
      <c r="B1282" s="662" t="s">
        <v>8569</v>
      </c>
      <c r="C1282" s="662" t="s">
        <v>6967</v>
      </c>
      <c r="D1282" s="662" t="s">
        <v>7737</v>
      </c>
      <c r="E1282" s="662" t="s">
        <v>7736</v>
      </c>
      <c r="F1282" s="665">
        <v>13</v>
      </c>
      <c r="G1282" s="665">
        <v>24722.489999999998</v>
      </c>
      <c r="H1282" s="665">
        <v>1</v>
      </c>
      <c r="I1282" s="665">
        <v>1901.7299999999998</v>
      </c>
      <c r="J1282" s="665">
        <v>6</v>
      </c>
      <c r="K1282" s="665">
        <v>11410.38</v>
      </c>
      <c r="L1282" s="665">
        <v>0.46153846153846156</v>
      </c>
      <c r="M1282" s="665">
        <v>1901.7299999999998</v>
      </c>
      <c r="N1282" s="665">
        <v>16</v>
      </c>
      <c r="O1282" s="665">
        <v>30427.68</v>
      </c>
      <c r="P1282" s="678">
        <v>1.2307692307692308</v>
      </c>
      <c r="Q1282" s="666">
        <v>1901.73</v>
      </c>
    </row>
    <row r="1283" spans="1:17" ht="14.4" customHeight="1" x14ac:dyDescent="0.3">
      <c r="A1283" s="661" t="s">
        <v>575</v>
      </c>
      <c r="B1283" s="662" t="s">
        <v>8569</v>
      </c>
      <c r="C1283" s="662" t="s">
        <v>6967</v>
      </c>
      <c r="D1283" s="662" t="s">
        <v>8623</v>
      </c>
      <c r="E1283" s="662" t="s">
        <v>8624</v>
      </c>
      <c r="F1283" s="665">
        <v>1</v>
      </c>
      <c r="G1283" s="665">
        <v>1404</v>
      </c>
      <c r="H1283" s="665">
        <v>1</v>
      </c>
      <c r="I1283" s="665">
        <v>1404</v>
      </c>
      <c r="J1283" s="665"/>
      <c r="K1283" s="665"/>
      <c r="L1283" s="665"/>
      <c r="M1283" s="665"/>
      <c r="N1283" s="665"/>
      <c r="O1283" s="665"/>
      <c r="P1283" s="678"/>
      <c r="Q1283" s="666"/>
    </row>
    <row r="1284" spans="1:17" ht="14.4" customHeight="1" x14ac:dyDescent="0.3">
      <c r="A1284" s="661" t="s">
        <v>575</v>
      </c>
      <c r="B1284" s="662" t="s">
        <v>8569</v>
      </c>
      <c r="C1284" s="662" t="s">
        <v>6967</v>
      </c>
      <c r="D1284" s="662" t="s">
        <v>7740</v>
      </c>
      <c r="E1284" s="662" t="s">
        <v>7741</v>
      </c>
      <c r="F1284" s="665">
        <v>14</v>
      </c>
      <c r="G1284" s="665">
        <v>14532</v>
      </c>
      <c r="H1284" s="665">
        <v>1</v>
      </c>
      <c r="I1284" s="665">
        <v>1038</v>
      </c>
      <c r="J1284" s="665">
        <v>20</v>
      </c>
      <c r="K1284" s="665">
        <v>20760</v>
      </c>
      <c r="L1284" s="665">
        <v>1.4285714285714286</v>
      </c>
      <c r="M1284" s="665">
        <v>1038</v>
      </c>
      <c r="N1284" s="665">
        <v>1</v>
      </c>
      <c r="O1284" s="665">
        <v>1038</v>
      </c>
      <c r="P1284" s="678">
        <v>7.1428571428571425E-2</v>
      </c>
      <c r="Q1284" s="666">
        <v>1038</v>
      </c>
    </row>
    <row r="1285" spans="1:17" ht="14.4" customHeight="1" x14ac:dyDescent="0.3">
      <c r="A1285" s="661" t="s">
        <v>575</v>
      </c>
      <c r="B1285" s="662" t="s">
        <v>8569</v>
      </c>
      <c r="C1285" s="662" t="s">
        <v>6967</v>
      </c>
      <c r="D1285" s="662" t="s">
        <v>7742</v>
      </c>
      <c r="E1285" s="662" t="s">
        <v>7743</v>
      </c>
      <c r="F1285" s="665">
        <v>26</v>
      </c>
      <c r="G1285" s="665">
        <v>34112</v>
      </c>
      <c r="H1285" s="665">
        <v>1</v>
      </c>
      <c r="I1285" s="665">
        <v>1312</v>
      </c>
      <c r="J1285" s="665">
        <v>24</v>
      </c>
      <c r="K1285" s="665">
        <v>31488</v>
      </c>
      <c r="L1285" s="665">
        <v>0.92307692307692313</v>
      </c>
      <c r="M1285" s="665">
        <v>1312</v>
      </c>
      <c r="N1285" s="665"/>
      <c r="O1285" s="665"/>
      <c r="P1285" s="678"/>
      <c r="Q1285" s="666"/>
    </row>
    <row r="1286" spans="1:17" ht="14.4" customHeight="1" x14ac:dyDescent="0.3">
      <c r="A1286" s="661" t="s">
        <v>575</v>
      </c>
      <c r="B1286" s="662" t="s">
        <v>8569</v>
      </c>
      <c r="C1286" s="662" t="s">
        <v>6967</v>
      </c>
      <c r="D1286" s="662" t="s">
        <v>7744</v>
      </c>
      <c r="E1286" s="662" t="s">
        <v>7745</v>
      </c>
      <c r="F1286" s="665">
        <v>17</v>
      </c>
      <c r="G1286" s="665">
        <v>26520</v>
      </c>
      <c r="H1286" s="665">
        <v>1</v>
      </c>
      <c r="I1286" s="665">
        <v>1560</v>
      </c>
      <c r="J1286" s="665">
        <v>12</v>
      </c>
      <c r="K1286" s="665">
        <v>18720</v>
      </c>
      <c r="L1286" s="665">
        <v>0.70588235294117652</v>
      </c>
      <c r="M1286" s="665">
        <v>1560</v>
      </c>
      <c r="N1286" s="665"/>
      <c r="O1286" s="665"/>
      <c r="P1286" s="678"/>
      <c r="Q1286" s="666"/>
    </row>
    <row r="1287" spans="1:17" ht="14.4" customHeight="1" x14ac:dyDescent="0.3">
      <c r="A1287" s="661" t="s">
        <v>575</v>
      </c>
      <c r="B1287" s="662" t="s">
        <v>8569</v>
      </c>
      <c r="C1287" s="662" t="s">
        <v>6967</v>
      </c>
      <c r="D1287" s="662" t="s">
        <v>7748</v>
      </c>
      <c r="E1287" s="662" t="s">
        <v>7749</v>
      </c>
      <c r="F1287" s="665"/>
      <c r="G1287" s="665"/>
      <c r="H1287" s="665"/>
      <c r="I1287" s="665"/>
      <c r="J1287" s="665">
        <v>1</v>
      </c>
      <c r="K1287" s="665">
        <v>58.6</v>
      </c>
      <c r="L1287" s="665"/>
      <c r="M1287" s="665">
        <v>58.6</v>
      </c>
      <c r="N1287" s="665"/>
      <c r="O1287" s="665"/>
      <c r="P1287" s="678"/>
      <c r="Q1287" s="666"/>
    </row>
    <row r="1288" spans="1:17" ht="14.4" customHeight="1" x14ac:dyDescent="0.3">
      <c r="A1288" s="661" t="s">
        <v>575</v>
      </c>
      <c r="B1288" s="662" t="s">
        <v>8569</v>
      </c>
      <c r="C1288" s="662" t="s">
        <v>6967</v>
      </c>
      <c r="D1288" s="662" t="s">
        <v>6968</v>
      </c>
      <c r="E1288" s="662"/>
      <c r="F1288" s="665">
        <v>6</v>
      </c>
      <c r="G1288" s="665">
        <v>420</v>
      </c>
      <c r="H1288" s="665">
        <v>1</v>
      </c>
      <c r="I1288" s="665">
        <v>70</v>
      </c>
      <c r="J1288" s="665"/>
      <c r="K1288" s="665"/>
      <c r="L1288" s="665"/>
      <c r="M1288" s="665"/>
      <c r="N1288" s="665"/>
      <c r="O1288" s="665"/>
      <c r="P1288" s="678"/>
      <c r="Q1288" s="666"/>
    </row>
    <row r="1289" spans="1:17" ht="14.4" customHeight="1" x14ac:dyDescent="0.3">
      <c r="A1289" s="661" t="s">
        <v>575</v>
      </c>
      <c r="B1289" s="662" t="s">
        <v>8569</v>
      </c>
      <c r="C1289" s="662" t="s">
        <v>6967</v>
      </c>
      <c r="D1289" s="662" t="s">
        <v>6972</v>
      </c>
      <c r="E1289" s="662"/>
      <c r="F1289" s="665">
        <v>21</v>
      </c>
      <c r="G1289" s="665">
        <v>3087</v>
      </c>
      <c r="H1289" s="665">
        <v>1</v>
      </c>
      <c r="I1289" s="665">
        <v>147</v>
      </c>
      <c r="J1289" s="665"/>
      <c r="K1289" s="665"/>
      <c r="L1289" s="665"/>
      <c r="M1289" s="665"/>
      <c r="N1289" s="665"/>
      <c r="O1289" s="665"/>
      <c r="P1289" s="678"/>
      <c r="Q1289" s="666"/>
    </row>
    <row r="1290" spans="1:17" ht="14.4" customHeight="1" x14ac:dyDescent="0.3">
      <c r="A1290" s="661" t="s">
        <v>575</v>
      </c>
      <c r="B1290" s="662" t="s">
        <v>8569</v>
      </c>
      <c r="C1290" s="662" t="s">
        <v>6967</v>
      </c>
      <c r="D1290" s="662" t="s">
        <v>6974</v>
      </c>
      <c r="E1290" s="662"/>
      <c r="F1290" s="665">
        <v>1</v>
      </c>
      <c r="G1290" s="665">
        <v>187</v>
      </c>
      <c r="H1290" s="665">
        <v>1</v>
      </c>
      <c r="I1290" s="665">
        <v>187</v>
      </c>
      <c r="J1290" s="665"/>
      <c r="K1290" s="665"/>
      <c r="L1290" s="665"/>
      <c r="M1290" s="665"/>
      <c r="N1290" s="665"/>
      <c r="O1290" s="665"/>
      <c r="P1290" s="678"/>
      <c r="Q1290" s="666"/>
    </row>
    <row r="1291" spans="1:17" ht="14.4" customHeight="1" x14ac:dyDescent="0.3">
      <c r="A1291" s="661" t="s">
        <v>575</v>
      </c>
      <c r="B1291" s="662" t="s">
        <v>8569</v>
      </c>
      <c r="C1291" s="662" t="s">
        <v>6967</v>
      </c>
      <c r="D1291" s="662" t="s">
        <v>6976</v>
      </c>
      <c r="E1291" s="662"/>
      <c r="F1291" s="665">
        <v>13</v>
      </c>
      <c r="G1291" s="665">
        <v>1937</v>
      </c>
      <c r="H1291" s="665">
        <v>1</v>
      </c>
      <c r="I1291" s="665">
        <v>149</v>
      </c>
      <c r="J1291" s="665"/>
      <c r="K1291" s="665"/>
      <c r="L1291" s="665"/>
      <c r="M1291" s="665"/>
      <c r="N1291" s="665"/>
      <c r="O1291" s="665"/>
      <c r="P1291" s="678"/>
      <c r="Q1291" s="666"/>
    </row>
    <row r="1292" spans="1:17" ht="14.4" customHeight="1" x14ac:dyDescent="0.3">
      <c r="A1292" s="661" t="s">
        <v>575</v>
      </c>
      <c r="B1292" s="662" t="s">
        <v>8569</v>
      </c>
      <c r="C1292" s="662" t="s">
        <v>6967</v>
      </c>
      <c r="D1292" s="662" t="s">
        <v>6978</v>
      </c>
      <c r="E1292" s="662"/>
      <c r="F1292" s="665">
        <v>1</v>
      </c>
      <c r="G1292" s="665">
        <v>194</v>
      </c>
      <c r="H1292" s="665">
        <v>1</v>
      </c>
      <c r="I1292" s="665">
        <v>194</v>
      </c>
      <c r="J1292" s="665"/>
      <c r="K1292" s="665"/>
      <c r="L1292" s="665"/>
      <c r="M1292" s="665"/>
      <c r="N1292" s="665"/>
      <c r="O1292" s="665"/>
      <c r="P1292" s="678"/>
      <c r="Q1292" s="666"/>
    </row>
    <row r="1293" spans="1:17" ht="14.4" customHeight="1" x14ac:dyDescent="0.3">
      <c r="A1293" s="661" t="s">
        <v>575</v>
      </c>
      <c r="B1293" s="662" t="s">
        <v>8569</v>
      </c>
      <c r="C1293" s="662" t="s">
        <v>6967</v>
      </c>
      <c r="D1293" s="662" t="s">
        <v>6980</v>
      </c>
      <c r="E1293" s="662"/>
      <c r="F1293" s="665">
        <v>1</v>
      </c>
      <c r="G1293" s="665">
        <v>247</v>
      </c>
      <c r="H1293" s="665">
        <v>1</v>
      </c>
      <c r="I1293" s="665">
        <v>247</v>
      </c>
      <c r="J1293" s="665"/>
      <c r="K1293" s="665"/>
      <c r="L1293" s="665"/>
      <c r="M1293" s="665"/>
      <c r="N1293" s="665"/>
      <c r="O1293" s="665"/>
      <c r="P1293" s="678"/>
      <c r="Q1293" s="666"/>
    </row>
    <row r="1294" spans="1:17" ht="14.4" customHeight="1" x14ac:dyDescent="0.3">
      <c r="A1294" s="661" t="s">
        <v>575</v>
      </c>
      <c r="B1294" s="662" t="s">
        <v>8569</v>
      </c>
      <c r="C1294" s="662" t="s">
        <v>6967</v>
      </c>
      <c r="D1294" s="662" t="s">
        <v>8625</v>
      </c>
      <c r="E1294" s="662" t="s">
        <v>8626</v>
      </c>
      <c r="F1294" s="665">
        <v>1</v>
      </c>
      <c r="G1294" s="665">
        <v>2797.15</v>
      </c>
      <c r="H1294" s="665">
        <v>1</v>
      </c>
      <c r="I1294" s="665">
        <v>2797.15</v>
      </c>
      <c r="J1294" s="665"/>
      <c r="K1294" s="665"/>
      <c r="L1294" s="665"/>
      <c r="M1294" s="665"/>
      <c r="N1294" s="665">
        <v>4</v>
      </c>
      <c r="O1294" s="665">
        <v>11188.6</v>
      </c>
      <c r="P1294" s="678">
        <v>4</v>
      </c>
      <c r="Q1294" s="666">
        <v>2797.15</v>
      </c>
    </row>
    <row r="1295" spans="1:17" ht="14.4" customHeight="1" x14ac:dyDescent="0.3">
      <c r="A1295" s="661" t="s">
        <v>575</v>
      </c>
      <c r="B1295" s="662" t="s">
        <v>8569</v>
      </c>
      <c r="C1295" s="662" t="s">
        <v>6967</v>
      </c>
      <c r="D1295" s="662" t="s">
        <v>7755</v>
      </c>
      <c r="E1295" s="662" t="s">
        <v>7756</v>
      </c>
      <c r="F1295" s="665">
        <v>3</v>
      </c>
      <c r="G1295" s="665">
        <v>9834.06</v>
      </c>
      <c r="H1295" s="665">
        <v>1</v>
      </c>
      <c r="I1295" s="665">
        <v>3278.02</v>
      </c>
      <c r="J1295" s="665"/>
      <c r="K1295" s="665"/>
      <c r="L1295" s="665"/>
      <c r="M1295" s="665"/>
      <c r="N1295" s="665">
        <v>4</v>
      </c>
      <c r="O1295" s="665">
        <v>13112.08</v>
      </c>
      <c r="P1295" s="678">
        <v>1.3333333333333335</v>
      </c>
      <c r="Q1295" s="666">
        <v>3278.02</v>
      </c>
    </row>
    <row r="1296" spans="1:17" ht="14.4" customHeight="1" x14ac:dyDescent="0.3">
      <c r="A1296" s="661" t="s">
        <v>575</v>
      </c>
      <c r="B1296" s="662" t="s">
        <v>8569</v>
      </c>
      <c r="C1296" s="662" t="s">
        <v>6967</v>
      </c>
      <c r="D1296" s="662" t="s">
        <v>7757</v>
      </c>
      <c r="E1296" s="662" t="s">
        <v>6985</v>
      </c>
      <c r="F1296" s="665">
        <v>2</v>
      </c>
      <c r="G1296" s="665">
        <v>13937.02</v>
      </c>
      <c r="H1296" s="665">
        <v>1</v>
      </c>
      <c r="I1296" s="665">
        <v>6968.51</v>
      </c>
      <c r="J1296" s="665"/>
      <c r="K1296" s="665"/>
      <c r="L1296" s="665"/>
      <c r="M1296" s="665"/>
      <c r="N1296" s="665">
        <v>5</v>
      </c>
      <c r="O1296" s="665">
        <v>34842.550000000003</v>
      </c>
      <c r="P1296" s="678">
        <v>2.5</v>
      </c>
      <c r="Q1296" s="666">
        <v>6968.51</v>
      </c>
    </row>
    <row r="1297" spans="1:17" ht="14.4" customHeight="1" x14ac:dyDescent="0.3">
      <c r="A1297" s="661" t="s">
        <v>575</v>
      </c>
      <c r="B1297" s="662" t="s">
        <v>8569</v>
      </c>
      <c r="C1297" s="662" t="s">
        <v>6967</v>
      </c>
      <c r="D1297" s="662" t="s">
        <v>7758</v>
      </c>
      <c r="E1297" s="662" t="s">
        <v>6985</v>
      </c>
      <c r="F1297" s="665">
        <v>1</v>
      </c>
      <c r="G1297" s="665">
        <v>8342.73</v>
      </c>
      <c r="H1297" s="665">
        <v>1</v>
      </c>
      <c r="I1297" s="665">
        <v>8342.73</v>
      </c>
      <c r="J1297" s="665"/>
      <c r="K1297" s="665"/>
      <c r="L1297" s="665"/>
      <c r="M1297" s="665"/>
      <c r="N1297" s="665">
        <v>1</v>
      </c>
      <c r="O1297" s="665">
        <v>8342.73</v>
      </c>
      <c r="P1297" s="678">
        <v>1</v>
      </c>
      <c r="Q1297" s="666">
        <v>8342.73</v>
      </c>
    </row>
    <row r="1298" spans="1:17" ht="14.4" customHeight="1" x14ac:dyDescent="0.3">
      <c r="A1298" s="661" t="s">
        <v>575</v>
      </c>
      <c r="B1298" s="662" t="s">
        <v>8569</v>
      </c>
      <c r="C1298" s="662" t="s">
        <v>6967</v>
      </c>
      <c r="D1298" s="662" t="s">
        <v>7761</v>
      </c>
      <c r="E1298" s="662" t="s">
        <v>7762</v>
      </c>
      <c r="F1298" s="665"/>
      <c r="G1298" s="665"/>
      <c r="H1298" s="665"/>
      <c r="I1298" s="665"/>
      <c r="J1298" s="665"/>
      <c r="K1298" s="665"/>
      <c r="L1298" s="665"/>
      <c r="M1298" s="665"/>
      <c r="N1298" s="665">
        <v>1</v>
      </c>
      <c r="O1298" s="665">
        <v>11384.45</v>
      </c>
      <c r="P1298" s="678"/>
      <c r="Q1298" s="666">
        <v>11384.45</v>
      </c>
    </row>
    <row r="1299" spans="1:17" ht="14.4" customHeight="1" x14ac:dyDescent="0.3">
      <c r="A1299" s="661" t="s">
        <v>575</v>
      </c>
      <c r="B1299" s="662" t="s">
        <v>8569</v>
      </c>
      <c r="C1299" s="662" t="s">
        <v>6967</v>
      </c>
      <c r="D1299" s="662" t="s">
        <v>7764</v>
      </c>
      <c r="E1299" s="662" t="s">
        <v>7765</v>
      </c>
      <c r="F1299" s="665"/>
      <c r="G1299" s="665"/>
      <c r="H1299" s="665"/>
      <c r="I1299" s="665"/>
      <c r="J1299" s="665">
        <v>1</v>
      </c>
      <c r="K1299" s="665">
        <v>9736.64</v>
      </c>
      <c r="L1299" s="665"/>
      <c r="M1299" s="665">
        <v>9736.64</v>
      </c>
      <c r="N1299" s="665"/>
      <c r="O1299" s="665"/>
      <c r="P1299" s="678"/>
      <c r="Q1299" s="666"/>
    </row>
    <row r="1300" spans="1:17" ht="14.4" customHeight="1" x14ac:dyDescent="0.3">
      <c r="A1300" s="661" t="s">
        <v>575</v>
      </c>
      <c r="B1300" s="662" t="s">
        <v>8569</v>
      </c>
      <c r="C1300" s="662" t="s">
        <v>6967</v>
      </c>
      <c r="D1300" s="662" t="s">
        <v>7768</v>
      </c>
      <c r="E1300" s="662" t="s">
        <v>7769</v>
      </c>
      <c r="F1300" s="665"/>
      <c r="G1300" s="665"/>
      <c r="H1300" s="665"/>
      <c r="I1300" s="665"/>
      <c r="J1300" s="665"/>
      <c r="K1300" s="665"/>
      <c r="L1300" s="665"/>
      <c r="M1300" s="665"/>
      <c r="N1300" s="665">
        <v>1</v>
      </c>
      <c r="O1300" s="665">
        <v>5093.7299999999996</v>
      </c>
      <c r="P1300" s="678"/>
      <c r="Q1300" s="666">
        <v>5093.7299999999996</v>
      </c>
    </row>
    <row r="1301" spans="1:17" ht="14.4" customHeight="1" x14ac:dyDescent="0.3">
      <c r="A1301" s="661" t="s">
        <v>575</v>
      </c>
      <c r="B1301" s="662" t="s">
        <v>8569</v>
      </c>
      <c r="C1301" s="662" t="s">
        <v>6967</v>
      </c>
      <c r="D1301" s="662" t="s">
        <v>8627</v>
      </c>
      <c r="E1301" s="662" t="s">
        <v>8628</v>
      </c>
      <c r="F1301" s="665"/>
      <c r="G1301" s="665"/>
      <c r="H1301" s="665"/>
      <c r="I1301" s="665"/>
      <c r="J1301" s="665"/>
      <c r="K1301" s="665"/>
      <c r="L1301" s="665"/>
      <c r="M1301" s="665"/>
      <c r="N1301" s="665">
        <v>2</v>
      </c>
      <c r="O1301" s="665">
        <v>2723.56</v>
      </c>
      <c r="P1301" s="678"/>
      <c r="Q1301" s="666">
        <v>1361.78</v>
      </c>
    </row>
    <row r="1302" spans="1:17" ht="14.4" customHeight="1" x14ac:dyDescent="0.3">
      <c r="A1302" s="661" t="s">
        <v>575</v>
      </c>
      <c r="B1302" s="662" t="s">
        <v>8569</v>
      </c>
      <c r="C1302" s="662" t="s">
        <v>6967</v>
      </c>
      <c r="D1302" s="662" t="s">
        <v>7776</v>
      </c>
      <c r="E1302" s="662" t="s">
        <v>7777</v>
      </c>
      <c r="F1302" s="665">
        <v>1</v>
      </c>
      <c r="G1302" s="665">
        <v>1190.78</v>
      </c>
      <c r="H1302" s="665">
        <v>1</v>
      </c>
      <c r="I1302" s="665">
        <v>1190.78</v>
      </c>
      <c r="J1302" s="665">
        <v>1</v>
      </c>
      <c r="K1302" s="665">
        <v>1190.78</v>
      </c>
      <c r="L1302" s="665">
        <v>1</v>
      </c>
      <c r="M1302" s="665">
        <v>1190.78</v>
      </c>
      <c r="N1302" s="665"/>
      <c r="O1302" s="665"/>
      <c r="P1302" s="678"/>
      <c r="Q1302" s="666"/>
    </row>
    <row r="1303" spans="1:17" ht="14.4" customHeight="1" x14ac:dyDescent="0.3">
      <c r="A1303" s="661" t="s">
        <v>575</v>
      </c>
      <c r="B1303" s="662" t="s">
        <v>8569</v>
      </c>
      <c r="C1303" s="662" t="s">
        <v>6967</v>
      </c>
      <c r="D1303" s="662" t="s">
        <v>7778</v>
      </c>
      <c r="E1303" s="662" t="s">
        <v>7777</v>
      </c>
      <c r="F1303" s="665">
        <v>2</v>
      </c>
      <c r="G1303" s="665">
        <v>2452.04</v>
      </c>
      <c r="H1303" s="665">
        <v>1</v>
      </c>
      <c r="I1303" s="665">
        <v>1226.02</v>
      </c>
      <c r="J1303" s="665">
        <v>1</v>
      </c>
      <c r="K1303" s="665">
        <v>1226.02</v>
      </c>
      <c r="L1303" s="665">
        <v>0.5</v>
      </c>
      <c r="M1303" s="665">
        <v>1226.02</v>
      </c>
      <c r="N1303" s="665"/>
      <c r="O1303" s="665"/>
      <c r="P1303" s="678"/>
      <c r="Q1303" s="666"/>
    </row>
    <row r="1304" spans="1:17" ht="14.4" customHeight="1" x14ac:dyDescent="0.3">
      <c r="A1304" s="661" t="s">
        <v>575</v>
      </c>
      <c r="B1304" s="662" t="s">
        <v>8569</v>
      </c>
      <c r="C1304" s="662" t="s">
        <v>6967</v>
      </c>
      <c r="D1304" s="662" t="s">
        <v>7779</v>
      </c>
      <c r="E1304" s="662" t="s">
        <v>7777</v>
      </c>
      <c r="F1304" s="665">
        <v>6</v>
      </c>
      <c r="G1304" s="665">
        <v>7542.66</v>
      </c>
      <c r="H1304" s="665">
        <v>1</v>
      </c>
      <c r="I1304" s="665">
        <v>1257.1099999999999</v>
      </c>
      <c r="J1304" s="665"/>
      <c r="K1304" s="665"/>
      <c r="L1304" s="665"/>
      <c r="M1304" s="665"/>
      <c r="N1304" s="665"/>
      <c r="O1304" s="665"/>
      <c r="P1304" s="678"/>
      <c r="Q1304" s="666"/>
    </row>
    <row r="1305" spans="1:17" ht="14.4" customHeight="1" x14ac:dyDescent="0.3">
      <c r="A1305" s="661" t="s">
        <v>575</v>
      </c>
      <c r="B1305" s="662" t="s">
        <v>8569</v>
      </c>
      <c r="C1305" s="662" t="s">
        <v>6967</v>
      </c>
      <c r="D1305" s="662" t="s">
        <v>7792</v>
      </c>
      <c r="E1305" s="662" t="s">
        <v>7790</v>
      </c>
      <c r="F1305" s="665"/>
      <c r="G1305" s="665"/>
      <c r="H1305" s="665"/>
      <c r="I1305" s="665"/>
      <c r="J1305" s="665"/>
      <c r="K1305" s="665"/>
      <c r="L1305" s="665"/>
      <c r="M1305" s="665"/>
      <c r="N1305" s="665">
        <v>2</v>
      </c>
      <c r="O1305" s="665">
        <v>22472.5</v>
      </c>
      <c r="P1305" s="678"/>
      <c r="Q1305" s="666">
        <v>11236.25</v>
      </c>
    </row>
    <row r="1306" spans="1:17" ht="14.4" customHeight="1" x14ac:dyDescent="0.3">
      <c r="A1306" s="661" t="s">
        <v>575</v>
      </c>
      <c r="B1306" s="662" t="s">
        <v>8569</v>
      </c>
      <c r="C1306" s="662" t="s">
        <v>6967</v>
      </c>
      <c r="D1306" s="662" t="s">
        <v>7793</v>
      </c>
      <c r="E1306" s="662" t="s">
        <v>7794</v>
      </c>
      <c r="F1306" s="665">
        <v>1</v>
      </c>
      <c r="G1306" s="665">
        <v>20716.91</v>
      </c>
      <c r="H1306" s="665">
        <v>1</v>
      </c>
      <c r="I1306" s="665">
        <v>20716.91</v>
      </c>
      <c r="J1306" s="665"/>
      <c r="K1306" s="665"/>
      <c r="L1306" s="665"/>
      <c r="M1306" s="665"/>
      <c r="N1306" s="665"/>
      <c r="O1306" s="665"/>
      <c r="P1306" s="678"/>
      <c r="Q1306" s="666"/>
    </row>
    <row r="1307" spans="1:17" ht="14.4" customHeight="1" x14ac:dyDescent="0.3">
      <c r="A1307" s="661" t="s">
        <v>575</v>
      </c>
      <c r="B1307" s="662" t="s">
        <v>8569</v>
      </c>
      <c r="C1307" s="662" t="s">
        <v>6967</v>
      </c>
      <c r="D1307" s="662" t="s">
        <v>8629</v>
      </c>
      <c r="E1307" s="662" t="s">
        <v>8630</v>
      </c>
      <c r="F1307" s="665"/>
      <c r="G1307" s="665"/>
      <c r="H1307" s="665"/>
      <c r="I1307" s="665"/>
      <c r="J1307" s="665"/>
      <c r="K1307" s="665"/>
      <c r="L1307" s="665"/>
      <c r="M1307" s="665"/>
      <c r="N1307" s="665">
        <v>1</v>
      </c>
      <c r="O1307" s="665">
        <v>22007</v>
      </c>
      <c r="P1307" s="678"/>
      <c r="Q1307" s="666">
        <v>22007</v>
      </c>
    </row>
    <row r="1308" spans="1:17" ht="14.4" customHeight="1" x14ac:dyDescent="0.3">
      <c r="A1308" s="661" t="s">
        <v>575</v>
      </c>
      <c r="B1308" s="662" t="s">
        <v>8569</v>
      </c>
      <c r="C1308" s="662" t="s">
        <v>6967</v>
      </c>
      <c r="D1308" s="662" t="s">
        <v>7795</v>
      </c>
      <c r="E1308" s="662" t="s">
        <v>7182</v>
      </c>
      <c r="F1308" s="665"/>
      <c r="G1308" s="665"/>
      <c r="H1308" s="665"/>
      <c r="I1308" s="665"/>
      <c r="J1308" s="665">
        <v>1</v>
      </c>
      <c r="K1308" s="665">
        <v>5930.07</v>
      </c>
      <c r="L1308" s="665"/>
      <c r="M1308" s="665">
        <v>5930.07</v>
      </c>
      <c r="N1308" s="665"/>
      <c r="O1308" s="665"/>
      <c r="P1308" s="678"/>
      <c r="Q1308" s="666"/>
    </row>
    <row r="1309" spans="1:17" ht="14.4" customHeight="1" x14ac:dyDescent="0.3">
      <c r="A1309" s="661" t="s">
        <v>575</v>
      </c>
      <c r="B1309" s="662" t="s">
        <v>8569</v>
      </c>
      <c r="C1309" s="662" t="s">
        <v>6967</v>
      </c>
      <c r="D1309" s="662" t="s">
        <v>7181</v>
      </c>
      <c r="E1309" s="662" t="s">
        <v>7182</v>
      </c>
      <c r="F1309" s="665"/>
      <c r="G1309" s="665"/>
      <c r="H1309" s="665"/>
      <c r="I1309" s="665"/>
      <c r="J1309" s="665">
        <v>1</v>
      </c>
      <c r="K1309" s="665">
        <v>9701.4</v>
      </c>
      <c r="L1309" s="665"/>
      <c r="M1309" s="665">
        <v>9701.4</v>
      </c>
      <c r="N1309" s="665"/>
      <c r="O1309" s="665"/>
      <c r="P1309" s="678"/>
      <c r="Q1309" s="666"/>
    </row>
    <row r="1310" spans="1:17" ht="14.4" customHeight="1" x14ac:dyDescent="0.3">
      <c r="A1310" s="661" t="s">
        <v>575</v>
      </c>
      <c r="B1310" s="662" t="s">
        <v>8569</v>
      </c>
      <c r="C1310" s="662" t="s">
        <v>6967</v>
      </c>
      <c r="D1310" s="662" t="s">
        <v>7796</v>
      </c>
      <c r="E1310" s="662" t="s">
        <v>7182</v>
      </c>
      <c r="F1310" s="665">
        <v>1</v>
      </c>
      <c r="G1310" s="665">
        <v>11132.62</v>
      </c>
      <c r="H1310" s="665">
        <v>1</v>
      </c>
      <c r="I1310" s="665">
        <v>11132.62</v>
      </c>
      <c r="J1310" s="665">
        <v>1</v>
      </c>
      <c r="K1310" s="665">
        <v>11132.62</v>
      </c>
      <c r="L1310" s="665">
        <v>1</v>
      </c>
      <c r="M1310" s="665">
        <v>11132.62</v>
      </c>
      <c r="N1310" s="665"/>
      <c r="O1310" s="665"/>
      <c r="P1310" s="678"/>
      <c r="Q1310" s="666"/>
    </row>
    <row r="1311" spans="1:17" ht="14.4" customHeight="1" x14ac:dyDescent="0.3">
      <c r="A1311" s="661" t="s">
        <v>575</v>
      </c>
      <c r="B1311" s="662" t="s">
        <v>8569</v>
      </c>
      <c r="C1311" s="662" t="s">
        <v>6967</v>
      </c>
      <c r="D1311" s="662" t="s">
        <v>7802</v>
      </c>
      <c r="E1311" s="662" t="s">
        <v>7803</v>
      </c>
      <c r="F1311" s="665">
        <v>3</v>
      </c>
      <c r="G1311" s="665">
        <v>34713</v>
      </c>
      <c r="H1311" s="665">
        <v>1</v>
      </c>
      <c r="I1311" s="665">
        <v>11571</v>
      </c>
      <c r="J1311" s="665">
        <v>1</v>
      </c>
      <c r="K1311" s="665">
        <v>11571</v>
      </c>
      <c r="L1311" s="665">
        <v>0.33333333333333331</v>
      </c>
      <c r="M1311" s="665">
        <v>11571</v>
      </c>
      <c r="N1311" s="665">
        <v>3</v>
      </c>
      <c r="O1311" s="665">
        <v>34713</v>
      </c>
      <c r="P1311" s="678">
        <v>1</v>
      </c>
      <c r="Q1311" s="666">
        <v>11571</v>
      </c>
    </row>
    <row r="1312" spans="1:17" ht="14.4" customHeight="1" x14ac:dyDescent="0.3">
      <c r="A1312" s="661" t="s">
        <v>575</v>
      </c>
      <c r="B1312" s="662" t="s">
        <v>8569</v>
      </c>
      <c r="C1312" s="662" t="s">
        <v>6967</v>
      </c>
      <c r="D1312" s="662" t="s">
        <v>7804</v>
      </c>
      <c r="E1312" s="662" t="s">
        <v>7547</v>
      </c>
      <c r="F1312" s="665">
        <v>11</v>
      </c>
      <c r="G1312" s="665">
        <v>14956.81</v>
      </c>
      <c r="H1312" s="665">
        <v>1</v>
      </c>
      <c r="I1312" s="665">
        <v>1359.71</v>
      </c>
      <c r="J1312" s="665">
        <v>7</v>
      </c>
      <c r="K1312" s="665">
        <v>9517.9699999999993</v>
      </c>
      <c r="L1312" s="665">
        <v>0.63636363636363635</v>
      </c>
      <c r="M1312" s="665">
        <v>1359.7099999999998</v>
      </c>
      <c r="N1312" s="665">
        <v>8</v>
      </c>
      <c r="O1312" s="665">
        <v>10877.68</v>
      </c>
      <c r="P1312" s="678">
        <v>0.72727272727272729</v>
      </c>
      <c r="Q1312" s="666">
        <v>1359.71</v>
      </c>
    </row>
    <row r="1313" spans="1:17" ht="14.4" customHeight="1" x14ac:dyDescent="0.3">
      <c r="A1313" s="661" t="s">
        <v>575</v>
      </c>
      <c r="B1313" s="662" t="s">
        <v>8569</v>
      </c>
      <c r="C1313" s="662" t="s">
        <v>6967</v>
      </c>
      <c r="D1313" s="662" t="s">
        <v>7805</v>
      </c>
      <c r="E1313" s="662" t="s">
        <v>7806</v>
      </c>
      <c r="F1313" s="665"/>
      <c r="G1313" s="665"/>
      <c r="H1313" s="665"/>
      <c r="I1313" s="665"/>
      <c r="J1313" s="665"/>
      <c r="K1313" s="665"/>
      <c r="L1313" s="665"/>
      <c r="M1313" s="665"/>
      <c r="N1313" s="665">
        <v>5</v>
      </c>
      <c r="O1313" s="665">
        <v>7119.8</v>
      </c>
      <c r="P1313" s="678"/>
      <c r="Q1313" s="666">
        <v>1423.96</v>
      </c>
    </row>
    <row r="1314" spans="1:17" ht="14.4" customHeight="1" x14ac:dyDescent="0.3">
      <c r="A1314" s="661" t="s">
        <v>575</v>
      </c>
      <c r="B1314" s="662" t="s">
        <v>8569</v>
      </c>
      <c r="C1314" s="662" t="s">
        <v>6967</v>
      </c>
      <c r="D1314" s="662" t="s">
        <v>7807</v>
      </c>
      <c r="E1314" s="662" t="s">
        <v>7808</v>
      </c>
      <c r="F1314" s="665">
        <v>14</v>
      </c>
      <c r="G1314" s="665">
        <v>3061.38</v>
      </c>
      <c r="H1314" s="665">
        <v>1</v>
      </c>
      <c r="I1314" s="665">
        <v>218.67000000000002</v>
      </c>
      <c r="J1314" s="665">
        <v>9</v>
      </c>
      <c r="K1314" s="665">
        <v>1968.03</v>
      </c>
      <c r="L1314" s="665">
        <v>0.64285714285714279</v>
      </c>
      <c r="M1314" s="665">
        <v>218.67</v>
      </c>
      <c r="N1314" s="665">
        <v>3</v>
      </c>
      <c r="O1314" s="665">
        <v>656.01</v>
      </c>
      <c r="P1314" s="678">
        <v>0.21428571428571427</v>
      </c>
      <c r="Q1314" s="666">
        <v>218.67</v>
      </c>
    </row>
    <row r="1315" spans="1:17" ht="14.4" customHeight="1" x14ac:dyDescent="0.3">
      <c r="A1315" s="661" t="s">
        <v>575</v>
      </c>
      <c r="B1315" s="662" t="s">
        <v>8569</v>
      </c>
      <c r="C1315" s="662" t="s">
        <v>6967</v>
      </c>
      <c r="D1315" s="662" t="s">
        <v>7809</v>
      </c>
      <c r="E1315" s="662" t="s">
        <v>7194</v>
      </c>
      <c r="F1315" s="665"/>
      <c r="G1315" s="665"/>
      <c r="H1315" s="665"/>
      <c r="I1315" s="665"/>
      <c r="J1315" s="665">
        <v>3</v>
      </c>
      <c r="K1315" s="665">
        <v>719.43</v>
      </c>
      <c r="L1315" s="665"/>
      <c r="M1315" s="665">
        <v>239.80999999999997</v>
      </c>
      <c r="N1315" s="665"/>
      <c r="O1315" s="665"/>
      <c r="P1315" s="678"/>
      <c r="Q1315" s="666"/>
    </row>
    <row r="1316" spans="1:17" ht="14.4" customHeight="1" x14ac:dyDescent="0.3">
      <c r="A1316" s="661" t="s">
        <v>575</v>
      </c>
      <c r="B1316" s="662" t="s">
        <v>8569</v>
      </c>
      <c r="C1316" s="662" t="s">
        <v>6967</v>
      </c>
      <c r="D1316" s="662" t="s">
        <v>7810</v>
      </c>
      <c r="E1316" s="662" t="s">
        <v>7192</v>
      </c>
      <c r="F1316" s="665">
        <v>1</v>
      </c>
      <c r="G1316" s="665">
        <v>1764.93</v>
      </c>
      <c r="H1316" s="665">
        <v>1</v>
      </c>
      <c r="I1316" s="665">
        <v>1764.93</v>
      </c>
      <c r="J1316" s="665">
        <v>8</v>
      </c>
      <c r="K1316" s="665">
        <v>14119.44</v>
      </c>
      <c r="L1316" s="665">
        <v>8</v>
      </c>
      <c r="M1316" s="665">
        <v>1764.93</v>
      </c>
      <c r="N1316" s="665">
        <v>1</v>
      </c>
      <c r="O1316" s="665">
        <v>1764.93</v>
      </c>
      <c r="P1316" s="678">
        <v>1</v>
      </c>
      <c r="Q1316" s="666">
        <v>1764.93</v>
      </c>
    </row>
    <row r="1317" spans="1:17" ht="14.4" customHeight="1" x14ac:dyDescent="0.3">
      <c r="A1317" s="661" t="s">
        <v>575</v>
      </c>
      <c r="B1317" s="662" t="s">
        <v>8569</v>
      </c>
      <c r="C1317" s="662" t="s">
        <v>6967</v>
      </c>
      <c r="D1317" s="662" t="s">
        <v>7191</v>
      </c>
      <c r="E1317" s="662" t="s">
        <v>7192</v>
      </c>
      <c r="F1317" s="665">
        <v>3</v>
      </c>
      <c r="G1317" s="665">
        <v>5350.4400000000005</v>
      </c>
      <c r="H1317" s="665">
        <v>1</v>
      </c>
      <c r="I1317" s="665">
        <v>1783.4800000000002</v>
      </c>
      <c r="J1317" s="665">
        <v>4</v>
      </c>
      <c r="K1317" s="665">
        <v>7133.92</v>
      </c>
      <c r="L1317" s="665">
        <v>1.3333333333333333</v>
      </c>
      <c r="M1317" s="665">
        <v>1783.48</v>
      </c>
      <c r="N1317" s="665">
        <v>2</v>
      </c>
      <c r="O1317" s="665">
        <v>3566.96</v>
      </c>
      <c r="P1317" s="678">
        <v>0.66666666666666663</v>
      </c>
      <c r="Q1317" s="666">
        <v>1783.48</v>
      </c>
    </row>
    <row r="1318" spans="1:17" ht="14.4" customHeight="1" x14ac:dyDescent="0.3">
      <c r="A1318" s="661" t="s">
        <v>575</v>
      </c>
      <c r="B1318" s="662" t="s">
        <v>8569</v>
      </c>
      <c r="C1318" s="662" t="s">
        <v>6967</v>
      </c>
      <c r="D1318" s="662" t="s">
        <v>7811</v>
      </c>
      <c r="E1318" s="662" t="s">
        <v>7192</v>
      </c>
      <c r="F1318" s="665">
        <v>5</v>
      </c>
      <c r="G1318" s="665">
        <v>8917.4</v>
      </c>
      <c r="H1318" s="665">
        <v>1</v>
      </c>
      <c r="I1318" s="665">
        <v>1783.48</v>
      </c>
      <c r="J1318" s="665"/>
      <c r="K1318" s="665"/>
      <c r="L1318" s="665"/>
      <c r="M1318" s="665"/>
      <c r="N1318" s="665"/>
      <c r="O1318" s="665"/>
      <c r="P1318" s="678"/>
      <c r="Q1318" s="666"/>
    </row>
    <row r="1319" spans="1:17" ht="14.4" customHeight="1" x14ac:dyDescent="0.3">
      <c r="A1319" s="661" t="s">
        <v>575</v>
      </c>
      <c r="B1319" s="662" t="s">
        <v>8569</v>
      </c>
      <c r="C1319" s="662" t="s">
        <v>6967</v>
      </c>
      <c r="D1319" s="662" t="s">
        <v>7193</v>
      </c>
      <c r="E1319" s="662" t="s">
        <v>7194</v>
      </c>
      <c r="F1319" s="665">
        <v>2</v>
      </c>
      <c r="G1319" s="665">
        <v>478.8</v>
      </c>
      <c r="H1319" s="665">
        <v>1</v>
      </c>
      <c r="I1319" s="665">
        <v>239.4</v>
      </c>
      <c r="J1319" s="665"/>
      <c r="K1319" s="665"/>
      <c r="L1319" s="665"/>
      <c r="M1319" s="665"/>
      <c r="N1319" s="665"/>
      <c r="O1319" s="665"/>
      <c r="P1319" s="678"/>
      <c r="Q1319" s="666"/>
    </row>
    <row r="1320" spans="1:17" ht="14.4" customHeight="1" x14ac:dyDescent="0.3">
      <c r="A1320" s="661" t="s">
        <v>575</v>
      </c>
      <c r="B1320" s="662" t="s">
        <v>8569</v>
      </c>
      <c r="C1320" s="662" t="s">
        <v>6967</v>
      </c>
      <c r="D1320" s="662" t="s">
        <v>7812</v>
      </c>
      <c r="E1320" s="662" t="s">
        <v>7813</v>
      </c>
      <c r="F1320" s="665">
        <v>4</v>
      </c>
      <c r="G1320" s="665">
        <v>45352</v>
      </c>
      <c r="H1320" s="665">
        <v>1</v>
      </c>
      <c r="I1320" s="665">
        <v>11338</v>
      </c>
      <c r="J1320" s="665">
        <v>12</v>
      </c>
      <c r="K1320" s="665">
        <v>136056</v>
      </c>
      <c r="L1320" s="665">
        <v>3</v>
      </c>
      <c r="M1320" s="665">
        <v>11338</v>
      </c>
      <c r="N1320" s="665">
        <v>20</v>
      </c>
      <c r="O1320" s="665">
        <v>226760</v>
      </c>
      <c r="P1320" s="678">
        <v>5</v>
      </c>
      <c r="Q1320" s="666">
        <v>11338</v>
      </c>
    </row>
    <row r="1321" spans="1:17" ht="14.4" customHeight="1" x14ac:dyDescent="0.3">
      <c r="A1321" s="661" t="s">
        <v>575</v>
      </c>
      <c r="B1321" s="662" t="s">
        <v>8569</v>
      </c>
      <c r="C1321" s="662" t="s">
        <v>6967</v>
      </c>
      <c r="D1321" s="662" t="s">
        <v>7814</v>
      </c>
      <c r="E1321" s="662" t="s">
        <v>7815</v>
      </c>
      <c r="F1321" s="665">
        <v>2</v>
      </c>
      <c r="G1321" s="665">
        <v>5414</v>
      </c>
      <c r="H1321" s="665">
        <v>1</v>
      </c>
      <c r="I1321" s="665">
        <v>2707</v>
      </c>
      <c r="J1321" s="665">
        <v>8</v>
      </c>
      <c r="K1321" s="665">
        <v>21656</v>
      </c>
      <c r="L1321" s="665">
        <v>4</v>
      </c>
      <c r="M1321" s="665">
        <v>2707</v>
      </c>
      <c r="N1321" s="665">
        <v>6</v>
      </c>
      <c r="O1321" s="665">
        <v>16242</v>
      </c>
      <c r="P1321" s="678">
        <v>3</v>
      </c>
      <c r="Q1321" s="666">
        <v>2707</v>
      </c>
    </row>
    <row r="1322" spans="1:17" ht="14.4" customHeight="1" x14ac:dyDescent="0.3">
      <c r="A1322" s="661" t="s">
        <v>575</v>
      </c>
      <c r="B1322" s="662" t="s">
        <v>8569</v>
      </c>
      <c r="C1322" s="662" t="s">
        <v>6967</v>
      </c>
      <c r="D1322" s="662" t="s">
        <v>7816</v>
      </c>
      <c r="E1322" s="662" t="s">
        <v>7817</v>
      </c>
      <c r="F1322" s="665">
        <v>4</v>
      </c>
      <c r="G1322" s="665">
        <v>18432</v>
      </c>
      <c r="H1322" s="665">
        <v>1</v>
      </c>
      <c r="I1322" s="665">
        <v>4608</v>
      </c>
      <c r="J1322" s="665">
        <v>15</v>
      </c>
      <c r="K1322" s="665">
        <v>69120</v>
      </c>
      <c r="L1322" s="665">
        <v>3.75</v>
      </c>
      <c r="M1322" s="665">
        <v>4608</v>
      </c>
      <c r="N1322" s="665">
        <v>20</v>
      </c>
      <c r="O1322" s="665">
        <v>92160</v>
      </c>
      <c r="P1322" s="678">
        <v>5</v>
      </c>
      <c r="Q1322" s="666">
        <v>4608</v>
      </c>
    </row>
    <row r="1323" spans="1:17" ht="14.4" customHeight="1" x14ac:dyDescent="0.3">
      <c r="A1323" s="661" t="s">
        <v>575</v>
      </c>
      <c r="B1323" s="662" t="s">
        <v>8569</v>
      </c>
      <c r="C1323" s="662" t="s">
        <v>6967</v>
      </c>
      <c r="D1323" s="662" t="s">
        <v>7818</v>
      </c>
      <c r="E1323" s="662" t="s">
        <v>7819</v>
      </c>
      <c r="F1323" s="665">
        <v>2</v>
      </c>
      <c r="G1323" s="665">
        <v>5414</v>
      </c>
      <c r="H1323" s="665">
        <v>1</v>
      </c>
      <c r="I1323" s="665">
        <v>2707</v>
      </c>
      <c r="J1323" s="665">
        <v>6</v>
      </c>
      <c r="K1323" s="665">
        <v>16242</v>
      </c>
      <c r="L1323" s="665">
        <v>3</v>
      </c>
      <c r="M1323" s="665">
        <v>2707</v>
      </c>
      <c r="N1323" s="665">
        <v>7</v>
      </c>
      <c r="O1323" s="665">
        <v>18949</v>
      </c>
      <c r="P1323" s="678">
        <v>3.5</v>
      </c>
      <c r="Q1323" s="666">
        <v>2707</v>
      </c>
    </row>
    <row r="1324" spans="1:17" ht="14.4" customHeight="1" x14ac:dyDescent="0.3">
      <c r="A1324" s="661" t="s">
        <v>575</v>
      </c>
      <c r="B1324" s="662" t="s">
        <v>8569</v>
      </c>
      <c r="C1324" s="662" t="s">
        <v>6967</v>
      </c>
      <c r="D1324" s="662" t="s">
        <v>7820</v>
      </c>
      <c r="E1324" s="662" t="s">
        <v>7581</v>
      </c>
      <c r="F1324" s="665">
        <v>10</v>
      </c>
      <c r="G1324" s="665">
        <v>13866.5</v>
      </c>
      <c r="H1324" s="665">
        <v>1</v>
      </c>
      <c r="I1324" s="665">
        <v>1386.65</v>
      </c>
      <c r="J1324" s="665">
        <v>5</v>
      </c>
      <c r="K1324" s="665">
        <v>6933.25</v>
      </c>
      <c r="L1324" s="665">
        <v>0.5</v>
      </c>
      <c r="M1324" s="665">
        <v>1386.65</v>
      </c>
      <c r="N1324" s="665">
        <v>13</v>
      </c>
      <c r="O1324" s="665">
        <v>18026.45</v>
      </c>
      <c r="P1324" s="678">
        <v>1.3</v>
      </c>
      <c r="Q1324" s="666">
        <v>1386.65</v>
      </c>
    </row>
    <row r="1325" spans="1:17" ht="14.4" customHeight="1" x14ac:dyDescent="0.3">
      <c r="A1325" s="661" t="s">
        <v>575</v>
      </c>
      <c r="B1325" s="662" t="s">
        <v>8569</v>
      </c>
      <c r="C1325" s="662" t="s">
        <v>6967</v>
      </c>
      <c r="D1325" s="662" t="s">
        <v>7821</v>
      </c>
      <c r="E1325" s="662" t="s">
        <v>7822</v>
      </c>
      <c r="F1325" s="665">
        <v>11</v>
      </c>
      <c r="G1325" s="665">
        <v>100536.59</v>
      </c>
      <c r="H1325" s="665">
        <v>1</v>
      </c>
      <c r="I1325" s="665">
        <v>9139.69</v>
      </c>
      <c r="J1325" s="665">
        <v>6</v>
      </c>
      <c r="K1325" s="665">
        <v>54838.14</v>
      </c>
      <c r="L1325" s="665">
        <v>0.54545454545454541</v>
      </c>
      <c r="M1325" s="665">
        <v>9139.69</v>
      </c>
      <c r="N1325" s="665">
        <v>13</v>
      </c>
      <c r="O1325" s="665">
        <v>118815.97</v>
      </c>
      <c r="P1325" s="678">
        <v>1.1818181818181819</v>
      </c>
      <c r="Q1325" s="666">
        <v>9139.69</v>
      </c>
    </row>
    <row r="1326" spans="1:17" ht="14.4" customHeight="1" x14ac:dyDescent="0.3">
      <c r="A1326" s="661" t="s">
        <v>575</v>
      </c>
      <c r="B1326" s="662" t="s">
        <v>8569</v>
      </c>
      <c r="C1326" s="662" t="s">
        <v>6967</v>
      </c>
      <c r="D1326" s="662" t="s">
        <v>7823</v>
      </c>
      <c r="E1326" s="662" t="s">
        <v>7451</v>
      </c>
      <c r="F1326" s="665">
        <v>1.9000000000000001</v>
      </c>
      <c r="G1326" s="665">
        <v>1598.8899999999999</v>
      </c>
      <c r="H1326" s="665">
        <v>1</v>
      </c>
      <c r="I1326" s="665">
        <v>841.52105263157887</v>
      </c>
      <c r="J1326" s="665"/>
      <c r="K1326" s="665"/>
      <c r="L1326" s="665"/>
      <c r="M1326" s="665"/>
      <c r="N1326" s="665"/>
      <c r="O1326" s="665"/>
      <c r="P1326" s="678"/>
      <c r="Q1326" s="666"/>
    </row>
    <row r="1327" spans="1:17" ht="14.4" customHeight="1" x14ac:dyDescent="0.3">
      <c r="A1327" s="661" t="s">
        <v>575</v>
      </c>
      <c r="B1327" s="662" t="s">
        <v>8569</v>
      </c>
      <c r="C1327" s="662" t="s">
        <v>6967</v>
      </c>
      <c r="D1327" s="662" t="s">
        <v>7824</v>
      </c>
      <c r="E1327" s="662" t="s">
        <v>7825</v>
      </c>
      <c r="F1327" s="665">
        <v>17</v>
      </c>
      <c r="G1327" s="665">
        <v>36205.410000000003</v>
      </c>
      <c r="H1327" s="665">
        <v>1</v>
      </c>
      <c r="I1327" s="665">
        <v>2129.73</v>
      </c>
      <c r="J1327" s="665">
        <v>9</v>
      </c>
      <c r="K1327" s="665">
        <v>19167.57</v>
      </c>
      <c r="L1327" s="665">
        <v>0.52941176470588225</v>
      </c>
      <c r="M1327" s="665">
        <v>2129.73</v>
      </c>
      <c r="N1327" s="665">
        <v>11</v>
      </c>
      <c r="O1327" s="665">
        <v>23427.03</v>
      </c>
      <c r="P1327" s="678">
        <v>0.64705882352941169</v>
      </c>
      <c r="Q1327" s="666">
        <v>2129.73</v>
      </c>
    </row>
    <row r="1328" spans="1:17" ht="14.4" customHeight="1" x14ac:dyDescent="0.3">
      <c r="A1328" s="661" t="s">
        <v>575</v>
      </c>
      <c r="B1328" s="662" t="s">
        <v>8569</v>
      </c>
      <c r="C1328" s="662" t="s">
        <v>6967</v>
      </c>
      <c r="D1328" s="662" t="s">
        <v>7826</v>
      </c>
      <c r="E1328" s="662" t="s">
        <v>7825</v>
      </c>
      <c r="F1328" s="665">
        <v>2</v>
      </c>
      <c r="G1328" s="665">
        <v>4684.3599999999997</v>
      </c>
      <c r="H1328" s="665">
        <v>1</v>
      </c>
      <c r="I1328" s="665">
        <v>2342.1799999999998</v>
      </c>
      <c r="J1328" s="665"/>
      <c r="K1328" s="665"/>
      <c r="L1328" s="665"/>
      <c r="M1328" s="665"/>
      <c r="N1328" s="665">
        <v>1</v>
      </c>
      <c r="O1328" s="665">
        <v>2342.1799999999998</v>
      </c>
      <c r="P1328" s="678">
        <v>0.5</v>
      </c>
      <c r="Q1328" s="666">
        <v>2342.1799999999998</v>
      </c>
    </row>
    <row r="1329" spans="1:17" ht="14.4" customHeight="1" x14ac:dyDescent="0.3">
      <c r="A1329" s="661" t="s">
        <v>575</v>
      </c>
      <c r="B1329" s="662" t="s">
        <v>8569</v>
      </c>
      <c r="C1329" s="662" t="s">
        <v>6967</v>
      </c>
      <c r="D1329" s="662" t="s">
        <v>7839</v>
      </c>
      <c r="E1329" s="662" t="s">
        <v>7840</v>
      </c>
      <c r="F1329" s="665">
        <v>4</v>
      </c>
      <c r="G1329" s="665">
        <v>2360.8000000000002</v>
      </c>
      <c r="H1329" s="665">
        <v>1</v>
      </c>
      <c r="I1329" s="665">
        <v>590.20000000000005</v>
      </c>
      <c r="J1329" s="665"/>
      <c r="K1329" s="665"/>
      <c r="L1329" s="665"/>
      <c r="M1329" s="665"/>
      <c r="N1329" s="665"/>
      <c r="O1329" s="665"/>
      <c r="P1329" s="678"/>
      <c r="Q1329" s="666"/>
    </row>
    <row r="1330" spans="1:17" ht="14.4" customHeight="1" x14ac:dyDescent="0.3">
      <c r="A1330" s="661" t="s">
        <v>575</v>
      </c>
      <c r="B1330" s="662" t="s">
        <v>8569</v>
      </c>
      <c r="C1330" s="662" t="s">
        <v>6967</v>
      </c>
      <c r="D1330" s="662" t="s">
        <v>7842</v>
      </c>
      <c r="E1330" s="662" t="s">
        <v>7843</v>
      </c>
      <c r="F1330" s="665">
        <v>4</v>
      </c>
      <c r="G1330" s="665">
        <v>2360.8000000000002</v>
      </c>
      <c r="H1330" s="665">
        <v>1</v>
      </c>
      <c r="I1330" s="665">
        <v>590.20000000000005</v>
      </c>
      <c r="J1330" s="665">
        <v>3</v>
      </c>
      <c r="K1330" s="665">
        <v>1770.6</v>
      </c>
      <c r="L1330" s="665">
        <v>0.74999999999999989</v>
      </c>
      <c r="M1330" s="665">
        <v>590.19999999999993</v>
      </c>
      <c r="N1330" s="665"/>
      <c r="O1330" s="665"/>
      <c r="P1330" s="678"/>
      <c r="Q1330" s="666"/>
    </row>
    <row r="1331" spans="1:17" ht="14.4" customHeight="1" x14ac:dyDescent="0.3">
      <c r="A1331" s="661" t="s">
        <v>575</v>
      </c>
      <c r="B1331" s="662" t="s">
        <v>8569</v>
      </c>
      <c r="C1331" s="662" t="s">
        <v>6967</v>
      </c>
      <c r="D1331" s="662" t="s">
        <v>7845</v>
      </c>
      <c r="E1331" s="662" t="s">
        <v>7846</v>
      </c>
      <c r="F1331" s="665"/>
      <c r="G1331" s="665"/>
      <c r="H1331" s="665"/>
      <c r="I1331" s="665"/>
      <c r="J1331" s="665"/>
      <c r="K1331" s="665"/>
      <c r="L1331" s="665"/>
      <c r="M1331" s="665"/>
      <c r="N1331" s="665">
        <v>1</v>
      </c>
      <c r="O1331" s="665">
        <v>18395</v>
      </c>
      <c r="P1331" s="678"/>
      <c r="Q1331" s="666">
        <v>18395</v>
      </c>
    </row>
    <row r="1332" spans="1:17" ht="14.4" customHeight="1" x14ac:dyDescent="0.3">
      <c r="A1332" s="661" t="s">
        <v>575</v>
      </c>
      <c r="B1332" s="662" t="s">
        <v>8569</v>
      </c>
      <c r="C1332" s="662" t="s">
        <v>6967</v>
      </c>
      <c r="D1332" s="662" t="s">
        <v>7849</v>
      </c>
      <c r="E1332" s="662" t="s">
        <v>7848</v>
      </c>
      <c r="F1332" s="665"/>
      <c r="G1332" s="665"/>
      <c r="H1332" s="665"/>
      <c r="I1332" s="665"/>
      <c r="J1332" s="665">
        <v>2</v>
      </c>
      <c r="K1332" s="665">
        <v>10800</v>
      </c>
      <c r="L1332" s="665"/>
      <c r="M1332" s="665">
        <v>5400</v>
      </c>
      <c r="N1332" s="665">
        <v>2</v>
      </c>
      <c r="O1332" s="665">
        <v>10800</v>
      </c>
      <c r="P1332" s="678"/>
      <c r="Q1332" s="666">
        <v>5400</v>
      </c>
    </row>
    <row r="1333" spans="1:17" ht="14.4" customHeight="1" x14ac:dyDescent="0.3">
      <c r="A1333" s="661" t="s">
        <v>575</v>
      </c>
      <c r="B1333" s="662" t="s">
        <v>8569</v>
      </c>
      <c r="C1333" s="662" t="s">
        <v>6967</v>
      </c>
      <c r="D1333" s="662" t="s">
        <v>7850</v>
      </c>
      <c r="E1333" s="662" t="s">
        <v>7851</v>
      </c>
      <c r="F1333" s="665">
        <v>5</v>
      </c>
      <c r="G1333" s="665">
        <v>2751.5</v>
      </c>
      <c r="H1333" s="665">
        <v>1</v>
      </c>
      <c r="I1333" s="665">
        <v>550.29999999999995</v>
      </c>
      <c r="J1333" s="665">
        <v>19</v>
      </c>
      <c r="K1333" s="665">
        <v>10455.700000000001</v>
      </c>
      <c r="L1333" s="665">
        <v>3.8000000000000003</v>
      </c>
      <c r="M1333" s="665">
        <v>550.30000000000007</v>
      </c>
      <c r="N1333" s="665">
        <v>24</v>
      </c>
      <c r="O1333" s="665">
        <v>13207.2</v>
      </c>
      <c r="P1333" s="678">
        <v>4.8</v>
      </c>
      <c r="Q1333" s="666">
        <v>550.30000000000007</v>
      </c>
    </row>
    <row r="1334" spans="1:17" ht="14.4" customHeight="1" x14ac:dyDescent="0.3">
      <c r="A1334" s="661" t="s">
        <v>575</v>
      </c>
      <c r="B1334" s="662" t="s">
        <v>8569</v>
      </c>
      <c r="C1334" s="662" t="s">
        <v>6967</v>
      </c>
      <c r="D1334" s="662" t="s">
        <v>7852</v>
      </c>
      <c r="E1334" s="662" t="s">
        <v>7853</v>
      </c>
      <c r="F1334" s="665"/>
      <c r="G1334" s="665"/>
      <c r="H1334" s="665"/>
      <c r="I1334" s="665"/>
      <c r="J1334" s="665"/>
      <c r="K1334" s="665"/>
      <c r="L1334" s="665"/>
      <c r="M1334" s="665"/>
      <c r="N1334" s="665">
        <v>2</v>
      </c>
      <c r="O1334" s="665">
        <v>1208</v>
      </c>
      <c r="P1334" s="678"/>
      <c r="Q1334" s="666">
        <v>604</v>
      </c>
    </row>
    <row r="1335" spans="1:17" ht="14.4" customHeight="1" x14ac:dyDescent="0.3">
      <c r="A1335" s="661" t="s">
        <v>575</v>
      </c>
      <c r="B1335" s="662" t="s">
        <v>8569</v>
      </c>
      <c r="C1335" s="662" t="s">
        <v>6967</v>
      </c>
      <c r="D1335" s="662" t="s">
        <v>7856</v>
      </c>
      <c r="E1335" s="662" t="s">
        <v>7857</v>
      </c>
      <c r="F1335" s="665"/>
      <c r="G1335" s="665"/>
      <c r="H1335" s="665"/>
      <c r="I1335" s="665"/>
      <c r="J1335" s="665"/>
      <c r="K1335" s="665"/>
      <c r="L1335" s="665"/>
      <c r="M1335" s="665"/>
      <c r="N1335" s="665">
        <v>1</v>
      </c>
      <c r="O1335" s="665">
        <v>7835</v>
      </c>
      <c r="P1335" s="678"/>
      <c r="Q1335" s="666">
        <v>7835</v>
      </c>
    </row>
    <row r="1336" spans="1:17" ht="14.4" customHeight="1" x14ac:dyDescent="0.3">
      <c r="A1336" s="661" t="s">
        <v>575</v>
      </c>
      <c r="B1336" s="662" t="s">
        <v>8569</v>
      </c>
      <c r="C1336" s="662" t="s">
        <v>6967</v>
      </c>
      <c r="D1336" s="662" t="s">
        <v>7863</v>
      </c>
      <c r="E1336" s="662" t="s">
        <v>7864</v>
      </c>
      <c r="F1336" s="665">
        <v>1</v>
      </c>
      <c r="G1336" s="665">
        <v>582</v>
      </c>
      <c r="H1336" s="665">
        <v>1</v>
      </c>
      <c r="I1336" s="665">
        <v>582</v>
      </c>
      <c r="J1336" s="665">
        <v>3</v>
      </c>
      <c r="K1336" s="665">
        <v>1746</v>
      </c>
      <c r="L1336" s="665">
        <v>3</v>
      </c>
      <c r="M1336" s="665">
        <v>582</v>
      </c>
      <c r="N1336" s="665"/>
      <c r="O1336" s="665"/>
      <c r="P1336" s="678"/>
      <c r="Q1336" s="666"/>
    </row>
    <row r="1337" spans="1:17" ht="14.4" customHeight="1" x14ac:dyDescent="0.3">
      <c r="A1337" s="661" t="s">
        <v>575</v>
      </c>
      <c r="B1337" s="662" t="s">
        <v>8569</v>
      </c>
      <c r="C1337" s="662" t="s">
        <v>6967</v>
      </c>
      <c r="D1337" s="662" t="s">
        <v>7867</v>
      </c>
      <c r="E1337" s="662" t="s">
        <v>7868</v>
      </c>
      <c r="F1337" s="665"/>
      <c r="G1337" s="665"/>
      <c r="H1337" s="665"/>
      <c r="I1337" s="665"/>
      <c r="J1337" s="665">
        <v>1</v>
      </c>
      <c r="K1337" s="665">
        <v>8573.84</v>
      </c>
      <c r="L1337" s="665"/>
      <c r="M1337" s="665">
        <v>8573.84</v>
      </c>
      <c r="N1337" s="665">
        <v>1</v>
      </c>
      <c r="O1337" s="665">
        <v>8573.84</v>
      </c>
      <c r="P1337" s="678"/>
      <c r="Q1337" s="666">
        <v>8573.84</v>
      </c>
    </row>
    <row r="1338" spans="1:17" ht="14.4" customHeight="1" x14ac:dyDescent="0.3">
      <c r="A1338" s="661" t="s">
        <v>575</v>
      </c>
      <c r="B1338" s="662" t="s">
        <v>8569</v>
      </c>
      <c r="C1338" s="662" t="s">
        <v>6967</v>
      </c>
      <c r="D1338" s="662" t="s">
        <v>7883</v>
      </c>
      <c r="E1338" s="662" t="s">
        <v>7884</v>
      </c>
      <c r="F1338" s="665">
        <v>1</v>
      </c>
      <c r="G1338" s="665">
        <v>7717</v>
      </c>
      <c r="H1338" s="665">
        <v>1</v>
      </c>
      <c r="I1338" s="665">
        <v>7717</v>
      </c>
      <c r="J1338" s="665">
        <v>2</v>
      </c>
      <c r="K1338" s="665">
        <v>15434</v>
      </c>
      <c r="L1338" s="665">
        <v>2</v>
      </c>
      <c r="M1338" s="665">
        <v>7717</v>
      </c>
      <c r="N1338" s="665">
        <v>1</v>
      </c>
      <c r="O1338" s="665">
        <v>7717</v>
      </c>
      <c r="P1338" s="678">
        <v>1</v>
      </c>
      <c r="Q1338" s="666">
        <v>7717</v>
      </c>
    </row>
    <row r="1339" spans="1:17" ht="14.4" customHeight="1" x14ac:dyDescent="0.3">
      <c r="A1339" s="661" t="s">
        <v>575</v>
      </c>
      <c r="B1339" s="662" t="s">
        <v>8569</v>
      </c>
      <c r="C1339" s="662" t="s">
        <v>6967</v>
      </c>
      <c r="D1339" s="662" t="s">
        <v>7897</v>
      </c>
      <c r="E1339" s="662" t="s">
        <v>7898</v>
      </c>
      <c r="F1339" s="665">
        <v>1</v>
      </c>
      <c r="G1339" s="665">
        <v>16098.56</v>
      </c>
      <c r="H1339" s="665">
        <v>1</v>
      </c>
      <c r="I1339" s="665">
        <v>16098.56</v>
      </c>
      <c r="J1339" s="665"/>
      <c r="K1339" s="665"/>
      <c r="L1339" s="665"/>
      <c r="M1339" s="665"/>
      <c r="N1339" s="665"/>
      <c r="O1339" s="665"/>
      <c r="P1339" s="678"/>
      <c r="Q1339" s="666"/>
    </row>
    <row r="1340" spans="1:17" ht="14.4" customHeight="1" x14ac:dyDescent="0.3">
      <c r="A1340" s="661" t="s">
        <v>575</v>
      </c>
      <c r="B1340" s="662" t="s">
        <v>8569</v>
      </c>
      <c r="C1340" s="662" t="s">
        <v>6967</v>
      </c>
      <c r="D1340" s="662" t="s">
        <v>8631</v>
      </c>
      <c r="E1340" s="662" t="s">
        <v>7898</v>
      </c>
      <c r="F1340" s="665"/>
      <c r="G1340" s="665"/>
      <c r="H1340" s="665"/>
      <c r="I1340" s="665"/>
      <c r="J1340" s="665">
        <v>1</v>
      </c>
      <c r="K1340" s="665">
        <v>15313.31</v>
      </c>
      <c r="L1340" s="665"/>
      <c r="M1340" s="665">
        <v>15313.31</v>
      </c>
      <c r="N1340" s="665"/>
      <c r="O1340" s="665"/>
      <c r="P1340" s="678"/>
      <c r="Q1340" s="666"/>
    </row>
    <row r="1341" spans="1:17" ht="14.4" customHeight="1" x14ac:dyDescent="0.3">
      <c r="A1341" s="661" t="s">
        <v>575</v>
      </c>
      <c r="B1341" s="662" t="s">
        <v>8569</v>
      </c>
      <c r="C1341" s="662" t="s">
        <v>6967</v>
      </c>
      <c r="D1341" s="662" t="s">
        <v>7899</v>
      </c>
      <c r="E1341" s="662" t="s">
        <v>7900</v>
      </c>
      <c r="F1341" s="665">
        <v>2</v>
      </c>
      <c r="G1341" s="665">
        <v>17383.96</v>
      </c>
      <c r="H1341" s="665">
        <v>1</v>
      </c>
      <c r="I1341" s="665">
        <v>8691.98</v>
      </c>
      <c r="J1341" s="665">
        <v>1</v>
      </c>
      <c r="K1341" s="665">
        <v>8691.98</v>
      </c>
      <c r="L1341" s="665">
        <v>0.5</v>
      </c>
      <c r="M1341" s="665">
        <v>8691.98</v>
      </c>
      <c r="N1341" s="665"/>
      <c r="O1341" s="665"/>
      <c r="P1341" s="678"/>
      <c r="Q1341" s="666"/>
    </row>
    <row r="1342" spans="1:17" ht="14.4" customHeight="1" x14ac:dyDescent="0.3">
      <c r="A1342" s="661" t="s">
        <v>575</v>
      </c>
      <c r="B1342" s="662" t="s">
        <v>8569</v>
      </c>
      <c r="C1342" s="662" t="s">
        <v>6967</v>
      </c>
      <c r="D1342" s="662" t="s">
        <v>7907</v>
      </c>
      <c r="E1342" s="662" t="s">
        <v>7908</v>
      </c>
      <c r="F1342" s="665"/>
      <c r="G1342" s="665"/>
      <c r="H1342" s="665"/>
      <c r="I1342" s="665"/>
      <c r="J1342" s="665">
        <v>9</v>
      </c>
      <c r="K1342" s="665">
        <v>6182.1</v>
      </c>
      <c r="L1342" s="665"/>
      <c r="M1342" s="665">
        <v>686.90000000000009</v>
      </c>
      <c r="N1342" s="665">
        <v>2</v>
      </c>
      <c r="O1342" s="665">
        <v>1373.8</v>
      </c>
      <c r="P1342" s="678"/>
      <c r="Q1342" s="666">
        <v>686.9</v>
      </c>
    </row>
    <row r="1343" spans="1:17" ht="14.4" customHeight="1" x14ac:dyDescent="0.3">
      <c r="A1343" s="661" t="s">
        <v>575</v>
      </c>
      <c r="B1343" s="662" t="s">
        <v>8569</v>
      </c>
      <c r="C1343" s="662" t="s">
        <v>6967</v>
      </c>
      <c r="D1343" s="662" t="s">
        <v>7909</v>
      </c>
      <c r="E1343" s="662" t="s">
        <v>7910</v>
      </c>
      <c r="F1343" s="665"/>
      <c r="G1343" s="665"/>
      <c r="H1343" s="665"/>
      <c r="I1343" s="665"/>
      <c r="J1343" s="665">
        <v>15</v>
      </c>
      <c r="K1343" s="665">
        <v>13333.949999999999</v>
      </c>
      <c r="L1343" s="665"/>
      <c r="M1343" s="665">
        <v>888.93</v>
      </c>
      <c r="N1343" s="665">
        <v>3</v>
      </c>
      <c r="O1343" s="665">
        <v>2666.79</v>
      </c>
      <c r="P1343" s="678"/>
      <c r="Q1343" s="666">
        <v>888.93</v>
      </c>
    </row>
    <row r="1344" spans="1:17" ht="14.4" customHeight="1" x14ac:dyDescent="0.3">
      <c r="A1344" s="661" t="s">
        <v>575</v>
      </c>
      <c r="B1344" s="662" t="s">
        <v>8569</v>
      </c>
      <c r="C1344" s="662" t="s">
        <v>6967</v>
      </c>
      <c r="D1344" s="662" t="s">
        <v>7911</v>
      </c>
      <c r="E1344" s="662" t="s">
        <v>7912</v>
      </c>
      <c r="F1344" s="665"/>
      <c r="G1344" s="665"/>
      <c r="H1344" s="665"/>
      <c r="I1344" s="665"/>
      <c r="J1344" s="665">
        <v>2</v>
      </c>
      <c r="K1344" s="665">
        <v>8364.08</v>
      </c>
      <c r="L1344" s="665"/>
      <c r="M1344" s="665">
        <v>4182.04</v>
      </c>
      <c r="N1344" s="665"/>
      <c r="O1344" s="665"/>
      <c r="P1344" s="678"/>
      <c r="Q1344" s="666"/>
    </row>
    <row r="1345" spans="1:17" ht="14.4" customHeight="1" x14ac:dyDescent="0.3">
      <c r="A1345" s="661" t="s">
        <v>575</v>
      </c>
      <c r="B1345" s="662" t="s">
        <v>8569</v>
      </c>
      <c r="C1345" s="662" t="s">
        <v>6967</v>
      </c>
      <c r="D1345" s="662" t="s">
        <v>7915</v>
      </c>
      <c r="E1345" s="662" t="s">
        <v>7916</v>
      </c>
      <c r="F1345" s="665"/>
      <c r="G1345" s="665"/>
      <c r="H1345" s="665"/>
      <c r="I1345" s="665"/>
      <c r="J1345" s="665"/>
      <c r="K1345" s="665"/>
      <c r="L1345" s="665"/>
      <c r="M1345" s="665"/>
      <c r="N1345" s="665">
        <v>1</v>
      </c>
      <c r="O1345" s="665">
        <v>8283.65</v>
      </c>
      <c r="P1345" s="678"/>
      <c r="Q1345" s="666">
        <v>8283.65</v>
      </c>
    </row>
    <row r="1346" spans="1:17" ht="14.4" customHeight="1" x14ac:dyDescent="0.3">
      <c r="A1346" s="661" t="s">
        <v>575</v>
      </c>
      <c r="B1346" s="662" t="s">
        <v>8569</v>
      </c>
      <c r="C1346" s="662" t="s">
        <v>6967</v>
      </c>
      <c r="D1346" s="662" t="s">
        <v>7917</v>
      </c>
      <c r="E1346" s="662" t="s">
        <v>7918</v>
      </c>
      <c r="F1346" s="665"/>
      <c r="G1346" s="665"/>
      <c r="H1346" s="665"/>
      <c r="I1346" s="665"/>
      <c r="J1346" s="665">
        <v>1</v>
      </c>
      <c r="K1346" s="665">
        <v>8283.65</v>
      </c>
      <c r="L1346" s="665"/>
      <c r="M1346" s="665">
        <v>8283.65</v>
      </c>
      <c r="N1346" s="665"/>
      <c r="O1346" s="665"/>
      <c r="P1346" s="678"/>
      <c r="Q1346" s="666"/>
    </row>
    <row r="1347" spans="1:17" ht="14.4" customHeight="1" x14ac:dyDescent="0.3">
      <c r="A1347" s="661" t="s">
        <v>575</v>
      </c>
      <c r="B1347" s="662" t="s">
        <v>8569</v>
      </c>
      <c r="C1347" s="662" t="s">
        <v>6967</v>
      </c>
      <c r="D1347" s="662" t="s">
        <v>7919</v>
      </c>
      <c r="E1347" s="662" t="s">
        <v>7920</v>
      </c>
      <c r="F1347" s="665">
        <v>3</v>
      </c>
      <c r="G1347" s="665">
        <v>13462.14</v>
      </c>
      <c r="H1347" s="665">
        <v>1</v>
      </c>
      <c r="I1347" s="665">
        <v>4487.38</v>
      </c>
      <c r="J1347" s="665"/>
      <c r="K1347" s="665"/>
      <c r="L1347" s="665"/>
      <c r="M1347" s="665"/>
      <c r="N1347" s="665">
        <v>3</v>
      </c>
      <c r="O1347" s="665">
        <v>13462.14</v>
      </c>
      <c r="P1347" s="678">
        <v>1</v>
      </c>
      <c r="Q1347" s="666">
        <v>4487.38</v>
      </c>
    </row>
    <row r="1348" spans="1:17" ht="14.4" customHeight="1" x14ac:dyDescent="0.3">
      <c r="A1348" s="661" t="s">
        <v>575</v>
      </c>
      <c r="B1348" s="662" t="s">
        <v>8569</v>
      </c>
      <c r="C1348" s="662" t="s">
        <v>6967</v>
      </c>
      <c r="D1348" s="662" t="s">
        <v>7921</v>
      </c>
      <c r="E1348" s="662" t="s">
        <v>7922</v>
      </c>
      <c r="F1348" s="665">
        <v>1</v>
      </c>
      <c r="G1348" s="665">
        <v>366</v>
      </c>
      <c r="H1348" s="665">
        <v>1</v>
      </c>
      <c r="I1348" s="665">
        <v>366</v>
      </c>
      <c r="J1348" s="665"/>
      <c r="K1348" s="665"/>
      <c r="L1348" s="665"/>
      <c r="M1348" s="665"/>
      <c r="N1348" s="665"/>
      <c r="O1348" s="665"/>
      <c r="P1348" s="678"/>
      <c r="Q1348" s="666"/>
    </row>
    <row r="1349" spans="1:17" ht="14.4" customHeight="1" x14ac:dyDescent="0.3">
      <c r="A1349" s="661" t="s">
        <v>575</v>
      </c>
      <c r="B1349" s="662" t="s">
        <v>8569</v>
      </c>
      <c r="C1349" s="662" t="s">
        <v>6967</v>
      </c>
      <c r="D1349" s="662" t="s">
        <v>8632</v>
      </c>
      <c r="E1349" s="662" t="s">
        <v>8633</v>
      </c>
      <c r="F1349" s="665">
        <v>2</v>
      </c>
      <c r="G1349" s="665">
        <v>28330.04</v>
      </c>
      <c r="H1349" s="665">
        <v>1</v>
      </c>
      <c r="I1349" s="665">
        <v>14165.02</v>
      </c>
      <c r="J1349" s="665"/>
      <c r="K1349" s="665"/>
      <c r="L1349" s="665"/>
      <c r="M1349" s="665"/>
      <c r="N1349" s="665"/>
      <c r="O1349" s="665"/>
      <c r="P1349" s="678"/>
      <c r="Q1349" s="666"/>
    </row>
    <row r="1350" spans="1:17" ht="14.4" customHeight="1" x14ac:dyDescent="0.3">
      <c r="A1350" s="661" t="s">
        <v>575</v>
      </c>
      <c r="B1350" s="662" t="s">
        <v>8569</v>
      </c>
      <c r="C1350" s="662" t="s">
        <v>6967</v>
      </c>
      <c r="D1350" s="662" t="s">
        <v>8634</v>
      </c>
      <c r="E1350" s="662" t="s">
        <v>8633</v>
      </c>
      <c r="F1350" s="665">
        <v>2</v>
      </c>
      <c r="G1350" s="665">
        <v>6427.52</v>
      </c>
      <c r="H1350" s="665">
        <v>1</v>
      </c>
      <c r="I1350" s="665">
        <v>3213.76</v>
      </c>
      <c r="J1350" s="665"/>
      <c r="K1350" s="665"/>
      <c r="L1350" s="665"/>
      <c r="M1350" s="665"/>
      <c r="N1350" s="665"/>
      <c r="O1350" s="665"/>
      <c r="P1350" s="678"/>
      <c r="Q1350" s="666"/>
    </row>
    <row r="1351" spans="1:17" ht="14.4" customHeight="1" x14ac:dyDescent="0.3">
      <c r="A1351" s="661" t="s">
        <v>575</v>
      </c>
      <c r="B1351" s="662" t="s">
        <v>8569</v>
      </c>
      <c r="C1351" s="662" t="s">
        <v>6967</v>
      </c>
      <c r="D1351" s="662" t="s">
        <v>8635</v>
      </c>
      <c r="E1351" s="662" t="s">
        <v>8633</v>
      </c>
      <c r="F1351" s="665">
        <v>1</v>
      </c>
      <c r="G1351" s="665">
        <v>4285.3599999999997</v>
      </c>
      <c r="H1351" s="665">
        <v>1</v>
      </c>
      <c r="I1351" s="665">
        <v>4285.3599999999997</v>
      </c>
      <c r="J1351" s="665"/>
      <c r="K1351" s="665"/>
      <c r="L1351" s="665"/>
      <c r="M1351" s="665"/>
      <c r="N1351" s="665"/>
      <c r="O1351" s="665"/>
      <c r="P1351" s="678"/>
      <c r="Q1351" s="666"/>
    </row>
    <row r="1352" spans="1:17" ht="14.4" customHeight="1" x14ac:dyDescent="0.3">
      <c r="A1352" s="661" t="s">
        <v>575</v>
      </c>
      <c r="B1352" s="662" t="s">
        <v>8569</v>
      </c>
      <c r="C1352" s="662" t="s">
        <v>6967</v>
      </c>
      <c r="D1352" s="662" t="s">
        <v>7923</v>
      </c>
      <c r="E1352" s="662" t="s">
        <v>7924</v>
      </c>
      <c r="F1352" s="665">
        <v>4</v>
      </c>
      <c r="G1352" s="665">
        <v>625.96</v>
      </c>
      <c r="H1352" s="665">
        <v>1</v>
      </c>
      <c r="I1352" s="665">
        <v>156.49</v>
      </c>
      <c r="J1352" s="665">
        <v>14</v>
      </c>
      <c r="K1352" s="665">
        <v>2190.86</v>
      </c>
      <c r="L1352" s="665">
        <v>3.5</v>
      </c>
      <c r="M1352" s="665">
        <v>156.49</v>
      </c>
      <c r="N1352" s="665"/>
      <c r="O1352" s="665"/>
      <c r="P1352" s="678"/>
      <c r="Q1352" s="666"/>
    </row>
    <row r="1353" spans="1:17" ht="14.4" customHeight="1" x14ac:dyDescent="0.3">
      <c r="A1353" s="661" t="s">
        <v>575</v>
      </c>
      <c r="B1353" s="662" t="s">
        <v>8569</v>
      </c>
      <c r="C1353" s="662" t="s">
        <v>6967</v>
      </c>
      <c r="D1353" s="662" t="s">
        <v>7925</v>
      </c>
      <c r="E1353" s="662" t="s">
        <v>7924</v>
      </c>
      <c r="F1353" s="665"/>
      <c r="G1353" s="665"/>
      <c r="H1353" s="665"/>
      <c r="I1353" s="665"/>
      <c r="J1353" s="665">
        <v>2</v>
      </c>
      <c r="K1353" s="665">
        <v>344.08</v>
      </c>
      <c r="L1353" s="665"/>
      <c r="M1353" s="665">
        <v>172.04</v>
      </c>
      <c r="N1353" s="665">
        <v>19</v>
      </c>
      <c r="O1353" s="665">
        <v>3268.76</v>
      </c>
      <c r="P1353" s="678"/>
      <c r="Q1353" s="666">
        <v>172.04000000000002</v>
      </c>
    </row>
    <row r="1354" spans="1:17" ht="14.4" customHeight="1" x14ac:dyDescent="0.3">
      <c r="A1354" s="661" t="s">
        <v>575</v>
      </c>
      <c r="B1354" s="662" t="s">
        <v>8569</v>
      </c>
      <c r="C1354" s="662" t="s">
        <v>6967</v>
      </c>
      <c r="D1354" s="662" t="s">
        <v>7927</v>
      </c>
      <c r="E1354" s="662" t="s">
        <v>7924</v>
      </c>
      <c r="F1354" s="665"/>
      <c r="G1354" s="665"/>
      <c r="H1354" s="665"/>
      <c r="I1354" s="665"/>
      <c r="J1354" s="665">
        <v>1</v>
      </c>
      <c r="K1354" s="665">
        <v>312.98</v>
      </c>
      <c r="L1354" s="665"/>
      <c r="M1354" s="665">
        <v>312.98</v>
      </c>
      <c r="N1354" s="665"/>
      <c r="O1354" s="665"/>
      <c r="P1354" s="678"/>
      <c r="Q1354" s="666"/>
    </row>
    <row r="1355" spans="1:17" ht="14.4" customHeight="1" x14ac:dyDescent="0.3">
      <c r="A1355" s="661" t="s">
        <v>575</v>
      </c>
      <c r="B1355" s="662" t="s">
        <v>8569</v>
      </c>
      <c r="C1355" s="662" t="s">
        <v>6967</v>
      </c>
      <c r="D1355" s="662" t="s">
        <v>7928</v>
      </c>
      <c r="E1355" s="662" t="s">
        <v>7924</v>
      </c>
      <c r="F1355" s="665">
        <v>1</v>
      </c>
      <c r="G1355" s="665">
        <v>375.16</v>
      </c>
      <c r="H1355" s="665">
        <v>1</v>
      </c>
      <c r="I1355" s="665">
        <v>375.16</v>
      </c>
      <c r="J1355" s="665"/>
      <c r="K1355" s="665"/>
      <c r="L1355" s="665"/>
      <c r="M1355" s="665"/>
      <c r="N1355" s="665">
        <v>3</v>
      </c>
      <c r="O1355" s="665">
        <v>1125.48</v>
      </c>
      <c r="P1355" s="678">
        <v>3</v>
      </c>
      <c r="Q1355" s="666">
        <v>375.16</v>
      </c>
    </row>
    <row r="1356" spans="1:17" ht="14.4" customHeight="1" x14ac:dyDescent="0.3">
      <c r="A1356" s="661" t="s">
        <v>575</v>
      </c>
      <c r="B1356" s="662" t="s">
        <v>8569</v>
      </c>
      <c r="C1356" s="662" t="s">
        <v>6967</v>
      </c>
      <c r="D1356" s="662" t="s">
        <v>8636</v>
      </c>
      <c r="E1356" s="662" t="s">
        <v>7924</v>
      </c>
      <c r="F1356" s="665">
        <v>1</v>
      </c>
      <c r="G1356" s="665">
        <v>418.69</v>
      </c>
      <c r="H1356" s="665">
        <v>1</v>
      </c>
      <c r="I1356" s="665">
        <v>418.69</v>
      </c>
      <c r="J1356" s="665">
        <v>1</v>
      </c>
      <c r="K1356" s="665">
        <v>418.69</v>
      </c>
      <c r="L1356" s="665">
        <v>1</v>
      </c>
      <c r="M1356" s="665">
        <v>418.69</v>
      </c>
      <c r="N1356" s="665"/>
      <c r="O1356" s="665"/>
      <c r="P1356" s="678"/>
      <c r="Q1356" s="666"/>
    </row>
    <row r="1357" spans="1:17" ht="14.4" customHeight="1" x14ac:dyDescent="0.3">
      <c r="A1357" s="661" t="s">
        <v>575</v>
      </c>
      <c r="B1357" s="662" t="s">
        <v>8569</v>
      </c>
      <c r="C1357" s="662" t="s">
        <v>6967</v>
      </c>
      <c r="D1357" s="662" t="s">
        <v>8637</v>
      </c>
      <c r="E1357" s="662" t="s">
        <v>7924</v>
      </c>
      <c r="F1357" s="665"/>
      <c r="G1357" s="665"/>
      <c r="H1357" s="665"/>
      <c r="I1357" s="665"/>
      <c r="J1357" s="665">
        <v>1</v>
      </c>
      <c r="K1357" s="665">
        <v>536.84</v>
      </c>
      <c r="L1357" s="665"/>
      <c r="M1357" s="665">
        <v>536.84</v>
      </c>
      <c r="N1357" s="665"/>
      <c r="O1357" s="665"/>
      <c r="P1357" s="678"/>
      <c r="Q1357" s="666"/>
    </row>
    <row r="1358" spans="1:17" ht="14.4" customHeight="1" x14ac:dyDescent="0.3">
      <c r="A1358" s="661" t="s">
        <v>575</v>
      </c>
      <c r="B1358" s="662" t="s">
        <v>8569</v>
      </c>
      <c r="C1358" s="662" t="s">
        <v>6967</v>
      </c>
      <c r="D1358" s="662" t="s">
        <v>7933</v>
      </c>
      <c r="E1358" s="662" t="s">
        <v>7608</v>
      </c>
      <c r="F1358" s="665"/>
      <c r="G1358" s="665"/>
      <c r="H1358" s="665"/>
      <c r="I1358" s="665"/>
      <c r="J1358" s="665">
        <v>1</v>
      </c>
      <c r="K1358" s="665">
        <v>955.53</v>
      </c>
      <c r="L1358" s="665"/>
      <c r="M1358" s="665">
        <v>955.53</v>
      </c>
      <c r="N1358" s="665"/>
      <c r="O1358" s="665"/>
      <c r="P1358" s="678"/>
      <c r="Q1358" s="666"/>
    </row>
    <row r="1359" spans="1:17" ht="14.4" customHeight="1" x14ac:dyDescent="0.3">
      <c r="A1359" s="661" t="s">
        <v>575</v>
      </c>
      <c r="B1359" s="662" t="s">
        <v>8569</v>
      </c>
      <c r="C1359" s="662" t="s">
        <v>6967</v>
      </c>
      <c r="D1359" s="662" t="s">
        <v>7934</v>
      </c>
      <c r="E1359" s="662" t="s">
        <v>7935</v>
      </c>
      <c r="F1359" s="665">
        <v>2</v>
      </c>
      <c r="G1359" s="665">
        <v>12069.5</v>
      </c>
      <c r="H1359" s="665">
        <v>1</v>
      </c>
      <c r="I1359" s="665">
        <v>6034.75</v>
      </c>
      <c r="J1359" s="665"/>
      <c r="K1359" s="665"/>
      <c r="L1359" s="665"/>
      <c r="M1359" s="665"/>
      <c r="N1359" s="665"/>
      <c r="O1359" s="665"/>
      <c r="P1359" s="678"/>
      <c r="Q1359" s="666"/>
    </row>
    <row r="1360" spans="1:17" ht="14.4" customHeight="1" x14ac:dyDescent="0.3">
      <c r="A1360" s="661" t="s">
        <v>575</v>
      </c>
      <c r="B1360" s="662" t="s">
        <v>8569</v>
      </c>
      <c r="C1360" s="662" t="s">
        <v>6967</v>
      </c>
      <c r="D1360" s="662" t="s">
        <v>7946</v>
      </c>
      <c r="E1360" s="662" t="s">
        <v>7442</v>
      </c>
      <c r="F1360" s="665"/>
      <c r="G1360" s="665"/>
      <c r="H1360" s="665"/>
      <c r="I1360" s="665"/>
      <c r="J1360" s="665">
        <v>2</v>
      </c>
      <c r="K1360" s="665">
        <v>177.02</v>
      </c>
      <c r="L1360" s="665"/>
      <c r="M1360" s="665">
        <v>88.51</v>
      </c>
      <c r="N1360" s="665"/>
      <c r="O1360" s="665"/>
      <c r="P1360" s="678"/>
      <c r="Q1360" s="666"/>
    </row>
    <row r="1361" spans="1:17" ht="14.4" customHeight="1" x14ac:dyDescent="0.3">
      <c r="A1361" s="661" t="s">
        <v>575</v>
      </c>
      <c r="B1361" s="662" t="s">
        <v>8569</v>
      </c>
      <c r="C1361" s="662" t="s">
        <v>6967</v>
      </c>
      <c r="D1361" s="662" t="s">
        <v>8638</v>
      </c>
      <c r="E1361" s="662" t="s">
        <v>8639</v>
      </c>
      <c r="F1361" s="665">
        <v>1</v>
      </c>
      <c r="G1361" s="665">
        <v>2002.25</v>
      </c>
      <c r="H1361" s="665">
        <v>1</v>
      </c>
      <c r="I1361" s="665">
        <v>2002.25</v>
      </c>
      <c r="J1361" s="665"/>
      <c r="K1361" s="665"/>
      <c r="L1361" s="665"/>
      <c r="M1361" s="665"/>
      <c r="N1361" s="665"/>
      <c r="O1361" s="665"/>
      <c r="P1361" s="678"/>
      <c r="Q1361" s="666"/>
    </row>
    <row r="1362" spans="1:17" ht="14.4" customHeight="1" x14ac:dyDescent="0.3">
      <c r="A1362" s="661" t="s">
        <v>575</v>
      </c>
      <c r="B1362" s="662" t="s">
        <v>8569</v>
      </c>
      <c r="C1362" s="662" t="s">
        <v>6967</v>
      </c>
      <c r="D1362" s="662" t="s">
        <v>7949</v>
      </c>
      <c r="E1362" s="662" t="s">
        <v>7950</v>
      </c>
      <c r="F1362" s="665"/>
      <c r="G1362" s="665"/>
      <c r="H1362" s="665"/>
      <c r="I1362" s="665"/>
      <c r="J1362" s="665">
        <v>1</v>
      </c>
      <c r="K1362" s="665">
        <v>563</v>
      </c>
      <c r="L1362" s="665"/>
      <c r="M1362" s="665">
        <v>563</v>
      </c>
      <c r="N1362" s="665">
        <v>2</v>
      </c>
      <c r="O1362" s="665">
        <v>1126</v>
      </c>
      <c r="P1362" s="678"/>
      <c r="Q1362" s="666">
        <v>563</v>
      </c>
    </row>
    <row r="1363" spans="1:17" ht="14.4" customHeight="1" x14ac:dyDescent="0.3">
      <c r="A1363" s="661" t="s">
        <v>575</v>
      </c>
      <c r="B1363" s="662" t="s">
        <v>8569</v>
      </c>
      <c r="C1363" s="662" t="s">
        <v>6967</v>
      </c>
      <c r="D1363" s="662" t="s">
        <v>7970</v>
      </c>
      <c r="E1363" s="662" t="s">
        <v>7971</v>
      </c>
      <c r="F1363" s="665"/>
      <c r="G1363" s="665"/>
      <c r="H1363" s="665"/>
      <c r="I1363" s="665"/>
      <c r="J1363" s="665">
        <v>0.1</v>
      </c>
      <c r="K1363" s="665">
        <v>633.25</v>
      </c>
      <c r="L1363" s="665"/>
      <c r="M1363" s="665">
        <v>6332.5</v>
      </c>
      <c r="N1363" s="665"/>
      <c r="O1363" s="665"/>
      <c r="P1363" s="678"/>
      <c r="Q1363" s="666"/>
    </row>
    <row r="1364" spans="1:17" ht="14.4" customHeight="1" x14ac:dyDescent="0.3">
      <c r="A1364" s="661" t="s">
        <v>575</v>
      </c>
      <c r="B1364" s="662" t="s">
        <v>8569</v>
      </c>
      <c r="C1364" s="662" t="s">
        <v>6967</v>
      </c>
      <c r="D1364" s="662" t="s">
        <v>7973</v>
      </c>
      <c r="E1364" s="662" t="s">
        <v>7974</v>
      </c>
      <c r="F1364" s="665">
        <v>2</v>
      </c>
      <c r="G1364" s="665">
        <v>10618</v>
      </c>
      <c r="H1364" s="665">
        <v>1</v>
      </c>
      <c r="I1364" s="665">
        <v>5309</v>
      </c>
      <c r="J1364" s="665">
        <v>3</v>
      </c>
      <c r="K1364" s="665">
        <v>15927</v>
      </c>
      <c r="L1364" s="665">
        <v>1.5</v>
      </c>
      <c r="M1364" s="665">
        <v>5309</v>
      </c>
      <c r="N1364" s="665"/>
      <c r="O1364" s="665"/>
      <c r="P1364" s="678"/>
      <c r="Q1364" s="666"/>
    </row>
    <row r="1365" spans="1:17" ht="14.4" customHeight="1" x14ac:dyDescent="0.3">
      <c r="A1365" s="661" t="s">
        <v>575</v>
      </c>
      <c r="B1365" s="662" t="s">
        <v>8569</v>
      </c>
      <c r="C1365" s="662" t="s">
        <v>6967</v>
      </c>
      <c r="D1365" s="662" t="s">
        <v>7975</v>
      </c>
      <c r="E1365" s="662" t="s">
        <v>7976</v>
      </c>
      <c r="F1365" s="665">
        <v>1</v>
      </c>
      <c r="G1365" s="665">
        <v>10188.49</v>
      </c>
      <c r="H1365" s="665">
        <v>1</v>
      </c>
      <c r="I1365" s="665">
        <v>10188.49</v>
      </c>
      <c r="J1365" s="665"/>
      <c r="K1365" s="665"/>
      <c r="L1365" s="665"/>
      <c r="M1365" s="665"/>
      <c r="N1365" s="665"/>
      <c r="O1365" s="665"/>
      <c r="P1365" s="678"/>
      <c r="Q1365" s="666"/>
    </row>
    <row r="1366" spans="1:17" ht="14.4" customHeight="1" x14ac:dyDescent="0.3">
      <c r="A1366" s="661" t="s">
        <v>575</v>
      </c>
      <c r="B1366" s="662" t="s">
        <v>8569</v>
      </c>
      <c r="C1366" s="662" t="s">
        <v>6967</v>
      </c>
      <c r="D1366" s="662" t="s">
        <v>8640</v>
      </c>
      <c r="E1366" s="662" t="s">
        <v>8641</v>
      </c>
      <c r="F1366" s="665"/>
      <c r="G1366" s="665"/>
      <c r="H1366" s="665"/>
      <c r="I1366" s="665"/>
      <c r="J1366" s="665">
        <v>4</v>
      </c>
      <c r="K1366" s="665">
        <v>948.48</v>
      </c>
      <c r="L1366" s="665"/>
      <c r="M1366" s="665">
        <v>237.12</v>
      </c>
      <c r="N1366" s="665"/>
      <c r="O1366" s="665"/>
      <c r="P1366" s="678"/>
      <c r="Q1366" s="666"/>
    </row>
    <row r="1367" spans="1:17" ht="14.4" customHeight="1" x14ac:dyDescent="0.3">
      <c r="A1367" s="661" t="s">
        <v>575</v>
      </c>
      <c r="B1367" s="662" t="s">
        <v>8569</v>
      </c>
      <c r="C1367" s="662" t="s">
        <v>6967</v>
      </c>
      <c r="D1367" s="662" t="s">
        <v>7983</v>
      </c>
      <c r="E1367" s="662" t="s">
        <v>7984</v>
      </c>
      <c r="F1367" s="665">
        <v>3</v>
      </c>
      <c r="G1367" s="665">
        <v>5616.6</v>
      </c>
      <c r="H1367" s="665">
        <v>1</v>
      </c>
      <c r="I1367" s="665">
        <v>1872.2</v>
      </c>
      <c r="J1367" s="665">
        <v>2</v>
      </c>
      <c r="K1367" s="665">
        <v>3744.4</v>
      </c>
      <c r="L1367" s="665">
        <v>0.66666666666666663</v>
      </c>
      <c r="M1367" s="665">
        <v>1872.2</v>
      </c>
      <c r="N1367" s="665"/>
      <c r="O1367" s="665"/>
      <c r="P1367" s="678"/>
      <c r="Q1367" s="666"/>
    </row>
    <row r="1368" spans="1:17" ht="14.4" customHeight="1" x14ac:dyDescent="0.3">
      <c r="A1368" s="661" t="s">
        <v>575</v>
      </c>
      <c r="B1368" s="662" t="s">
        <v>8569</v>
      </c>
      <c r="C1368" s="662" t="s">
        <v>6967</v>
      </c>
      <c r="D1368" s="662" t="s">
        <v>7985</v>
      </c>
      <c r="E1368" s="662" t="s">
        <v>7986</v>
      </c>
      <c r="F1368" s="665">
        <v>1</v>
      </c>
      <c r="G1368" s="665">
        <v>7868.61</v>
      </c>
      <c r="H1368" s="665">
        <v>1</v>
      </c>
      <c r="I1368" s="665">
        <v>7868.61</v>
      </c>
      <c r="J1368" s="665">
        <v>1</v>
      </c>
      <c r="K1368" s="665">
        <v>7868.61</v>
      </c>
      <c r="L1368" s="665">
        <v>1</v>
      </c>
      <c r="M1368" s="665">
        <v>7868.61</v>
      </c>
      <c r="N1368" s="665"/>
      <c r="O1368" s="665"/>
      <c r="P1368" s="678"/>
      <c r="Q1368" s="666"/>
    </row>
    <row r="1369" spans="1:17" ht="14.4" customHeight="1" x14ac:dyDescent="0.3">
      <c r="A1369" s="661" t="s">
        <v>575</v>
      </c>
      <c r="B1369" s="662" t="s">
        <v>8569</v>
      </c>
      <c r="C1369" s="662" t="s">
        <v>6967</v>
      </c>
      <c r="D1369" s="662" t="s">
        <v>7990</v>
      </c>
      <c r="E1369" s="662" t="s">
        <v>7777</v>
      </c>
      <c r="F1369" s="665"/>
      <c r="G1369" s="665"/>
      <c r="H1369" s="665"/>
      <c r="I1369" s="665"/>
      <c r="J1369" s="665">
        <v>2</v>
      </c>
      <c r="K1369" s="665">
        <v>2317.3000000000002</v>
      </c>
      <c r="L1369" s="665"/>
      <c r="M1369" s="665">
        <v>1158.6500000000001</v>
      </c>
      <c r="N1369" s="665"/>
      <c r="O1369" s="665"/>
      <c r="P1369" s="678"/>
      <c r="Q1369" s="666"/>
    </row>
    <row r="1370" spans="1:17" ht="14.4" customHeight="1" x14ac:dyDescent="0.3">
      <c r="A1370" s="661" t="s">
        <v>575</v>
      </c>
      <c r="B1370" s="662" t="s">
        <v>8569</v>
      </c>
      <c r="C1370" s="662" t="s">
        <v>6967</v>
      </c>
      <c r="D1370" s="662" t="s">
        <v>7993</v>
      </c>
      <c r="E1370" s="662" t="s">
        <v>7456</v>
      </c>
      <c r="F1370" s="665"/>
      <c r="G1370" s="665"/>
      <c r="H1370" s="665"/>
      <c r="I1370" s="665"/>
      <c r="J1370" s="665"/>
      <c r="K1370" s="665"/>
      <c r="L1370" s="665"/>
      <c r="M1370" s="665"/>
      <c r="N1370" s="665">
        <v>16</v>
      </c>
      <c r="O1370" s="665">
        <v>15006.560000000001</v>
      </c>
      <c r="P1370" s="678"/>
      <c r="Q1370" s="666">
        <v>937.91000000000008</v>
      </c>
    </row>
    <row r="1371" spans="1:17" ht="14.4" customHeight="1" x14ac:dyDescent="0.3">
      <c r="A1371" s="661" t="s">
        <v>575</v>
      </c>
      <c r="B1371" s="662" t="s">
        <v>8569</v>
      </c>
      <c r="C1371" s="662" t="s">
        <v>6967</v>
      </c>
      <c r="D1371" s="662" t="s">
        <v>7994</v>
      </c>
      <c r="E1371" s="662" t="s">
        <v>7995</v>
      </c>
      <c r="F1371" s="665">
        <v>2</v>
      </c>
      <c r="G1371" s="665">
        <v>452.9</v>
      </c>
      <c r="H1371" s="665">
        <v>1</v>
      </c>
      <c r="I1371" s="665">
        <v>226.45</v>
      </c>
      <c r="J1371" s="665"/>
      <c r="K1371" s="665"/>
      <c r="L1371" s="665"/>
      <c r="M1371" s="665"/>
      <c r="N1371" s="665"/>
      <c r="O1371" s="665"/>
      <c r="P1371" s="678"/>
      <c r="Q1371" s="666"/>
    </row>
    <row r="1372" spans="1:17" ht="14.4" customHeight="1" x14ac:dyDescent="0.3">
      <c r="A1372" s="661" t="s">
        <v>575</v>
      </c>
      <c r="B1372" s="662" t="s">
        <v>8569</v>
      </c>
      <c r="C1372" s="662" t="s">
        <v>6967</v>
      </c>
      <c r="D1372" s="662" t="s">
        <v>7996</v>
      </c>
      <c r="E1372" s="662" t="s">
        <v>7997</v>
      </c>
      <c r="F1372" s="665">
        <v>2</v>
      </c>
      <c r="G1372" s="665">
        <v>10972</v>
      </c>
      <c r="H1372" s="665">
        <v>1</v>
      </c>
      <c r="I1372" s="665">
        <v>5486</v>
      </c>
      <c r="J1372" s="665">
        <v>12</v>
      </c>
      <c r="K1372" s="665">
        <v>65832</v>
      </c>
      <c r="L1372" s="665">
        <v>6</v>
      </c>
      <c r="M1372" s="665">
        <v>5486</v>
      </c>
      <c r="N1372" s="665">
        <v>13</v>
      </c>
      <c r="O1372" s="665">
        <v>71318</v>
      </c>
      <c r="P1372" s="678">
        <v>6.5</v>
      </c>
      <c r="Q1372" s="666">
        <v>5486</v>
      </c>
    </row>
    <row r="1373" spans="1:17" ht="14.4" customHeight="1" x14ac:dyDescent="0.3">
      <c r="A1373" s="661" t="s">
        <v>575</v>
      </c>
      <c r="B1373" s="662" t="s">
        <v>8569</v>
      </c>
      <c r="C1373" s="662" t="s">
        <v>6967</v>
      </c>
      <c r="D1373" s="662" t="s">
        <v>8005</v>
      </c>
      <c r="E1373" s="662" t="s">
        <v>7423</v>
      </c>
      <c r="F1373" s="665">
        <v>1</v>
      </c>
      <c r="G1373" s="665">
        <v>466.47</v>
      </c>
      <c r="H1373" s="665">
        <v>1</v>
      </c>
      <c r="I1373" s="665">
        <v>466.47</v>
      </c>
      <c r="J1373" s="665"/>
      <c r="K1373" s="665"/>
      <c r="L1373" s="665"/>
      <c r="M1373" s="665"/>
      <c r="N1373" s="665">
        <v>3</v>
      </c>
      <c r="O1373" s="665">
        <v>1399.41</v>
      </c>
      <c r="P1373" s="678">
        <v>3</v>
      </c>
      <c r="Q1373" s="666">
        <v>466.47</v>
      </c>
    </row>
    <row r="1374" spans="1:17" ht="14.4" customHeight="1" x14ac:dyDescent="0.3">
      <c r="A1374" s="661" t="s">
        <v>575</v>
      </c>
      <c r="B1374" s="662" t="s">
        <v>8569</v>
      </c>
      <c r="C1374" s="662" t="s">
        <v>6967</v>
      </c>
      <c r="D1374" s="662" t="s">
        <v>8012</v>
      </c>
      <c r="E1374" s="662" t="s">
        <v>7848</v>
      </c>
      <c r="F1374" s="665"/>
      <c r="G1374" s="665"/>
      <c r="H1374" s="665"/>
      <c r="I1374" s="665"/>
      <c r="J1374" s="665"/>
      <c r="K1374" s="665"/>
      <c r="L1374" s="665"/>
      <c r="M1374" s="665"/>
      <c r="N1374" s="665">
        <v>1</v>
      </c>
      <c r="O1374" s="665">
        <v>9275</v>
      </c>
      <c r="P1374" s="678"/>
      <c r="Q1374" s="666">
        <v>9275</v>
      </c>
    </row>
    <row r="1375" spans="1:17" ht="14.4" customHeight="1" x14ac:dyDescent="0.3">
      <c r="A1375" s="661" t="s">
        <v>575</v>
      </c>
      <c r="B1375" s="662" t="s">
        <v>8569</v>
      </c>
      <c r="C1375" s="662" t="s">
        <v>6967</v>
      </c>
      <c r="D1375" s="662" t="s">
        <v>8013</v>
      </c>
      <c r="E1375" s="662" t="s">
        <v>8014</v>
      </c>
      <c r="F1375" s="665">
        <v>0.1</v>
      </c>
      <c r="G1375" s="665">
        <v>228.73</v>
      </c>
      <c r="H1375" s="665">
        <v>1</v>
      </c>
      <c r="I1375" s="665">
        <v>2287.2999999999997</v>
      </c>
      <c r="J1375" s="665">
        <v>0.60000000000000009</v>
      </c>
      <c r="K1375" s="665">
        <v>1372.3799999999999</v>
      </c>
      <c r="L1375" s="665">
        <v>6</v>
      </c>
      <c r="M1375" s="665">
        <v>2287.2999999999993</v>
      </c>
      <c r="N1375" s="665"/>
      <c r="O1375" s="665"/>
      <c r="P1375" s="678"/>
      <c r="Q1375" s="666"/>
    </row>
    <row r="1376" spans="1:17" ht="14.4" customHeight="1" x14ac:dyDescent="0.3">
      <c r="A1376" s="661" t="s">
        <v>575</v>
      </c>
      <c r="B1376" s="662" t="s">
        <v>8569</v>
      </c>
      <c r="C1376" s="662" t="s">
        <v>6967</v>
      </c>
      <c r="D1376" s="662" t="s">
        <v>8015</v>
      </c>
      <c r="E1376" s="662" t="s">
        <v>8016</v>
      </c>
      <c r="F1376" s="665">
        <v>0.1</v>
      </c>
      <c r="G1376" s="665">
        <v>602.64</v>
      </c>
      <c r="H1376" s="665">
        <v>1</v>
      </c>
      <c r="I1376" s="665">
        <v>6026.4</v>
      </c>
      <c r="J1376" s="665">
        <v>0.5</v>
      </c>
      <c r="K1376" s="665">
        <v>3013.2</v>
      </c>
      <c r="L1376" s="665">
        <v>5</v>
      </c>
      <c r="M1376" s="665">
        <v>6026.4</v>
      </c>
      <c r="N1376" s="665"/>
      <c r="O1376" s="665"/>
      <c r="P1376" s="678"/>
      <c r="Q1376" s="666"/>
    </row>
    <row r="1377" spans="1:17" ht="14.4" customHeight="1" x14ac:dyDescent="0.3">
      <c r="A1377" s="661" t="s">
        <v>575</v>
      </c>
      <c r="B1377" s="662" t="s">
        <v>8569</v>
      </c>
      <c r="C1377" s="662" t="s">
        <v>6967</v>
      </c>
      <c r="D1377" s="662" t="s">
        <v>8021</v>
      </c>
      <c r="E1377" s="662" t="s">
        <v>8022</v>
      </c>
      <c r="F1377" s="665"/>
      <c r="G1377" s="665"/>
      <c r="H1377" s="665"/>
      <c r="I1377" s="665"/>
      <c r="J1377" s="665">
        <v>2</v>
      </c>
      <c r="K1377" s="665">
        <v>4219</v>
      </c>
      <c r="L1377" s="665"/>
      <c r="M1377" s="665">
        <v>2109.5</v>
      </c>
      <c r="N1377" s="665"/>
      <c r="O1377" s="665"/>
      <c r="P1377" s="678"/>
      <c r="Q1377" s="666"/>
    </row>
    <row r="1378" spans="1:17" ht="14.4" customHeight="1" x14ac:dyDescent="0.3">
      <c r="A1378" s="661" t="s">
        <v>575</v>
      </c>
      <c r="B1378" s="662" t="s">
        <v>8569</v>
      </c>
      <c r="C1378" s="662" t="s">
        <v>6967</v>
      </c>
      <c r="D1378" s="662" t="s">
        <v>8027</v>
      </c>
      <c r="E1378" s="662" t="s">
        <v>7442</v>
      </c>
      <c r="F1378" s="665">
        <v>9</v>
      </c>
      <c r="G1378" s="665">
        <v>1259.19</v>
      </c>
      <c r="H1378" s="665">
        <v>1</v>
      </c>
      <c r="I1378" s="665">
        <v>139.91</v>
      </c>
      <c r="J1378" s="665">
        <v>2</v>
      </c>
      <c r="K1378" s="665">
        <v>279.82</v>
      </c>
      <c r="L1378" s="665">
        <v>0.22222222222222221</v>
      </c>
      <c r="M1378" s="665">
        <v>139.91</v>
      </c>
      <c r="N1378" s="665">
        <v>1</v>
      </c>
      <c r="O1378" s="665">
        <v>139.91</v>
      </c>
      <c r="P1378" s="678">
        <v>0.1111111111111111</v>
      </c>
      <c r="Q1378" s="666">
        <v>139.91</v>
      </c>
    </row>
    <row r="1379" spans="1:17" ht="14.4" customHeight="1" x14ac:dyDescent="0.3">
      <c r="A1379" s="661" t="s">
        <v>575</v>
      </c>
      <c r="B1379" s="662" t="s">
        <v>8569</v>
      </c>
      <c r="C1379" s="662" t="s">
        <v>6967</v>
      </c>
      <c r="D1379" s="662" t="s">
        <v>8028</v>
      </c>
      <c r="E1379" s="662" t="s">
        <v>7571</v>
      </c>
      <c r="F1379" s="665">
        <v>1</v>
      </c>
      <c r="G1379" s="665">
        <v>11562.71</v>
      </c>
      <c r="H1379" s="665">
        <v>1</v>
      </c>
      <c r="I1379" s="665">
        <v>11562.71</v>
      </c>
      <c r="J1379" s="665">
        <v>1</v>
      </c>
      <c r="K1379" s="665">
        <v>11562.71</v>
      </c>
      <c r="L1379" s="665">
        <v>1</v>
      </c>
      <c r="M1379" s="665">
        <v>11562.71</v>
      </c>
      <c r="N1379" s="665"/>
      <c r="O1379" s="665"/>
      <c r="P1379" s="678"/>
      <c r="Q1379" s="666"/>
    </row>
    <row r="1380" spans="1:17" ht="14.4" customHeight="1" x14ac:dyDescent="0.3">
      <c r="A1380" s="661" t="s">
        <v>575</v>
      </c>
      <c r="B1380" s="662" t="s">
        <v>8569</v>
      </c>
      <c r="C1380" s="662" t="s">
        <v>6967</v>
      </c>
      <c r="D1380" s="662" t="s">
        <v>8642</v>
      </c>
      <c r="E1380" s="662" t="s">
        <v>7674</v>
      </c>
      <c r="F1380" s="665">
        <v>1</v>
      </c>
      <c r="G1380" s="665">
        <v>11116.04</v>
      </c>
      <c r="H1380" s="665">
        <v>1</v>
      </c>
      <c r="I1380" s="665">
        <v>11116.04</v>
      </c>
      <c r="J1380" s="665">
        <v>1</v>
      </c>
      <c r="K1380" s="665">
        <v>11116.04</v>
      </c>
      <c r="L1380" s="665">
        <v>1</v>
      </c>
      <c r="M1380" s="665">
        <v>11116.04</v>
      </c>
      <c r="N1380" s="665"/>
      <c r="O1380" s="665"/>
      <c r="P1380" s="678"/>
      <c r="Q1380" s="666"/>
    </row>
    <row r="1381" spans="1:17" ht="14.4" customHeight="1" x14ac:dyDescent="0.3">
      <c r="A1381" s="661" t="s">
        <v>575</v>
      </c>
      <c r="B1381" s="662" t="s">
        <v>8569</v>
      </c>
      <c r="C1381" s="662" t="s">
        <v>6967</v>
      </c>
      <c r="D1381" s="662" t="s">
        <v>8031</v>
      </c>
      <c r="E1381" s="662" t="s">
        <v>8032</v>
      </c>
      <c r="F1381" s="665"/>
      <c r="G1381" s="665"/>
      <c r="H1381" s="665"/>
      <c r="I1381" s="665"/>
      <c r="J1381" s="665">
        <v>2</v>
      </c>
      <c r="K1381" s="665">
        <v>2060</v>
      </c>
      <c r="L1381" s="665"/>
      <c r="M1381" s="665">
        <v>1030</v>
      </c>
      <c r="N1381" s="665"/>
      <c r="O1381" s="665"/>
      <c r="P1381" s="678"/>
      <c r="Q1381" s="666"/>
    </row>
    <row r="1382" spans="1:17" ht="14.4" customHeight="1" x14ac:dyDescent="0.3">
      <c r="A1382" s="661" t="s">
        <v>575</v>
      </c>
      <c r="B1382" s="662" t="s">
        <v>8569</v>
      </c>
      <c r="C1382" s="662" t="s">
        <v>6967</v>
      </c>
      <c r="D1382" s="662" t="s">
        <v>8033</v>
      </c>
      <c r="E1382" s="662" t="s">
        <v>8034</v>
      </c>
      <c r="F1382" s="665"/>
      <c r="G1382" s="665"/>
      <c r="H1382" s="665"/>
      <c r="I1382" s="665"/>
      <c r="J1382" s="665">
        <v>3</v>
      </c>
      <c r="K1382" s="665">
        <v>1548</v>
      </c>
      <c r="L1382" s="665"/>
      <c r="M1382" s="665">
        <v>516</v>
      </c>
      <c r="N1382" s="665"/>
      <c r="O1382" s="665"/>
      <c r="P1382" s="678"/>
      <c r="Q1382" s="666"/>
    </row>
    <row r="1383" spans="1:17" ht="14.4" customHeight="1" x14ac:dyDescent="0.3">
      <c r="A1383" s="661" t="s">
        <v>575</v>
      </c>
      <c r="B1383" s="662" t="s">
        <v>8569</v>
      </c>
      <c r="C1383" s="662" t="s">
        <v>6967</v>
      </c>
      <c r="D1383" s="662" t="s">
        <v>8035</v>
      </c>
      <c r="E1383" s="662" t="s">
        <v>8036</v>
      </c>
      <c r="F1383" s="665"/>
      <c r="G1383" s="665"/>
      <c r="H1383" s="665"/>
      <c r="I1383" s="665"/>
      <c r="J1383" s="665">
        <v>3</v>
      </c>
      <c r="K1383" s="665">
        <v>1236</v>
      </c>
      <c r="L1383" s="665"/>
      <c r="M1383" s="665">
        <v>412</v>
      </c>
      <c r="N1383" s="665"/>
      <c r="O1383" s="665"/>
      <c r="P1383" s="678"/>
      <c r="Q1383" s="666"/>
    </row>
    <row r="1384" spans="1:17" ht="14.4" customHeight="1" x14ac:dyDescent="0.3">
      <c r="A1384" s="661" t="s">
        <v>575</v>
      </c>
      <c r="B1384" s="662" t="s">
        <v>8569</v>
      </c>
      <c r="C1384" s="662" t="s">
        <v>6967</v>
      </c>
      <c r="D1384" s="662" t="s">
        <v>8037</v>
      </c>
      <c r="E1384" s="662" t="s">
        <v>8038</v>
      </c>
      <c r="F1384" s="665"/>
      <c r="G1384" s="665"/>
      <c r="H1384" s="665"/>
      <c r="I1384" s="665"/>
      <c r="J1384" s="665">
        <v>3</v>
      </c>
      <c r="K1384" s="665">
        <v>25362</v>
      </c>
      <c r="L1384" s="665"/>
      <c r="M1384" s="665">
        <v>8454</v>
      </c>
      <c r="N1384" s="665"/>
      <c r="O1384" s="665"/>
      <c r="P1384" s="678"/>
      <c r="Q1384" s="666"/>
    </row>
    <row r="1385" spans="1:17" ht="14.4" customHeight="1" x14ac:dyDescent="0.3">
      <c r="A1385" s="661" t="s">
        <v>575</v>
      </c>
      <c r="B1385" s="662" t="s">
        <v>8569</v>
      </c>
      <c r="C1385" s="662" t="s">
        <v>6967</v>
      </c>
      <c r="D1385" s="662" t="s">
        <v>8643</v>
      </c>
      <c r="E1385" s="662" t="s">
        <v>8644</v>
      </c>
      <c r="F1385" s="665"/>
      <c r="G1385" s="665"/>
      <c r="H1385" s="665"/>
      <c r="I1385" s="665"/>
      <c r="J1385" s="665">
        <v>1</v>
      </c>
      <c r="K1385" s="665">
        <v>10758</v>
      </c>
      <c r="L1385" s="665"/>
      <c r="M1385" s="665">
        <v>10758</v>
      </c>
      <c r="N1385" s="665">
        <v>1</v>
      </c>
      <c r="O1385" s="665">
        <v>10758</v>
      </c>
      <c r="P1385" s="678"/>
      <c r="Q1385" s="666">
        <v>10758</v>
      </c>
    </row>
    <row r="1386" spans="1:17" ht="14.4" customHeight="1" x14ac:dyDescent="0.3">
      <c r="A1386" s="661" t="s">
        <v>575</v>
      </c>
      <c r="B1386" s="662" t="s">
        <v>8569</v>
      </c>
      <c r="C1386" s="662" t="s">
        <v>6967</v>
      </c>
      <c r="D1386" s="662" t="s">
        <v>8039</v>
      </c>
      <c r="E1386" s="662" t="s">
        <v>8040</v>
      </c>
      <c r="F1386" s="665"/>
      <c r="G1386" s="665"/>
      <c r="H1386" s="665"/>
      <c r="I1386" s="665"/>
      <c r="J1386" s="665">
        <v>2</v>
      </c>
      <c r="K1386" s="665">
        <v>2719.42</v>
      </c>
      <c r="L1386" s="665"/>
      <c r="M1386" s="665">
        <v>1359.71</v>
      </c>
      <c r="N1386" s="665">
        <v>18</v>
      </c>
      <c r="O1386" s="665">
        <v>24474.78</v>
      </c>
      <c r="P1386" s="678"/>
      <c r="Q1386" s="666">
        <v>1359.71</v>
      </c>
    </row>
    <row r="1387" spans="1:17" ht="14.4" customHeight="1" x14ac:dyDescent="0.3">
      <c r="A1387" s="661" t="s">
        <v>575</v>
      </c>
      <c r="B1387" s="662" t="s">
        <v>8569</v>
      </c>
      <c r="C1387" s="662" t="s">
        <v>6967</v>
      </c>
      <c r="D1387" s="662" t="s">
        <v>8044</v>
      </c>
      <c r="E1387" s="662" t="s">
        <v>8045</v>
      </c>
      <c r="F1387" s="665"/>
      <c r="G1387" s="665"/>
      <c r="H1387" s="665"/>
      <c r="I1387" s="665"/>
      <c r="J1387" s="665">
        <v>3</v>
      </c>
      <c r="K1387" s="665">
        <v>55521</v>
      </c>
      <c r="L1387" s="665"/>
      <c r="M1387" s="665">
        <v>18507</v>
      </c>
      <c r="N1387" s="665"/>
      <c r="O1387" s="665"/>
      <c r="P1387" s="678"/>
      <c r="Q1387" s="666"/>
    </row>
    <row r="1388" spans="1:17" ht="14.4" customHeight="1" x14ac:dyDescent="0.3">
      <c r="A1388" s="661" t="s">
        <v>575</v>
      </c>
      <c r="B1388" s="662" t="s">
        <v>8569</v>
      </c>
      <c r="C1388" s="662" t="s">
        <v>6967</v>
      </c>
      <c r="D1388" s="662" t="s">
        <v>8051</v>
      </c>
      <c r="E1388" s="662" t="s">
        <v>7674</v>
      </c>
      <c r="F1388" s="665"/>
      <c r="G1388" s="665"/>
      <c r="H1388" s="665"/>
      <c r="I1388" s="665"/>
      <c r="J1388" s="665"/>
      <c r="K1388" s="665"/>
      <c r="L1388" s="665"/>
      <c r="M1388" s="665"/>
      <c r="N1388" s="665">
        <v>1</v>
      </c>
      <c r="O1388" s="665">
        <v>11790.71</v>
      </c>
      <c r="P1388" s="678"/>
      <c r="Q1388" s="666">
        <v>11790.71</v>
      </c>
    </row>
    <row r="1389" spans="1:17" ht="14.4" customHeight="1" x14ac:dyDescent="0.3">
      <c r="A1389" s="661" t="s">
        <v>575</v>
      </c>
      <c r="B1389" s="662" t="s">
        <v>8569</v>
      </c>
      <c r="C1389" s="662" t="s">
        <v>6967</v>
      </c>
      <c r="D1389" s="662" t="s">
        <v>8052</v>
      </c>
      <c r="E1389" s="662" t="s">
        <v>8053</v>
      </c>
      <c r="F1389" s="665"/>
      <c r="G1389" s="665"/>
      <c r="H1389" s="665"/>
      <c r="I1389" s="665"/>
      <c r="J1389" s="665"/>
      <c r="K1389" s="665"/>
      <c r="L1389" s="665"/>
      <c r="M1389" s="665"/>
      <c r="N1389" s="665">
        <v>1</v>
      </c>
      <c r="O1389" s="665">
        <v>1287.1600000000001</v>
      </c>
      <c r="P1389" s="678"/>
      <c r="Q1389" s="666">
        <v>1287.1600000000001</v>
      </c>
    </row>
    <row r="1390" spans="1:17" ht="14.4" customHeight="1" x14ac:dyDescent="0.3">
      <c r="A1390" s="661" t="s">
        <v>575</v>
      </c>
      <c r="B1390" s="662" t="s">
        <v>8569</v>
      </c>
      <c r="C1390" s="662" t="s">
        <v>6967</v>
      </c>
      <c r="D1390" s="662" t="s">
        <v>8054</v>
      </c>
      <c r="E1390" s="662" t="s">
        <v>7612</v>
      </c>
      <c r="F1390" s="665">
        <v>1</v>
      </c>
      <c r="G1390" s="665">
        <v>662.24</v>
      </c>
      <c r="H1390" s="665">
        <v>1</v>
      </c>
      <c r="I1390" s="665">
        <v>662.24</v>
      </c>
      <c r="J1390" s="665"/>
      <c r="K1390" s="665"/>
      <c r="L1390" s="665"/>
      <c r="M1390" s="665"/>
      <c r="N1390" s="665"/>
      <c r="O1390" s="665"/>
      <c r="P1390" s="678"/>
      <c r="Q1390" s="666"/>
    </row>
    <row r="1391" spans="1:17" ht="14.4" customHeight="1" x14ac:dyDescent="0.3">
      <c r="A1391" s="661" t="s">
        <v>575</v>
      </c>
      <c r="B1391" s="662" t="s">
        <v>8569</v>
      </c>
      <c r="C1391" s="662" t="s">
        <v>6967</v>
      </c>
      <c r="D1391" s="662" t="s">
        <v>8645</v>
      </c>
      <c r="E1391" s="662" t="s">
        <v>7514</v>
      </c>
      <c r="F1391" s="665"/>
      <c r="G1391" s="665"/>
      <c r="H1391" s="665"/>
      <c r="I1391" s="665"/>
      <c r="J1391" s="665">
        <v>1</v>
      </c>
      <c r="K1391" s="665">
        <v>246.65</v>
      </c>
      <c r="L1391" s="665"/>
      <c r="M1391" s="665">
        <v>246.65</v>
      </c>
      <c r="N1391" s="665"/>
      <c r="O1391" s="665"/>
      <c r="P1391" s="678"/>
      <c r="Q1391" s="666"/>
    </row>
    <row r="1392" spans="1:17" ht="14.4" customHeight="1" x14ac:dyDescent="0.3">
      <c r="A1392" s="661" t="s">
        <v>575</v>
      </c>
      <c r="B1392" s="662" t="s">
        <v>8569</v>
      </c>
      <c r="C1392" s="662" t="s">
        <v>6967</v>
      </c>
      <c r="D1392" s="662" t="s">
        <v>8646</v>
      </c>
      <c r="E1392" s="662" t="s">
        <v>8167</v>
      </c>
      <c r="F1392" s="665">
        <v>4</v>
      </c>
      <c r="G1392" s="665">
        <v>787.64</v>
      </c>
      <c r="H1392" s="665">
        <v>1</v>
      </c>
      <c r="I1392" s="665">
        <v>196.91</v>
      </c>
      <c r="J1392" s="665"/>
      <c r="K1392" s="665"/>
      <c r="L1392" s="665"/>
      <c r="M1392" s="665"/>
      <c r="N1392" s="665"/>
      <c r="O1392" s="665"/>
      <c r="P1392" s="678"/>
      <c r="Q1392" s="666"/>
    </row>
    <row r="1393" spans="1:17" ht="14.4" customHeight="1" x14ac:dyDescent="0.3">
      <c r="A1393" s="661" t="s">
        <v>575</v>
      </c>
      <c r="B1393" s="662" t="s">
        <v>8569</v>
      </c>
      <c r="C1393" s="662" t="s">
        <v>6967</v>
      </c>
      <c r="D1393" s="662" t="s">
        <v>8647</v>
      </c>
      <c r="E1393" s="662" t="s">
        <v>7924</v>
      </c>
      <c r="F1393" s="665"/>
      <c r="G1393" s="665"/>
      <c r="H1393" s="665"/>
      <c r="I1393" s="665"/>
      <c r="J1393" s="665"/>
      <c r="K1393" s="665"/>
      <c r="L1393" s="665"/>
      <c r="M1393" s="665"/>
      <c r="N1393" s="665">
        <v>1</v>
      </c>
      <c r="O1393" s="665">
        <v>607.30999999999995</v>
      </c>
      <c r="P1393" s="678"/>
      <c r="Q1393" s="666">
        <v>607.30999999999995</v>
      </c>
    </row>
    <row r="1394" spans="1:17" ht="14.4" customHeight="1" x14ac:dyDescent="0.3">
      <c r="A1394" s="661" t="s">
        <v>575</v>
      </c>
      <c r="B1394" s="662" t="s">
        <v>8569</v>
      </c>
      <c r="C1394" s="662" t="s">
        <v>6967</v>
      </c>
      <c r="D1394" s="662" t="s">
        <v>8062</v>
      </c>
      <c r="E1394" s="662" t="s">
        <v>7848</v>
      </c>
      <c r="F1394" s="665">
        <v>1</v>
      </c>
      <c r="G1394" s="665">
        <v>3960</v>
      </c>
      <c r="H1394" s="665">
        <v>1</v>
      </c>
      <c r="I1394" s="665">
        <v>3960</v>
      </c>
      <c r="J1394" s="665"/>
      <c r="K1394" s="665"/>
      <c r="L1394" s="665"/>
      <c r="M1394" s="665"/>
      <c r="N1394" s="665"/>
      <c r="O1394" s="665"/>
      <c r="P1394" s="678"/>
      <c r="Q1394" s="666"/>
    </row>
    <row r="1395" spans="1:17" ht="14.4" customHeight="1" x14ac:dyDescent="0.3">
      <c r="A1395" s="661" t="s">
        <v>575</v>
      </c>
      <c r="B1395" s="662" t="s">
        <v>8569</v>
      </c>
      <c r="C1395" s="662" t="s">
        <v>6967</v>
      </c>
      <c r="D1395" s="662" t="s">
        <v>8063</v>
      </c>
      <c r="E1395" s="662" t="s">
        <v>7840</v>
      </c>
      <c r="F1395" s="665"/>
      <c r="G1395" s="665"/>
      <c r="H1395" s="665"/>
      <c r="I1395" s="665"/>
      <c r="J1395" s="665">
        <v>1</v>
      </c>
      <c r="K1395" s="665">
        <v>625</v>
      </c>
      <c r="L1395" s="665"/>
      <c r="M1395" s="665">
        <v>625</v>
      </c>
      <c r="N1395" s="665"/>
      <c r="O1395" s="665"/>
      <c r="P1395" s="678"/>
      <c r="Q1395" s="666"/>
    </row>
    <row r="1396" spans="1:17" ht="14.4" customHeight="1" x14ac:dyDescent="0.3">
      <c r="A1396" s="661" t="s">
        <v>575</v>
      </c>
      <c r="B1396" s="662" t="s">
        <v>8569</v>
      </c>
      <c r="C1396" s="662" t="s">
        <v>6967</v>
      </c>
      <c r="D1396" s="662" t="s">
        <v>8066</v>
      </c>
      <c r="E1396" s="662" t="s">
        <v>7916</v>
      </c>
      <c r="F1396" s="665"/>
      <c r="G1396" s="665"/>
      <c r="H1396" s="665"/>
      <c r="I1396" s="665"/>
      <c r="J1396" s="665">
        <v>2</v>
      </c>
      <c r="K1396" s="665">
        <v>19624</v>
      </c>
      <c r="L1396" s="665"/>
      <c r="M1396" s="665">
        <v>9812</v>
      </c>
      <c r="N1396" s="665"/>
      <c r="O1396" s="665"/>
      <c r="P1396" s="678"/>
      <c r="Q1396" s="666"/>
    </row>
    <row r="1397" spans="1:17" ht="14.4" customHeight="1" x14ac:dyDescent="0.3">
      <c r="A1397" s="661" t="s">
        <v>575</v>
      </c>
      <c r="B1397" s="662" t="s">
        <v>8569</v>
      </c>
      <c r="C1397" s="662" t="s">
        <v>6967</v>
      </c>
      <c r="D1397" s="662" t="s">
        <v>8071</v>
      </c>
      <c r="E1397" s="662" t="s">
        <v>8072</v>
      </c>
      <c r="F1397" s="665"/>
      <c r="G1397" s="665"/>
      <c r="H1397" s="665"/>
      <c r="I1397" s="665"/>
      <c r="J1397" s="665">
        <v>0.3</v>
      </c>
      <c r="K1397" s="665">
        <v>564.66</v>
      </c>
      <c r="L1397" s="665"/>
      <c r="M1397" s="665">
        <v>1882.2</v>
      </c>
      <c r="N1397" s="665"/>
      <c r="O1397" s="665"/>
      <c r="P1397" s="678"/>
      <c r="Q1397" s="666"/>
    </row>
    <row r="1398" spans="1:17" ht="14.4" customHeight="1" x14ac:dyDescent="0.3">
      <c r="A1398" s="661" t="s">
        <v>575</v>
      </c>
      <c r="B1398" s="662" t="s">
        <v>8569</v>
      </c>
      <c r="C1398" s="662" t="s">
        <v>6967</v>
      </c>
      <c r="D1398" s="662" t="s">
        <v>8080</v>
      </c>
      <c r="E1398" s="662" t="s">
        <v>7843</v>
      </c>
      <c r="F1398" s="665"/>
      <c r="G1398" s="665"/>
      <c r="H1398" s="665"/>
      <c r="I1398" s="665"/>
      <c r="J1398" s="665">
        <v>1</v>
      </c>
      <c r="K1398" s="665">
        <v>1059</v>
      </c>
      <c r="L1398" s="665"/>
      <c r="M1398" s="665">
        <v>1059</v>
      </c>
      <c r="N1398" s="665"/>
      <c r="O1398" s="665"/>
      <c r="P1398" s="678"/>
      <c r="Q1398" s="666"/>
    </row>
    <row r="1399" spans="1:17" ht="14.4" customHeight="1" x14ac:dyDescent="0.3">
      <c r="A1399" s="661" t="s">
        <v>575</v>
      </c>
      <c r="B1399" s="662" t="s">
        <v>8569</v>
      </c>
      <c r="C1399" s="662" t="s">
        <v>6967</v>
      </c>
      <c r="D1399" s="662" t="s">
        <v>8083</v>
      </c>
      <c r="E1399" s="662" t="s">
        <v>7830</v>
      </c>
      <c r="F1399" s="665"/>
      <c r="G1399" s="665"/>
      <c r="H1399" s="665"/>
      <c r="I1399" s="665"/>
      <c r="J1399" s="665">
        <v>1</v>
      </c>
      <c r="K1399" s="665">
        <v>7047.4</v>
      </c>
      <c r="L1399" s="665"/>
      <c r="M1399" s="665">
        <v>7047.4</v>
      </c>
      <c r="N1399" s="665"/>
      <c r="O1399" s="665"/>
      <c r="P1399" s="678"/>
      <c r="Q1399" s="666"/>
    </row>
    <row r="1400" spans="1:17" ht="14.4" customHeight="1" x14ac:dyDescent="0.3">
      <c r="A1400" s="661" t="s">
        <v>575</v>
      </c>
      <c r="B1400" s="662" t="s">
        <v>8569</v>
      </c>
      <c r="C1400" s="662" t="s">
        <v>6967</v>
      </c>
      <c r="D1400" s="662" t="s">
        <v>8084</v>
      </c>
      <c r="E1400" s="662" t="s">
        <v>8085</v>
      </c>
      <c r="F1400" s="665"/>
      <c r="G1400" s="665"/>
      <c r="H1400" s="665"/>
      <c r="I1400" s="665"/>
      <c r="J1400" s="665">
        <v>1</v>
      </c>
      <c r="K1400" s="665">
        <v>1075.75</v>
      </c>
      <c r="L1400" s="665"/>
      <c r="M1400" s="665">
        <v>1075.75</v>
      </c>
      <c r="N1400" s="665">
        <v>17</v>
      </c>
      <c r="O1400" s="665">
        <v>18287.75</v>
      </c>
      <c r="P1400" s="678"/>
      <c r="Q1400" s="666">
        <v>1075.75</v>
      </c>
    </row>
    <row r="1401" spans="1:17" ht="14.4" customHeight="1" x14ac:dyDescent="0.3">
      <c r="A1401" s="661" t="s">
        <v>575</v>
      </c>
      <c r="B1401" s="662" t="s">
        <v>8569</v>
      </c>
      <c r="C1401" s="662" t="s">
        <v>6967</v>
      </c>
      <c r="D1401" s="662" t="s">
        <v>8092</v>
      </c>
      <c r="E1401" s="662" t="s">
        <v>8093</v>
      </c>
      <c r="F1401" s="665"/>
      <c r="G1401" s="665"/>
      <c r="H1401" s="665"/>
      <c r="I1401" s="665"/>
      <c r="J1401" s="665"/>
      <c r="K1401" s="665"/>
      <c r="L1401" s="665"/>
      <c r="M1401" s="665"/>
      <c r="N1401" s="665">
        <v>14</v>
      </c>
      <c r="O1401" s="665">
        <v>22634.22</v>
      </c>
      <c r="P1401" s="678"/>
      <c r="Q1401" s="666">
        <v>1616.73</v>
      </c>
    </row>
    <row r="1402" spans="1:17" ht="14.4" customHeight="1" x14ac:dyDescent="0.3">
      <c r="A1402" s="661" t="s">
        <v>575</v>
      </c>
      <c r="B1402" s="662" t="s">
        <v>8569</v>
      </c>
      <c r="C1402" s="662" t="s">
        <v>6967</v>
      </c>
      <c r="D1402" s="662" t="s">
        <v>8097</v>
      </c>
      <c r="E1402" s="662" t="s">
        <v>8098</v>
      </c>
      <c r="F1402" s="665"/>
      <c r="G1402" s="665"/>
      <c r="H1402" s="665"/>
      <c r="I1402" s="665"/>
      <c r="J1402" s="665">
        <v>1</v>
      </c>
      <c r="K1402" s="665">
        <v>248.73</v>
      </c>
      <c r="L1402" s="665"/>
      <c r="M1402" s="665">
        <v>248.73</v>
      </c>
      <c r="N1402" s="665">
        <v>1</v>
      </c>
      <c r="O1402" s="665">
        <v>248.73</v>
      </c>
      <c r="P1402" s="678"/>
      <c r="Q1402" s="666">
        <v>248.73</v>
      </c>
    </row>
    <row r="1403" spans="1:17" ht="14.4" customHeight="1" x14ac:dyDescent="0.3">
      <c r="A1403" s="661" t="s">
        <v>575</v>
      </c>
      <c r="B1403" s="662" t="s">
        <v>8569</v>
      </c>
      <c r="C1403" s="662" t="s">
        <v>6967</v>
      </c>
      <c r="D1403" s="662" t="s">
        <v>8648</v>
      </c>
      <c r="E1403" s="662" t="s">
        <v>8649</v>
      </c>
      <c r="F1403" s="665"/>
      <c r="G1403" s="665"/>
      <c r="H1403" s="665"/>
      <c r="I1403" s="665"/>
      <c r="J1403" s="665">
        <v>1</v>
      </c>
      <c r="K1403" s="665">
        <v>1276.8</v>
      </c>
      <c r="L1403" s="665"/>
      <c r="M1403" s="665">
        <v>1276.8</v>
      </c>
      <c r="N1403" s="665"/>
      <c r="O1403" s="665"/>
      <c r="P1403" s="678"/>
      <c r="Q1403" s="666"/>
    </row>
    <row r="1404" spans="1:17" ht="14.4" customHeight="1" x14ac:dyDescent="0.3">
      <c r="A1404" s="661" t="s">
        <v>575</v>
      </c>
      <c r="B1404" s="662" t="s">
        <v>8569</v>
      </c>
      <c r="C1404" s="662" t="s">
        <v>6967</v>
      </c>
      <c r="D1404" s="662" t="s">
        <v>8106</v>
      </c>
      <c r="E1404" s="662" t="s">
        <v>8107</v>
      </c>
      <c r="F1404" s="665"/>
      <c r="G1404" s="665"/>
      <c r="H1404" s="665"/>
      <c r="I1404" s="665"/>
      <c r="J1404" s="665"/>
      <c r="K1404" s="665"/>
      <c r="L1404" s="665"/>
      <c r="M1404" s="665"/>
      <c r="N1404" s="665">
        <v>27</v>
      </c>
      <c r="O1404" s="665">
        <v>2400.3000000000002</v>
      </c>
      <c r="P1404" s="678"/>
      <c r="Q1404" s="666">
        <v>88.9</v>
      </c>
    </row>
    <row r="1405" spans="1:17" ht="14.4" customHeight="1" x14ac:dyDescent="0.3">
      <c r="A1405" s="661" t="s">
        <v>575</v>
      </c>
      <c r="B1405" s="662" t="s">
        <v>8569</v>
      </c>
      <c r="C1405" s="662" t="s">
        <v>6967</v>
      </c>
      <c r="D1405" s="662" t="s">
        <v>8650</v>
      </c>
      <c r="E1405" s="662" t="s">
        <v>8651</v>
      </c>
      <c r="F1405" s="665"/>
      <c r="G1405" s="665"/>
      <c r="H1405" s="665"/>
      <c r="I1405" s="665"/>
      <c r="J1405" s="665"/>
      <c r="K1405" s="665"/>
      <c r="L1405" s="665"/>
      <c r="M1405" s="665"/>
      <c r="N1405" s="665">
        <v>1</v>
      </c>
      <c r="O1405" s="665">
        <v>2999</v>
      </c>
      <c r="P1405" s="678"/>
      <c r="Q1405" s="666">
        <v>2999</v>
      </c>
    </row>
    <row r="1406" spans="1:17" ht="14.4" customHeight="1" x14ac:dyDescent="0.3">
      <c r="A1406" s="661" t="s">
        <v>575</v>
      </c>
      <c r="B1406" s="662" t="s">
        <v>8569</v>
      </c>
      <c r="C1406" s="662" t="s">
        <v>6967</v>
      </c>
      <c r="D1406" s="662" t="s">
        <v>8126</v>
      </c>
      <c r="E1406" s="662" t="s">
        <v>8125</v>
      </c>
      <c r="F1406" s="665">
        <v>0.1</v>
      </c>
      <c r="G1406" s="665">
        <v>47.82</v>
      </c>
      <c r="H1406" s="665">
        <v>1</v>
      </c>
      <c r="I1406" s="665">
        <v>478.2</v>
      </c>
      <c r="J1406" s="665"/>
      <c r="K1406" s="665"/>
      <c r="L1406" s="665"/>
      <c r="M1406" s="665"/>
      <c r="N1406" s="665"/>
      <c r="O1406" s="665"/>
      <c r="P1406" s="678"/>
      <c r="Q1406" s="666"/>
    </row>
    <row r="1407" spans="1:17" ht="14.4" customHeight="1" x14ac:dyDescent="0.3">
      <c r="A1407" s="661" t="s">
        <v>575</v>
      </c>
      <c r="B1407" s="662" t="s">
        <v>8569</v>
      </c>
      <c r="C1407" s="662" t="s">
        <v>6967</v>
      </c>
      <c r="D1407" s="662" t="s">
        <v>8652</v>
      </c>
      <c r="E1407" s="662" t="s">
        <v>7442</v>
      </c>
      <c r="F1407" s="665">
        <v>1</v>
      </c>
      <c r="G1407" s="665">
        <v>159.6</v>
      </c>
      <c r="H1407" s="665">
        <v>1</v>
      </c>
      <c r="I1407" s="665">
        <v>159.6</v>
      </c>
      <c r="J1407" s="665"/>
      <c r="K1407" s="665"/>
      <c r="L1407" s="665"/>
      <c r="M1407" s="665"/>
      <c r="N1407" s="665"/>
      <c r="O1407" s="665"/>
      <c r="P1407" s="678"/>
      <c r="Q1407" s="666"/>
    </row>
    <row r="1408" spans="1:17" ht="14.4" customHeight="1" x14ac:dyDescent="0.3">
      <c r="A1408" s="661" t="s">
        <v>575</v>
      </c>
      <c r="B1408" s="662" t="s">
        <v>8569</v>
      </c>
      <c r="C1408" s="662" t="s">
        <v>6967</v>
      </c>
      <c r="D1408" s="662" t="s">
        <v>8145</v>
      </c>
      <c r="E1408" s="662" t="s">
        <v>8146</v>
      </c>
      <c r="F1408" s="665"/>
      <c r="G1408" s="665"/>
      <c r="H1408" s="665"/>
      <c r="I1408" s="665"/>
      <c r="J1408" s="665">
        <v>2</v>
      </c>
      <c r="K1408" s="665">
        <v>4258.22</v>
      </c>
      <c r="L1408" s="665"/>
      <c r="M1408" s="665">
        <v>2129.11</v>
      </c>
      <c r="N1408" s="665"/>
      <c r="O1408" s="665"/>
      <c r="P1408" s="678"/>
      <c r="Q1408" s="666"/>
    </row>
    <row r="1409" spans="1:17" ht="14.4" customHeight="1" x14ac:dyDescent="0.3">
      <c r="A1409" s="661" t="s">
        <v>575</v>
      </c>
      <c r="B1409" s="662" t="s">
        <v>8569</v>
      </c>
      <c r="C1409" s="662" t="s">
        <v>6967</v>
      </c>
      <c r="D1409" s="662" t="s">
        <v>8147</v>
      </c>
      <c r="E1409" s="662" t="s">
        <v>8148</v>
      </c>
      <c r="F1409" s="665"/>
      <c r="G1409" s="665"/>
      <c r="H1409" s="665"/>
      <c r="I1409" s="665"/>
      <c r="J1409" s="665"/>
      <c r="K1409" s="665"/>
      <c r="L1409" s="665"/>
      <c r="M1409" s="665"/>
      <c r="N1409" s="665">
        <v>2.5</v>
      </c>
      <c r="O1409" s="665">
        <v>167.5</v>
      </c>
      <c r="P1409" s="678"/>
      <c r="Q1409" s="666">
        <v>67</v>
      </c>
    </row>
    <row r="1410" spans="1:17" ht="14.4" customHeight="1" x14ac:dyDescent="0.3">
      <c r="A1410" s="661" t="s">
        <v>575</v>
      </c>
      <c r="B1410" s="662" t="s">
        <v>8569</v>
      </c>
      <c r="C1410" s="662" t="s">
        <v>6967</v>
      </c>
      <c r="D1410" s="662" t="s">
        <v>8151</v>
      </c>
      <c r="E1410" s="662" t="s">
        <v>8152</v>
      </c>
      <c r="F1410" s="665"/>
      <c r="G1410" s="665"/>
      <c r="H1410" s="665"/>
      <c r="I1410" s="665"/>
      <c r="J1410" s="665"/>
      <c r="K1410" s="665"/>
      <c r="L1410" s="665"/>
      <c r="M1410" s="665"/>
      <c r="N1410" s="665">
        <v>4</v>
      </c>
      <c r="O1410" s="665">
        <v>13739.28</v>
      </c>
      <c r="P1410" s="678"/>
      <c r="Q1410" s="666">
        <v>3434.82</v>
      </c>
    </row>
    <row r="1411" spans="1:17" ht="14.4" customHeight="1" x14ac:dyDescent="0.3">
      <c r="A1411" s="661" t="s">
        <v>575</v>
      </c>
      <c r="B1411" s="662" t="s">
        <v>8569</v>
      </c>
      <c r="C1411" s="662" t="s">
        <v>6967</v>
      </c>
      <c r="D1411" s="662" t="s">
        <v>8653</v>
      </c>
      <c r="E1411" s="662"/>
      <c r="F1411" s="665"/>
      <c r="G1411" s="665"/>
      <c r="H1411" s="665"/>
      <c r="I1411" s="665"/>
      <c r="J1411" s="665"/>
      <c r="K1411" s="665"/>
      <c r="L1411" s="665"/>
      <c r="M1411" s="665"/>
      <c r="N1411" s="665">
        <v>1</v>
      </c>
      <c r="O1411" s="665">
        <v>21212</v>
      </c>
      <c r="P1411" s="678"/>
      <c r="Q1411" s="666">
        <v>21212</v>
      </c>
    </row>
    <row r="1412" spans="1:17" ht="14.4" customHeight="1" x14ac:dyDescent="0.3">
      <c r="A1412" s="661" t="s">
        <v>575</v>
      </c>
      <c r="B1412" s="662" t="s">
        <v>8569</v>
      </c>
      <c r="C1412" s="662" t="s">
        <v>6967</v>
      </c>
      <c r="D1412" s="662" t="s">
        <v>8155</v>
      </c>
      <c r="E1412" s="662" t="s">
        <v>8156</v>
      </c>
      <c r="F1412" s="665"/>
      <c r="G1412" s="665"/>
      <c r="H1412" s="665"/>
      <c r="I1412" s="665"/>
      <c r="J1412" s="665"/>
      <c r="K1412" s="665"/>
      <c r="L1412" s="665"/>
      <c r="M1412" s="665"/>
      <c r="N1412" s="665">
        <v>5</v>
      </c>
      <c r="O1412" s="665">
        <v>27314.899999999998</v>
      </c>
      <c r="P1412" s="678"/>
      <c r="Q1412" s="666">
        <v>5462.98</v>
      </c>
    </row>
    <row r="1413" spans="1:17" ht="14.4" customHeight="1" x14ac:dyDescent="0.3">
      <c r="A1413" s="661" t="s">
        <v>575</v>
      </c>
      <c r="B1413" s="662" t="s">
        <v>8569</v>
      </c>
      <c r="C1413" s="662" t="s">
        <v>6967</v>
      </c>
      <c r="D1413" s="662" t="s">
        <v>8157</v>
      </c>
      <c r="E1413" s="662" t="s">
        <v>8158</v>
      </c>
      <c r="F1413" s="665"/>
      <c r="G1413" s="665"/>
      <c r="H1413" s="665"/>
      <c r="I1413" s="665"/>
      <c r="J1413" s="665"/>
      <c r="K1413" s="665"/>
      <c r="L1413" s="665"/>
      <c r="M1413" s="665"/>
      <c r="N1413" s="665">
        <v>1</v>
      </c>
      <c r="O1413" s="665">
        <v>391.75</v>
      </c>
      <c r="P1413" s="678"/>
      <c r="Q1413" s="666">
        <v>391.75</v>
      </c>
    </row>
    <row r="1414" spans="1:17" ht="14.4" customHeight="1" x14ac:dyDescent="0.3">
      <c r="A1414" s="661" t="s">
        <v>575</v>
      </c>
      <c r="B1414" s="662" t="s">
        <v>8569</v>
      </c>
      <c r="C1414" s="662" t="s">
        <v>6967</v>
      </c>
      <c r="D1414" s="662" t="s">
        <v>8159</v>
      </c>
      <c r="E1414" s="662" t="s">
        <v>8158</v>
      </c>
      <c r="F1414" s="665"/>
      <c r="G1414" s="665"/>
      <c r="H1414" s="665"/>
      <c r="I1414" s="665"/>
      <c r="J1414" s="665"/>
      <c r="K1414" s="665"/>
      <c r="L1414" s="665"/>
      <c r="M1414" s="665"/>
      <c r="N1414" s="665">
        <v>1</v>
      </c>
      <c r="O1414" s="665">
        <v>301.58</v>
      </c>
      <c r="P1414" s="678"/>
      <c r="Q1414" s="666">
        <v>301.58</v>
      </c>
    </row>
    <row r="1415" spans="1:17" ht="14.4" customHeight="1" x14ac:dyDescent="0.3">
      <c r="A1415" s="661" t="s">
        <v>575</v>
      </c>
      <c r="B1415" s="662" t="s">
        <v>8569</v>
      </c>
      <c r="C1415" s="662" t="s">
        <v>6967</v>
      </c>
      <c r="D1415" s="662" t="s">
        <v>8654</v>
      </c>
      <c r="E1415" s="662" t="s">
        <v>8167</v>
      </c>
      <c r="F1415" s="665">
        <v>2</v>
      </c>
      <c r="G1415" s="665">
        <v>395.9</v>
      </c>
      <c r="H1415" s="665">
        <v>1</v>
      </c>
      <c r="I1415" s="665">
        <v>197.95</v>
      </c>
      <c r="J1415" s="665"/>
      <c r="K1415" s="665"/>
      <c r="L1415" s="665"/>
      <c r="M1415" s="665"/>
      <c r="N1415" s="665"/>
      <c r="O1415" s="665"/>
      <c r="P1415" s="678"/>
      <c r="Q1415" s="666"/>
    </row>
    <row r="1416" spans="1:17" ht="14.4" customHeight="1" x14ac:dyDescent="0.3">
      <c r="A1416" s="661" t="s">
        <v>575</v>
      </c>
      <c r="B1416" s="662" t="s">
        <v>8569</v>
      </c>
      <c r="C1416" s="662" t="s">
        <v>6967</v>
      </c>
      <c r="D1416" s="662" t="s">
        <v>8168</v>
      </c>
      <c r="E1416" s="662" t="s">
        <v>8169</v>
      </c>
      <c r="F1416" s="665"/>
      <c r="G1416" s="665"/>
      <c r="H1416" s="665"/>
      <c r="I1416" s="665"/>
      <c r="J1416" s="665"/>
      <c r="K1416" s="665"/>
      <c r="L1416" s="665"/>
      <c r="M1416" s="665"/>
      <c r="N1416" s="665">
        <v>1</v>
      </c>
      <c r="O1416" s="665">
        <v>15808.48</v>
      </c>
      <c r="P1416" s="678"/>
      <c r="Q1416" s="666">
        <v>15808.48</v>
      </c>
    </row>
    <row r="1417" spans="1:17" ht="14.4" customHeight="1" x14ac:dyDescent="0.3">
      <c r="A1417" s="661" t="s">
        <v>575</v>
      </c>
      <c r="B1417" s="662" t="s">
        <v>8569</v>
      </c>
      <c r="C1417" s="662" t="s">
        <v>6967</v>
      </c>
      <c r="D1417" s="662" t="s">
        <v>8655</v>
      </c>
      <c r="E1417" s="662" t="s">
        <v>8656</v>
      </c>
      <c r="F1417" s="665">
        <v>1</v>
      </c>
      <c r="G1417" s="665">
        <v>1831.25</v>
      </c>
      <c r="H1417" s="665">
        <v>1</v>
      </c>
      <c r="I1417" s="665">
        <v>1831.25</v>
      </c>
      <c r="J1417" s="665"/>
      <c r="K1417" s="665"/>
      <c r="L1417" s="665"/>
      <c r="M1417" s="665"/>
      <c r="N1417" s="665"/>
      <c r="O1417" s="665"/>
      <c r="P1417" s="678"/>
      <c r="Q1417" s="666"/>
    </row>
    <row r="1418" spans="1:17" ht="14.4" customHeight="1" x14ac:dyDescent="0.3">
      <c r="A1418" s="661" t="s">
        <v>575</v>
      </c>
      <c r="B1418" s="662" t="s">
        <v>8569</v>
      </c>
      <c r="C1418" s="662" t="s">
        <v>6967</v>
      </c>
      <c r="D1418" s="662" t="s">
        <v>8657</v>
      </c>
      <c r="E1418" s="662" t="s">
        <v>8658</v>
      </c>
      <c r="F1418" s="665">
        <v>1</v>
      </c>
      <c r="G1418" s="665">
        <v>4879.6000000000004</v>
      </c>
      <c r="H1418" s="665">
        <v>1</v>
      </c>
      <c r="I1418" s="665">
        <v>4879.6000000000004</v>
      </c>
      <c r="J1418" s="665"/>
      <c r="K1418" s="665"/>
      <c r="L1418" s="665"/>
      <c r="M1418" s="665"/>
      <c r="N1418" s="665"/>
      <c r="O1418" s="665"/>
      <c r="P1418" s="678"/>
      <c r="Q1418" s="666"/>
    </row>
    <row r="1419" spans="1:17" ht="14.4" customHeight="1" x14ac:dyDescent="0.3">
      <c r="A1419" s="661" t="s">
        <v>575</v>
      </c>
      <c r="B1419" s="662" t="s">
        <v>8569</v>
      </c>
      <c r="C1419" s="662" t="s">
        <v>6967</v>
      </c>
      <c r="D1419" s="662" t="s">
        <v>8172</v>
      </c>
      <c r="E1419" s="662" t="s">
        <v>8173</v>
      </c>
      <c r="F1419" s="665"/>
      <c r="G1419" s="665"/>
      <c r="H1419" s="665"/>
      <c r="I1419" s="665"/>
      <c r="J1419" s="665">
        <v>1</v>
      </c>
      <c r="K1419" s="665">
        <v>291.22000000000003</v>
      </c>
      <c r="L1419" s="665"/>
      <c r="M1419" s="665">
        <v>291.22000000000003</v>
      </c>
      <c r="N1419" s="665"/>
      <c r="O1419" s="665"/>
      <c r="P1419" s="678"/>
      <c r="Q1419" s="666"/>
    </row>
    <row r="1420" spans="1:17" ht="14.4" customHeight="1" x14ac:dyDescent="0.3">
      <c r="A1420" s="661" t="s">
        <v>575</v>
      </c>
      <c r="B1420" s="662" t="s">
        <v>8569</v>
      </c>
      <c r="C1420" s="662" t="s">
        <v>6967</v>
      </c>
      <c r="D1420" s="662" t="s">
        <v>8174</v>
      </c>
      <c r="E1420" s="662" t="s">
        <v>8175</v>
      </c>
      <c r="F1420" s="665"/>
      <c r="G1420" s="665"/>
      <c r="H1420" s="665"/>
      <c r="I1420" s="665"/>
      <c r="J1420" s="665">
        <v>1</v>
      </c>
      <c r="K1420" s="665">
        <v>4815.9799999999996</v>
      </c>
      <c r="L1420" s="665"/>
      <c r="M1420" s="665">
        <v>4815.9799999999996</v>
      </c>
      <c r="N1420" s="665"/>
      <c r="O1420" s="665"/>
      <c r="P1420" s="678"/>
      <c r="Q1420" s="666"/>
    </row>
    <row r="1421" spans="1:17" ht="14.4" customHeight="1" x14ac:dyDescent="0.3">
      <c r="A1421" s="661" t="s">
        <v>575</v>
      </c>
      <c r="B1421" s="662" t="s">
        <v>8569</v>
      </c>
      <c r="C1421" s="662" t="s">
        <v>6967</v>
      </c>
      <c r="D1421" s="662" t="s">
        <v>8177</v>
      </c>
      <c r="E1421" s="662" t="s">
        <v>8178</v>
      </c>
      <c r="F1421" s="665"/>
      <c r="G1421" s="665"/>
      <c r="H1421" s="665"/>
      <c r="I1421" s="665"/>
      <c r="J1421" s="665">
        <v>1</v>
      </c>
      <c r="K1421" s="665">
        <v>1728.65</v>
      </c>
      <c r="L1421" s="665"/>
      <c r="M1421" s="665">
        <v>1728.65</v>
      </c>
      <c r="N1421" s="665"/>
      <c r="O1421" s="665"/>
      <c r="P1421" s="678"/>
      <c r="Q1421" s="666"/>
    </row>
    <row r="1422" spans="1:17" ht="14.4" customHeight="1" x14ac:dyDescent="0.3">
      <c r="A1422" s="661" t="s">
        <v>575</v>
      </c>
      <c r="B1422" s="662" t="s">
        <v>8569</v>
      </c>
      <c r="C1422" s="662" t="s">
        <v>6967</v>
      </c>
      <c r="D1422" s="662" t="s">
        <v>8179</v>
      </c>
      <c r="E1422" s="662" t="s">
        <v>8158</v>
      </c>
      <c r="F1422" s="665"/>
      <c r="G1422" s="665"/>
      <c r="H1422" s="665"/>
      <c r="I1422" s="665"/>
      <c r="J1422" s="665">
        <v>1</v>
      </c>
      <c r="K1422" s="665">
        <v>517.15</v>
      </c>
      <c r="L1422" s="665"/>
      <c r="M1422" s="665">
        <v>517.15</v>
      </c>
      <c r="N1422" s="665"/>
      <c r="O1422" s="665"/>
      <c r="P1422" s="678"/>
      <c r="Q1422" s="666"/>
    </row>
    <row r="1423" spans="1:17" ht="14.4" customHeight="1" x14ac:dyDescent="0.3">
      <c r="A1423" s="661" t="s">
        <v>575</v>
      </c>
      <c r="B1423" s="662" t="s">
        <v>8569</v>
      </c>
      <c r="C1423" s="662" t="s">
        <v>6967</v>
      </c>
      <c r="D1423" s="662" t="s">
        <v>8659</v>
      </c>
      <c r="E1423" s="662" t="s">
        <v>8053</v>
      </c>
      <c r="F1423" s="665"/>
      <c r="G1423" s="665"/>
      <c r="H1423" s="665"/>
      <c r="I1423" s="665"/>
      <c r="J1423" s="665"/>
      <c r="K1423" s="665"/>
      <c r="L1423" s="665"/>
      <c r="M1423" s="665"/>
      <c r="N1423" s="665">
        <v>1</v>
      </c>
      <c r="O1423" s="665">
        <v>1357.64</v>
      </c>
      <c r="P1423" s="678"/>
      <c r="Q1423" s="666">
        <v>1357.64</v>
      </c>
    </row>
    <row r="1424" spans="1:17" ht="14.4" customHeight="1" x14ac:dyDescent="0.3">
      <c r="A1424" s="661" t="s">
        <v>575</v>
      </c>
      <c r="B1424" s="662" t="s">
        <v>8569</v>
      </c>
      <c r="C1424" s="662" t="s">
        <v>6967</v>
      </c>
      <c r="D1424" s="662" t="s">
        <v>8660</v>
      </c>
      <c r="E1424" s="662" t="s">
        <v>8661</v>
      </c>
      <c r="F1424" s="665"/>
      <c r="G1424" s="665"/>
      <c r="H1424" s="665"/>
      <c r="I1424" s="665"/>
      <c r="J1424" s="665"/>
      <c r="K1424" s="665"/>
      <c r="L1424" s="665"/>
      <c r="M1424" s="665"/>
      <c r="N1424" s="665">
        <v>2</v>
      </c>
      <c r="O1424" s="665">
        <v>3932.04</v>
      </c>
      <c r="P1424" s="678"/>
      <c r="Q1424" s="666">
        <v>1966.02</v>
      </c>
    </row>
    <row r="1425" spans="1:17" ht="14.4" customHeight="1" x14ac:dyDescent="0.3">
      <c r="A1425" s="661" t="s">
        <v>575</v>
      </c>
      <c r="B1425" s="662" t="s">
        <v>8569</v>
      </c>
      <c r="C1425" s="662" t="s">
        <v>6967</v>
      </c>
      <c r="D1425" s="662" t="s">
        <v>8193</v>
      </c>
      <c r="E1425" s="662" t="s">
        <v>1390</v>
      </c>
      <c r="F1425" s="665"/>
      <c r="G1425" s="665"/>
      <c r="H1425" s="665"/>
      <c r="I1425" s="665"/>
      <c r="J1425" s="665"/>
      <c r="K1425" s="665"/>
      <c r="L1425" s="665"/>
      <c r="M1425" s="665"/>
      <c r="N1425" s="665">
        <v>1</v>
      </c>
      <c r="O1425" s="665">
        <v>3236.1</v>
      </c>
      <c r="P1425" s="678"/>
      <c r="Q1425" s="666">
        <v>3236.1</v>
      </c>
    </row>
    <row r="1426" spans="1:17" ht="14.4" customHeight="1" x14ac:dyDescent="0.3">
      <c r="A1426" s="661" t="s">
        <v>575</v>
      </c>
      <c r="B1426" s="662" t="s">
        <v>8569</v>
      </c>
      <c r="C1426" s="662" t="s">
        <v>6967</v>
      </c>
      <c r="D1426" s="662" t="s">
        <v>8662</v>
      </c>
      <c r="E1426" s="662" t="s">
        <v>8663</v>
      </c>
      <c r="F1426" s="665"/>
      <c r="G1426" s="665"/>
      <c r="H1426" s="665"/>
      <c r="I1426" s="665"/>
      <c r="J1426" s="665"/>
      <c r="K1426" s="665"/>
      <c r="L1426" s="665"/>
      <c r="M1426" s="665"/>
      <c r="N1426" s="665">
        <v>1</v>
      </c>
      <c r="O1426" s="665">
        <v>1829.91</v>
      </c>
      <c r="P1426" s="678"/>
      <c r="Q1426" s="666">
        <v>1829.91</v>
      </c>
    </row>
    <row r="1427" spans="1:17" ht="14.4" customHeight="1" x14ac:dyDescent="0.3">
      <c r="A1427" s="661" t="s">
        <v>575</v>
      </c>
      <c r="B1427" s="662" t="s">
        <v>8569</v>
      </c>
      <c r="C1427" s="662" t="s">
        <v>6967</v>
      </c>
      <c r="D1427" s="662" t="s">
        <v>8664</v>
      </c>
      <c r="E1427" s="662" t="s">
        <v>8665</v>
      </c>
      <c r="F1427" s="665"/>
      <c r="G1427" s="665"/>
      <c r="H1427" s="665"/>
      <c r="I1427" s="665"/>
      <c r="J1427" s="665"/>
      <c r="K1427" s="665"/>
      <c r="L1427" s="665"/>
      <c r="M1427" s="665"/>
      <c r="N1427" s="665">
        <v>1</v>
      </c>
      <c r="O1427" s="665">
        <v>12781.66</v>
      </c>
      <c r="P1427" s="678"/>
      <c r="Q1427" s="666">
        <v>12781.66</v>
      </c>
    </row>
    <row r="1428" spans="1:17" ht="14.4" customHeight="1" x14ac:dyDescent="0.3">
      <c r="A1428" s="661" t="s">
        <v>575</v>
      </c>
      <c r="B1428" s="662" t="s">
        <v>8569</v>
      </c>
      <c r="C1428" s="662" t="s">
        <v>6926</v>
      </c>
      <c r="D1428" s="662" t="s">
        <v>8666</v>
      </c>
      <c r="E1428" s="662" t="s">
        <v>8667</v>
      </c>
      <c r="F1428" s="665">
        <v>809</v>
      </c>
      <c r="G1428" s="665">
        <v>9624529</v>
      </c>
      <c r="H1428" s="665">
        <v>1</v>
      </c>
      <c r="I1428" s="665">
        <v>11896.822002472189</v>
      </c>
      <c r="J1428" s="665">
        <v>751</v>
      </c>
      <c r="K1428" s="665">
        <v>8934647</v>
      </c>
      <c r="L1428" s="665">
        <v>0.92832044040804496</v>
      </c>
      <c r="M1428" s="665">
        <v>11897</v>
      </c>
      <c r="N1428" s="665">
        <v>824</v>
      </c>
      <c r="O1428" s="665">
        <v>9803128</v>
      </c>
      <c r="P1428" s="678">
        <v>1.0185566483305313</v>
      </c>
      <c r="Q1428" s="666">
        <v>11897</v>
      </c>
    </row>
    <row r="1429" spans="1:17" ht="14.4" customHeight="1" x14ac:dyDescent="0.3">
      <c r="A1429" s="661" t="s">
        <v>575</v>
      </c>
      <c r="B1429" s="662" t="s">
        <v>8569</v>
      </c>
      <c r="C1429" s="662" t="s">
        <v>6926</v>
      </c>
      <c r="D1429" s="662" t="s">
        <v>8211</v>
      </c>
      <c r="E1429" s="662" t="s">
        <v>8212</v>
      </c>
      <c r="F1429" s="665"/>
      <c r="G1429" s="665"/>
      <c r="H1429" s="665"/>
      <c r="I1429" s="665"/>
      <c r="J1429" s="665">
        <v>1</v>
      </c>
      <c r="K1429" s="665">
        <v>188</v>
      </c>
      <c r="L1429" s="665"/>
      <c r="M1429" s="665">
        <v>188</v>
      </c>
      <c r="N1429" s="665"/>
      <c r="O1429" s="665"/>
      <c r="P1429" s="678"/>
      <c r="Q1429" s="666"/>
    </row>
    <row r="1430" spans="1:17" ht="14.4" customHeight="1" x14ac:dyDescent="0.3">
      <c r="A1430" s="661" t="s">
        <v>575</v>
      </c>
      <c r="B1430" s="662" t="s">
        <v>8569</v>
      </c>
      <c r="C1430" s="662" t="s">
        <v>6926</v>
      </c>
      <c r="D1430" s="662" t="s">
        <v>6998</v>
      </c>
      <c r="E1430" s="662" t="s">
        <v>6999</v>
      </c>
      <c r="F1430" s="665">
        <v>51</v>
      </c>
      <c r="G1430" s="665">
        <v>11832</v>
      </c>
      <c r="H1430" s="665">
        <v>1</v>
      </c>
      <c r="I1430" s="665">
        <v>232</v>
      </c>
      <c r="J1430" s="665"/>
      <c r="K1430" s="665"/>
      <c r="L1430" s="665"/>
      <c r="M1430" s="665"/>
      <c r="N1430" s="665"/>
      <c r="O1430" s="665"/>
      <c r="P1430" s="678"/>
      <c r="Q1430" s="666"/>
    </row>
    <row r="1431" spans="1:17" ht="14.4" customHeight="1" x14ac:dyDescent="0.3">
      <c r="A1431" s="661" t="s">
        <v>575</v>
      </c>
      <c r="B1431" s="662" t="s">
        <v>8569</v>
      </c>
      <c r="C1431" s="662" t="s">
        <v>6926</v>
      </c>
      <c r="D1431" s="662" t="s">
        <v>8333</v>
      </c>
      <c r="E1431" s="662" t="s">
        <v>8334</v>
      </c>
      <c r="F1431" s="665">
        <v>0</v>
      </c>
      <c r="G1431" s="665">
        <v>0</v>
      </c>
      <c r="H1431" s="665"/>
      <c r="I1431" s="665"/>
      <c r="J1431" s="665">
        <v>0</v>
      </c>
      <c r="K1431" s="665">
        <v>0</v>
      </c>
      <c r="L1431" s="665"/>
      <c r="M1431" s="665"/>
      <c r="N1431" s="665">
        <v>0</v>
      </c>
      <c r="O1431" s="665">
        <v>0</v>
      </c>
      <c r="P1431" s="678"/>
      <c r="Q1431" s="666"/>
    </row>
    <row r="1432" spans="1:17" ht="14.4" customHeight="1" x14ac:dyDescent="0.3">
      <c r="A1432" s="661" t="s">
        <v>575</v>
      </c>
      <c r="B1432" s="662" t="s">
        <v>8569</v>
      </c>
      <c r="C1432" s="662" t="s">
        <v>6926</v>
      </c>
      <c r="D1432" s="662" t="s">
        <v>8335</v>
      </c>
      <c r="E1432" s="662" t="s">
        <v>8336</v>
      </c>
      <c r="F1432" s="665">
        <v>181</v>
      </c>
      <c r="G1432" s="665">
        <v>0</v>
      </c>
      <c r="H1432" s="665"/>
      <c r="I1432" s="665">
        <v>0</v>
      </c>
      <c r="J1432" s="665">
        <v>296</v>
      </c>
      <c r="K1432" s="665">
        <v>0</v>
      </c>
      <c r="L1432" s="665"/>
      <c r="M1432" s="665">
        <v>0</v>
      </c>
      <c r="N1432" s="665">
        <v>156</v>
      </c>
      <c r="O1432" s="665">
        <v>0</v>
      </c>
      <c r="P1432" s="678"/>
      <c r="Q1432" s="666">
        <v>0</v>
      </c>
    </row>
    <row r="1433" spans="1:17" ht="14.4" customHeight="1" x14ac:dyDescent="0.3">
      <c r="A1433" s="661" t="s">
        <v>575</v>
      </c>
      <c r="B1433" s="662" t="s">
        <v>8569</v>
      </c>
      <c r="C1433" s="662" t="s">
        <v>6926</v>
      </c>
      <c r="D1433" s="662" t="s">
        <v>7043</v>
      </c>
      <c r="E1433" s="662" t="s">
        <v>7044</v>
      </c>
      <c r="F1433" s="665">
        <v>27</v>
      </c>
      <c r="G1433" s="665">
        <v>0</v>
      </c>
      <c r="H1433" s="665"/>
      <c r="I1433" s="665">
        <v>0</v>
      </c>
      <c r="J1433" s="665"/>
      <c r="K1433" s="665"/>
      <c r="L1433" s="665"/>
      <c r="M1433" s="665"/>
      <c r="N1433" s="665"/>
      <c r="O1433" s="665"/>
      <c r="P1433" s="678"/>
      <c r="Q1433" s="666"/>
    </row>
    <row r="1434" spans="1:17" ht="14.4" customHeight="1" x14ac:dyDescent="0.3">
      <c r="A1434" s="661" t="s">
        <v>575</v>
      </c>
      <c r="B1434" s="662" t="s">
        <v>8569</v>
      </c>
      <c r="C1434" s="662" t="s">
        <v>6926</v>
      </c>
      <c r="D1434" s="662" t="s">
        <v>8337</v>
      </c>
      <c r="E1434" s="662" t="s">
        <v>8338</v>
      </c>
      <c r="F1434" s="665">
        <v>140</v>
      </c>
      <c r="G1434" s="665">
        <v>0</v>
      </c>
      <c r="H1434" s="665"/>
      <c r="I1434" s="665">
        <v>0</v>
      </c>
      <c r="J1434" s="665">
        <v>154</v>
      </c>
      <c r="K1434" s="665">
        <v>0</v>
      </c>
      <c r="L1434" s="665"/>
      <c r="M1434" s="665">
        <v>0</v>
      </c>
      <c r="N1434" s="665">
        <v>150</v>
      </c>
      <c r="O1434" s="665">
        <v>0</v>
      </c>
      <c r="P1434" s="678"/>
      <c r="Q1434" s="666">
        <v>0</v>
      </c>
    </row>
    <row r="1435" spans="1:17" ht="14.4" customHeight="1" x14ac:dyDescent="0.3">
      <c r="A1435" s="661" t="s">
        <v>575</v>
      </c>
      <c r="B1435" s="662" t="s">
        <v>8569</v>
      </c>
      <c r="C1435" s="662" t="s">
        <v>6926</v>
      </c>
      <c r="D1435" s="662" t="s">
        <v>7202</v>
      </c>
      <c r="E1435" s="662" t="s">
        <v>7203</v>
      </c>
      <c r="F1435" s="665">
        <v>425</v>
      </c>
      <c r="G1435" s="665">
        <v>0</v>
      </c>
      <c r="H1435" s="665"/>
      <c r="I1435" s="665">
        <v>0</v>
      </c>
      <c r="J1435" s="665"/>
      <c r="K1435" s="665"/>
      <c r="L1435" s="665"/>
      <c r="M1435" s="665"/>
      <c r="N1435" s="665"/>
      <c r="O1435" s="665"/>
      <c r="P1435" s="678"/>
      <c r="Q1435" s="666"/>
    </row>
    <row r="1436" spans="1:17" ht="14.4" customHeight="1" x14ac:dyDescent="0.3">
      <c r="A1436" s="661" t="s">
        <v>575</v>
      </c>
      <c r="B1436" s="662" t="s">
        <v>8569</v>
      </c>
      <c r="C1436" s="662" t="s">
        <v>6926</v>
      </c>
      <c r="D1436" s="662" t="s">
        <v>8668</v>
      </c>
      <c r="E1436" s="662" t="s">
        <v>8669</v>
      </c>
      <c r="F1436" s="665">
        <v>67</v>
      </c>
      <c r="G1436" s="665">
        <v>366882</v>
      </c>
      <c r="H1436" s="665">
        <v>1</v>
      </c>
      <c r="I1436" s="665">
        <v>5475.8507462686566</v>
      </c>
      <c r="J1436" s="665">
        <v>45</v>
      </c>
      <c r="K1436" s="665">
        <v>246420</v>
      </c>
      <c r="L1436" s="665">
        <v>0.67166009779711189</v>
      </c>
      <c r="M1436" s="665">
        <v>5476</v>
      </c>
      <c r="N1436" s="665">
        <v>19</v>
      </c>
      <c r="O1436" s="665">
        <v>104044</v>
      </c>
      <c r="P1436" s="678">
        <v>0.28358981906989167</v>
      </c>
      <c r="Q1436" s="666">
        <v>5476</v>
      </c>
    </row>
    <row r="1437" spans="1:17" ht="14.4" customHeight="1" x14ac:dyDescent="0.3">
      <c r="A1437" s="661" t="s">
        <v>575</v>
      </c>
      <c r="B1437" s="662" t="s">
        <v>8569</v>
      </c>
      <c r="C1437" s="662" t="s">
        <v>6926</v>
      </c>
      <c r="D1437" s="662" t="s">
        <v>7217</v>
      </c>
      <c r="E1437" s="662" t="s">
        <v>7218</v>
      </c>
      <c r="F1437" s="665"/>
      <c r="G1437" s="665"/>
      <c r="H1437" s="665"/>
      <c r="I1437" s="665"/>
      <c r="J1437" s="665"/>
      <c r="K1437" s="665"/>
      <c r="L1437" s="665"/>
      <c r="M1437" s="665"/>
      <c r="N1437" s="665">
        <v>1</v>
      </c>
      <c r="O1437" s="665">
        <v>0</v>
      </c>
      <c r="P1437" s="678"/>
      <c r="Q1437" s="666">
        <v>0</v>
      </c>
    </row>
    <row r="1438" spans="1:17" ht="14.4" customHeight="1" x14ac:dyDescent="0.3">
      <c r="A1438" s="661" t="s">
        <v>575</v>
      </c>
      <c r="B1438" s="662" t="s">
        <v>8569</v>
      </c>
      <c r="C1438" s="662" t="s">
        <v>6926</v>
      </c>
      <c r="D1438" s="662" t="s">
        <v>8670</v>
      </c>
      <c r="E1438" s="662" t="s">
        <v>8671</v>
      </c>
      <c r="F1438" s="665">
        <v>505</v>
      </c>
      <c r="G1438" s="665">
        <v>3371290</v>
      </c>
      <c r="H1438" s="665">
        <v>1</v>
      </c>
      <c r="I1438" s="665">
        <v>6675.8217821782182</v>
      </c>
      <c r="J1438" s="665">
        <v>602</v>
      </c>
      <c r="K1438" s="665">
        <v>4005600</v>
      </c>
      <c r="L1438" s="665">
        <v>1.1881505299158481</v>
      </c>
      <c r="M1438" s="665">
        <v>6653.8205980066441</v>
      </c>
      <c r="N1438" s="665">
        <v>457</v>
      </c>
      <c r="O1438" s="665">
        <v>3050932</v>
      </c>
      <c r="P1438" s="678">
        <v>0.90497465361923779</v>
      </c>
      <c r="Q1438" s="666">
        <v>6676</v>
      </c>
    </row>
    <row r="1439" spans="1:17" ht="14.4" customHeight="1" x14ac:dyDescent="0.3">
      <c r="A1439" s="661" t="s">
        <v>575</v>
      </c>
      <c r="B1439" s="662" t="s">
        <v>8569</v>
      </c>
      <c r="C1439" s="662" t="s">
        <v>6926</v>
      </c>
      <c r="D1439" s="662" t="s">
        <v>6930</v>
      </c>
      <c r="E1439" s="662" t="s">
        <v>6931</v>
      </c>
      <c r="F1439" s="665">
        <v>268</v>
      </c>
      <c r="G1439" s="665">
        <v>62176</v>
      </c>
      <c r="H1439" s="665">
        <v>1</v>
      </c>
      <c r="I1439" s="665">
        <v>232</v>
      </c>
      <c r="J1439" s="665">
        <v>330</v>
      </c>
      <c r="K1439" s="665">
        <v>76606</v>
      </c>
      <c r="L1439" s="665">
        <v>1.232083118888317</v>
      </c>
      <c r="M1439" s="665">
        <v>232.13939393939393</v>
      </c>
      <c r="N1439" s="665">
        <v>309</v>
      </c>
      <c r="O1439" s="665">
        <v>72615</v>
      </c>
      <c r="P1439" s="678">
        <v>1.1678943643849717</v>
      </c>
      <c r="Q1439" s="666">
        <v>235</v>
      </c>
    </row>
    <row r="1440" spans="1:17" ht="14.4" customHeight="1" x14ac:dyDescent="0.3">
      <c r="A1440" s="661" t="s">
        <v>575</v>
      </c>
      <c r="B1440" s="662" t="s">
        <v>8569</v>
      </c>
      <c r="C1440" s="662" t="s">
        <v>6926</v>
      </c>
      <c r="D1440" s="662" t="s">
        <v>7075</v>
      </c>
      <c r="E1440" s="662" t="s">
        <v>7076</v>
      </c>
      <c r="F1440" s="665">
        <v>219</v>
      </c>
      <c r="G1440" s="665">
        <v>75336</v>
      </c>
      <c r="H1440" s="665">
        <v>1</v>
      </c>
      <c r="I1440" s="665">
        <v>344</v>
      </c>
      <c r="J1440" s="665">
        <v>271</v>
      </c>
      <c r="K1440" s="665">
        <v>93368</v>
      </c>
      <c r="L1440" s="665">
        <v>1.2393543591377296</v>
      </c>
      <c r="M1440" s="665">
        <v>344.53136531365311</v>
      </c>
      <c r="N1440" s="665">
        <v>248</v>
      </c>
      <c r="O1440" s="665">
        <v>86549</v>
      </c>
      <c r="P1440" s="678">
        <v>1.1488398640756079</v>
      </c>
      <c r="Q1440" s="666">
        <v>348.98790322580646</v>
      </c>
    </row>
    <row r="1441" spans="1:17" ht="14.4" customHeight="1" x14ac:dyDescent="0.3">
      <c r="A1441" s="661" t="s">
        <v>575</v>
      </c>
      <c r="B1441" s="662" t="s">
        <v>8569</v>
      </c>
      <c r="C1441" s="662" t="s">
        <v>6926</v>
      </c>
      <c r="D1441" s="662" t="s">
        <v>8359</v>
      </c>
      <c r="E1441" s="662" t="s">
        <v>8360</v>
      </c>
      <c r="F1441" s="665">
        <v>40</v>
      </c>
      <c r="G1441" s="665">
        <v>13792</v>
      </c>
      <c r="H1441" s="665">
        <v>1</v>
      </c>
      <c r="I1441" s="665">
        <v>344.8</v>
      </c>
      <c r="J1441" s="665"/>
      <c r="K1441" s="665"/>
      <c r="L1441" s="665"/>
      <c r="M1441" s="665"/>
      <c r="N1441" s="665"/>
      <c r="O1441" s="665"/>
      <c r="P1441" s="678"/>
      <c r="Q1441" s="666"/>
    </row>
    <row r="1442" spans="1:17" ht="14.4" customHeight="1" x14ac:dyDescent="0.3">
      <c r="A1442" s="661" t="s">
        <v>575</v>
      </c>
      <c r="B1442" s="662" t="s">
        <v>8569</v>
      </c>
      <c r="C1442" s="662" t="s">
        <v>6926</v>
      </c>
      <c r="D1442" s="662" t="s">
        <v>8406</v>
      </c>
      <c r="E1442" s="662" t="s">
        <v>8407</v>
      </c>
      <c r="F1442" s="665">
        <v>41</v>
      </c>
      <c r="G1442" s="665">
        <v>0</v>
      </c>
      <c r="H1442" s="665"/>
      <c r="I1442" s="665">
        <v>0</v>
      </c>
      <c r="J1442" s="665">
        <v>40</v>
      </c>
      <c r="K1442" s="665">
        <v>0</v>
      </c>
      <c r="L1442" s="665"/>
      <c r="M1442" s="665">
        <v>0</v>
      </c>
      <c r="N1442" s="665">
        <v>32</v>
      </c>
      <c r="O1442" s="665">
        <v>0</v>
      </c>
      <c r="P1442" s="678"/>
      <c r="Q1442" s="666">
        <v>0</v>
      </c>
    </row>
    <row r="1443" spans="1:17" ht="14.4" customHeight="1" x14ac:dyDescent="0.3">
      <c r="A1443" s="661" t="s">
        <v>575</v>
      </c>
      <c r="B1443" s="662" t="s">
        <v>8569</v>
      </c>
      <c r="C1443" s="662" t="s">
        <v>6926</v>
      </c>
      <c r="D1443" s="662" t="s">
        <v>8495</v>
      </c>
      <c r="E1443" s="662" t="s">
        <v>8496</v>
      </c>
      <c r="F1443" s="665"/>
      <c r="G1443" s="665"/>
      <c r="H1443" s="665"/>
      <c r="I1443" s="665"/>
      <c r="J1443" s="665"/>
      <c r="K1443" s="665"/>
      <c r="L1443" s="665"/>
      <c r="M1443" s="665"/>
      <c r="N1443" s="665">
        <v>1</v>
      </c>
      <c r="O1443" s="665">
        <v>569</v>
      </c>
      <c r="P1443" s="678"/>
      <c r="Q1443" s="666">
        <v>569</v>
      </c>
    </row>
    <row r="1444" spans="1:17" ht="14.4" customHeight="1" x14ac:dyDescent="0.3">
      <c r="A1444" s="661" t="s">
        <v>575</v>
      </c>
      <c r="B1444" s="662" t="s">
        <v>8672</v>
      </c>
      <c r="C1444" s="662" t="s">
        <v>6926</v>
      </c>
      <c r="D1444" s="662" t="s">
        <v>8673</v>
      </c>
      <c r="E1444" s="662" t="s">
        <v>8674</v>
      </c>
      <c r="F1444" s="665">
        <v>1</v>
      </c>
      <c r="G1444" s="665">
        <v>5571</v>
      </c>
      <c r="H1444" s="665">
        <v>1</v>
      </c>
      <c r="I1444" s="665">
        <v>5571</v>
      </c>
      <c r="J1444" s="665"/>
      <c r="K1444" s="665"/>
      <c r="L1444" s="665"/>
      <c r="M1444" s="665"/>
      <c r="N1444" s="665">
        <v>1</v>
      </c>
      <c r="O1444" s="665">
        <v>5703</v>
      </c>
      <c r="P1444" s="678">
        <v>1.0236941303177167</v>
      </c>
      <c r="Q1444" s="666">
        <v>5703</v>
      </c>
    </row>
    <row r="1445" spans="1:17" ht="14.4" customHeight="1" x14ac:dyDescent="0.3">
      <c r="A1445" s="661" t="s">
        <v>575</v>
      </c>
      <c r="B1445" s="662" t="s">
        <v>8672</v>
      </c>
      <c r="C1445" s="662" t="s">
        <v>6926</v>
      </c>
      <c r="D1445" s="662" t="s">
        <v>8239</v>
      </c>
      <c r="E1445" s="662" t="s">
        <v>8240</v>
      </c>
      <c r="F1445" s="665">
        <v>27</v>
      </c>
      <c r="G1445" s="665">
        <v>4644</v>
      </c>
      <c r="H1445" s="665">
        <v>1</v>
      </c>
      <c r="I1445" s="665">
        <v>172</v>
      </c>
      <c r="J1445" s="665">
        <v>26</v>
      </c>
      <c r="K1445" s="665">
        <v>4498</v>
      </c>
      <c r="L1445" s="665">
        <v>0.96856158484065458</v>
      </c>
      <c r="M1445" s="665">
        <v>173</v>
      </c>
      <c r="N1445" s="665">
        <v>21</v>
      </c>
      <c r="O1445" s="665">
        <v>3654</v>
      </c>
      <c r="P1445" s="678">
        <v>0.78682170542635654</v>
      </c>
      <c r="Q1445" s="666">
        <v>174</v>
      </c>
    </row>
    <row r="1446" spans="1:17" ht="14.4" customHeight="1" x14ac:dyDescent="0.3">
      <c r="A1446" s="661" t="s">
        <v>575</v>
      </c>
      <c r="B1446" s="662" t="s">
        <v>8672</v>
      </c>
      <c r="C1446" s="662" t="s">
        <v>6926</v>
      </c>
      <c r="D1446" s="662" t="s">
        <v>7021</v>
      </c>
      <c r="E1446" s="662" t="s">
        <v>7022</v>
      </c>
      <c r="F1446" s="665">
        <v>5</v>
      </c>
      <c r="G1446" s="665">
        <v>2635</v>
      </c>
      <c r="H1446" s="665">
        <v>1</v>
      </c>
      <c r="I1446" s="665">
        <v>527</v>
      </c>
      <c r="J1446" s="665">
        <v>3</v>
      </c>
      <c r="K1446" s="665">
        <v>1593</v>
      </c>
      <c r="L1446" s="665">
        <v>0.60455407969639474</v>
      </c>
      <c r="M1446" s="665">
        <v>531</v>
      </c>
      <c r="N1446" s="665">
        <v>1</v>
      </c>
      <c r="O1446" s="665">
        <v>532</v>
      </c>
      <c r="P1446" s="678">
        <v>0.20189753320683113</v>
      </c>
      <c r="Q1446" s="666">
        <v>532</v>
      </c>
    </row>
    <row r="1447" spans="1:17" ht="14.4" customHeight="1" x14ac:dyDescent="0.3">
      <c r="A1447" s="661" t="s">
        <v>575</v>
      </c>
      <c r="B1447" s="662" t="s">
        <v>8672</v>
      </c>
      <c r="C1447" s="662" t="s">
        <v>6926</v>
      </c>
      <c r="D1447" s="662" t="s">
        <v>8243</v>
      </c>
      <c r="E1447" s="662" t="s">
        <v>8244</v>
      </c>
      <c r="F1447" s="665"/>
      <c r="G1447" s="665"/>
      <c r="H1447" s="665"/>
      <c r="I1447" s="665"/>
      <c r="J1447" s="665">
        <v>2</v>
      </c>
      <c r="K1447" s="665">
        <v>2982</v>
      </c>
      <c r="L1447" s="665"/>
      <c r="M1447" s="665">
        <v>1491</v>
      </c>
      <c r="N1447" s="665">
        <v>6</v>
      </c>
      <c r="O1447" s="665">
        <v>8970</v>
      </c>
      <c r="P1447" s="678"/>
      <c r="Q1447" s="666">
        <v>1495</v>
      </c>
    </row>
    <row r="1448" spans="1:17" ht="14.4" customHeight="1" x14ac:dyDescent="0.3">
      <c r="A1448" s="661" t="s">
        <v>575</v>
      </c>
      <c r="B1448" s="662" t="s">
        <v>8672</v>
      </c>
      <c r="C1448" s="662" t="s">
        <v>6926</v>
      </c>
      <c r="D1448" s="662" t="s">
        <v>8245</v>
      </c>
      <c r="E1448" s="662" t="s">
        <v>8246</v>
      </c>
      <c r="F1448" s="665">
        <v>2</v>
      </c>
      <c r="G1448" s="665">
        <v>8472</v>
      </c>
      <c r="H1448" s="665">
        <v>1</v>
      </c>
      <c r="I1448" s="665">
        <v>4236</v>
      </c>
      <c r="J1448" s="665">
        <v>7</v>
      </c>
      <c r="K1448" s="665">
        <v>29932</v>
      </c>
      <c r="L1448" s="665">
        <v>3.5330500472143531</v>
      </c>
      <c r="M1448" s="665">
        <v>4276</v>
      </c>
      <c r="N1448" s="665">
        <v>6</v>
      </c>
      <c r="O1448" s="665">
        <v>25764</v>
      </c>
      <c r="P1448" s="678">
        <v>3.0410764872521248</v>
      </c>
      <c r="Q1448" s="666">
        <v>4294</v>
      </c>
    </row>
    <row r="1449" spans="1:17" ht="14.4" customHeight="1" x14ac:dyDescent="0.3">
      <c r="A1449" s="661" t="s">
        <v>575</v>
      </c>
      <c r="B1449" s="662" t="s">
        <v>8672</v>
      </c>
      <c r="C1449" s="662" t="s">
        <v>6926</v>
      </c>
      <c r="D1449" s="662" t="s">
        <v>8247</v>
      </c>
      <c r="E1449" s="662" t="s">
        <v>8248</v>
      </c>
      <c r="F1449" s="665"/>
      <c r="G1449" s="665"/>
      <c r="H1449" s="665"/>
      <c r="I1449" s="665"/>
      <c r="J1449" s="665">
        <v>1</v>
      </c>
      <c r="K1449" s="665">
        <v>1449</v>
      </c>
      <c r="L1449" s="665"/>
      <c r="M1449" s="665">
        <v>1449</v>
      </c>
      <c r="N1449" s="665"/>
      <c r="O1449" s="665"/>
      <c r="P1449" s="678"/>
      <c r="Q1449" s="666"/>
    </row>
    <row r="1450" spans="1:17" ht="14.4" customHeight="1" x14ac:dyDescent="0.3">
      <c r="A1450" s="661" t="s">
        <v>575</v>
      </c>
      <c r="B1450" s="662" t="s">
        <v>8672</v>
      </c>
      <c r="C1450" s="662" t="s">
        <v>6926</v>
      </c>
      <c r="D1450" s="662" t="s">
        <v>8675</v>
      </c>
      <c r="E1450" s="662" t="s">
        <v>8676</v>
      </c>
      <c r="F1450" s="665">
        <v>2</v>
      </c>
      <c r="G1450" s="665">
        <v>2708</v>
      </c>
      <c r="H1450" s="665">
        <v>1</v>
      </c>
      <c r="I1450" s="665">
        <v>1354</v>
      </c>
      <c r="J1450" s="665">
        <v>2</v>
      </c>
      <c r="K1450" s="665">
        <v>2726</v>
      </c>
      <c r="L1450" s="665">
        <v>1.0066469719350073</v>
      </c>
      <c r="M1450" s="665">
        <v>1363</v>
      </c>
      <c r="N1450" s="665">
        <v>1</v>
      </c>
      <c r="O1450" s="665">
        <v>1367</v>
      </c>
      <c r="P1450" s="678">
        <v>0.50480059084194973</v>
      </c>
      <c r="Q1450" s="666">
        <v>1367</v>
      </c>
    </row>
    <row r="1451" spans="1:17" ht="14.4" customHeight="1" x14ac:dyDescent="0.3">
      <c r="A1451" s="661" t="s">
        <v>575</v>
      </c>
      <c r="B1451" s="662" t="s">
        <v>8672</v>
      </c>
      <c r="C1451" s="662" t="s">
        <v>6926</v>
      </c>
      <c r="D1451" s="662" t="s">
        <v>8677</v>
      </c>
      <c r="E1451" s="662" t="s">
        <v>8678</v>
      </c>
      <c r="F1451" s="665">
        <v>3</v>
      </c>
      <c r="G1451" s="665">
        <v>3003</v>
      </c>
      <c r="H1451" s="665">
        <v>1</v>
      </c>
      <c r="I1451" s="665">
        <v>1001</v>
      </c>
      <c r="J1451" s="665">
        <v>2</v>
      </c>
      <c r="K1451" s="665">
        <v>2018</v>
      </c>
      <c r="L1451" s="665">
        <v>0.671994671994672</v>
      </c>
      <c r="M1451" s="665">
        <v>1009</v>
      </c>
      <c r="N1451" s="665">
        <v>1</v>
      </c>
      <c r="O1451" s="665">
        <v>1012</v>
      </c>
      <c r="P1451" s="678">
        <v>0.33699633699633702</v>
      </c>
      <c r="Q1451" s="666">
        <v>1012</v>
      </c>
    </row>
    <row r="1452" spans="1:17" ht="14.4" customHeight="1" x14ac:dyDescent="0.3">
      <c r="A1452" s="661" t="s">
        <v>575</v>
      </c>
      <c r="B1452" s="662" t="s">
        <v>8672</v>
      </c>
      <c r="C1452" s="662" t="s">
        <v>6926</v>
      </c>
      <c r="D1452" s="662" t="s">
        <v>8251</v>
      </c>
      <c r="E1452" s="662" t="s">
        <v>8252</v>
      </c>
      <c r="F1452" s="665">
        <v>1</v>
      </c>
      <c r="G1452" s="665">
        <v>2000</v>
      </c>
      <c r="H1452" s="665">
        <v>1</v>
      </c>
      <c r="I1452" s="665">
        <v>2000</v>
      </c>
      <c r="J1452" s="665"/>
      <c r="K1452" s="665"/>
      <c r="L1452" s="665"/>
      <c r="M1452" s="665"/>
      <c r="N1452" s="665"/>
      <c r="O1452" s="665"/>
      <c r="P1452" s="678"/>
      <c r="Q1452" s="666"/>
    </row>
    <row r="1453" spans="1:17" ht="14.4" customHeight="1" x14ac:dyDescent="0.3">
      <c r="A1453" s="661" t="s">
        <v>575</v>
      </c>
      <c r="B1453" s="662" t="s">
        <v>8672</v>
      </c>
      <c r="C1453" s="662" t="s">
        <v>6926</v>
      </c>
      <c r="D1453" s="662" t="s">
        <v>8679</v>
      </c>
      <c r="E1453" s="662" t="s">
        <v>8680</v>
      </c>
      <c r="F1453" s="665">
        <v>3</v>
      </c>
      <c r="G1453" s="665">
        <v>60942</v>
      </c>
      <c r="H1453" s="665">
        <v>1</v>
      </c>
      <c r="I1453" s="665">
        <v>20314</v>
      </c>
      <c r="J1453" s="665">
        <v>2</v>
      </c>
      <c r="K1453" s="665">
        <v>40760</v>
      </c>
      <c r="L1453" s="665">
        <v>0.66883266056250201</v>
      </c>
      <c r="M1453" s="665">
        <v>20380</v>
      </c>
      <c r="N1453" s="665">
        <v>2</v>
      </c>
      <c r="O1453" s="665">
        <v>41010</v>
      </c>
      <c r="P1453" s="678">
        <v>0.67293492172885694</v>
      </c>
      <c r="Q1453" s="666">
        <v>20505</v>
      </c>
    </row>
    <row r="1454" spans="1:17" ht="14.4" customHeight="1" x14ac:dyDescent="0.3">
      <c r="A1454" s="661" t="s">
        <v>575</v>
      </c>
      <c r="B1454" s="662" t="s">
        <v>8672</v>
      </c>
      <c r="C1454" s="662" t="s">
        <v>6926</v>
      </c>
      <c r="D1454" s="662" t="s">
        <v>7025</v>
      </c>
      <c r="E1454" s="662" t="s">
        <v>7026</v>
      </c>
      <c r="F1454" s="665"/>
      <c r="G1454" s="665"/>
      <c r="H1454" s="665"/>
      <c r="I1454" s="665"/>
      <c r="J1454" s="665">
        <v>4</v>
      </c>
      <c r="K1454" s="665">
        <v>4916</v>
      </c>
      <c r="L1454" s="665"/>
      <c r="M1454" s="665">
        <v>1229</v>
      </c>
      <c r="N1454" s="665"/>
      <c r="O1454" s="665"/>
      <c r="P1454" s="678"/>
      <c r="Q1454" s="666"/>
    </row>
    <row r="1455" spans="1:17" ht="14.4" customHeight="1" x14ac:dyDescent="0.3">
      <c r="A1455" s="661" t="s">
        <v>575</v>
      </c>
      <c r="B1455" s="662" t="s">
        <v>8672</v>
      </c>
      <c r="C1455" s="662" t="s">
        <v>6926</v>
      </c>
      <c r="D1455" s="662" t="s">
        <v>8257</v>
      </c>
      <c r="E1455" s="662" t="s">
        <v>8258</v>
      </c>
      <c r="F1455" s="665"/>
      <c r="G1455" s="665"/>
      <c r="H1455" s="665"/>
      <c r="I1455" s="665"/>
      <c r="J1455" s="665">
        <v>4</v>
      </c>
      <c r="K1455" s="665">
        <v>12232</v>
      </c>
      <c r="L1455" s="665"/>
      <c r="M1455" s="665">
        <v>3058</v>
      </c>
      <c r="N1455" s="665"/>
      <c r="O1455" s="665"/>
      <c r="P1455" s="678"/>
      <c r="Q1455" s="666"/>
    </row>
    <row r="1456" spans="1:17" ht="14.4" customHeight="1" x14ac:dyDescent="0.3">
      <c r="A1456" s="661" t="s">
        <v>575</v>
      </c>
      <c r="B1456" s="662" t="s">
        <v>8672</v>
      </c>
      <c r="C1456" s="662" t="s">
        <v>6926</v>
      </c>
      <c r="D1456" s="662" t="s">
        <v>8261</v>
      </c>
      <c r="E1456" s="662" t="s">
        <v>8262</v>
      </c>
      <c r="F1456" s="665"/>
      <c r="G1456" s="665"/>
      <c r="H1456" s="665"/>
      <c r="I1456" s="665"/>
      <c r="J1456" s="665">
        <v>2</v>
      </c>
      <c r="K1456" s="665">
        <v>4712</v>
      </c>
      <c r="L1456" s="665"/>
      <c r="M1456" s="665">
        <v>2356</v>
      </c>
      <c r="N1456" s="665"/>
      <c r="O1456" s="665"/>
      <c r="P1456" s="678"/>
      <c r="Q1456" s="666"/>
    </row>
    <row r="1457" spans="1:17" ht="14.4" customHeight="1" x14ac:dyDescent="0.3">
      <c r="A1457" s="661" t="s">
        <v>575</v>
      </c>
      <c r="B1457" s="662" t="s">
        <v>8672</v>
      </c>
      <c r="C1457" s="662" t="s">
        <v>6926</v>
      </c>
      <c r="D1457" s="662" t="s">
        <v>8681</v>
      </c>
      <c r="E1457" s="662" t="s">
        <v>8682</v>
      </c>
      <c r="F1457" s="665">
        <v>1</v>
      </c>
      <c r="G1457" s="665">
        <v>2025</v>
      </c>
      <c r="H1457" s="665">
        <v>1</v>
      </c>
      <c r="I1457" s="665">
        <v>2025</v>
      </c>
      <c r="J1457" s="665"/>
      <c r="K1457" s="665"/>
      <c r="L1457" s="665"/>
      <c r="M1457" s="665"/>
      <c r="N1457" s="665"/>
      <c r="O1457" s="665"/>
      <c r="P1457" s="678"/>
      <c r="Q1457" s="666"/>
    </row>
    <row r="1458" spans="1:17" ht="14.4" customHeight="1" x14ac:dyDescent="0.3">
      <c r="A1458" s="661" t="s">
        <v>575</v>
      </c>
      <c r="B1458" s="662" t="s">
        <v>8672</v>
      </c>
      <c r="C1458" s="662" t="s">
        <v>6926</v>
      </c>
      <c r="D1458" s="662" t="s">
        <v>8279</v>
      </c>
      <c r="E1458" s="662" t="s">
        <v>8280</v>
      </c>
      <c r="F1458" s="665">
        <v>1</v>
      </c>
      <c r="G1458" s="665">
        <v>2206</v>
      </c>
      <c r="H1458" s="665">
        <v>1</v>
      </c>
      <c r="I1458" s="665">
        <v>2206</v>
      </c>
      <c r="J1458" s="665"/>
      <c r="K1458" s="665"/>
      <c r="L1458" s="665"/>
      <c r="M1458" s="665"/>
      <c r="N1458" s="665"/>
      <c r="O1458" s="665"/>
      <c r="P1458" s="678"/>
      <c r="Q1458" s="666"/>
    </row>
    <row r="1459" spans="1:17" ht="14.4" customHeight="1" x14ac:dyDescent="0.3">
      <c r="A1459" s="661" t="s">
        <v>575</v>
      </c>
      <c r="B1459" s="662" t="s">
        <v>8672</v>
      </c>
      <c r="C1459" s="662" t="s">
        <v>6926</v>
      </c>
      <c r="D1459" s="662" t="s">
        <v>8683</v>
      </c>
      <c r="E1459" s="662" t="s">
        <v>8684</v>
      </c>
      <c r="F1459" s="665"/>
      <c r="G1459" s="665"/>
      <c r="H1459" s="665"/>
      <c r="I1459" s="665"/>
      <c r="J1459" s="665">
        <v>12</v>
      </c>
      <c r="K1459" s="665">
        <v>780</v>
      </c>
      <c r="L1459" s="665"/>
      <c r="M1459" s="665">
        <v>65</v>
      </c>
      <c r="N1459" s="665"/>
      <c r="O1459" s="665"/>
      <c r="P1459" s="678"/>
      <c r="Q1459" s="666"/>
    </row>
    <row r="1460" spans="1:17" ht="14.4" customHeight="1" x14ac:dyDescent="0.3">
      <c r="A1460" s="661" t="s">
        <v>575</v>
      </c>
      <c r="B1460" s="662" t="s">
        <v>8672</v>
      </c>
      <c r="C1460" s="662" t="s">
        <v>6926</v>
      </c>
      <c r="D1460" s="662" t="s">
        <v>7053</v>
      </c>
      <c r="E1460" s="662" t="s">
        <v>7054</v>
      </c>
      <c r="F1460" s="665">
        <v>3</v>
      </c>
      <c r="G1460" s="665">
        <v>243</v>
      </c>
      <c r="H1460" s="665">
        <v>1</v>
      </c>
      <c r="I1460" s="665">
        <v>81</v>
      </c>
      <c r="J1460" s="665">
        <v>2</v>
      </c>
      <c r="K1460" s="665">
        <v>164</v>
      </c>
      <c r="L1460" s="665">
        <v>0.67489711934156382</v>
      </c>
      <c r="M1460" s="665">
        <v>82</v>
      </c>
      <c r="N1460" s="665"/>
      <c r="O1460" s="665"/>
      <c r="P1460" s="678"/>
      <c r="Q1460" s="666"/>
    </row>
    <row r="1461" spans="1:17" ht="14.4" customHeight="1" x14ac:dyDescent="0.3">
      <c r="A1461" s="661" t="s">
        <v>575</v>
      </c>
      <c r="B1461" s="662" t="s">
        <v>8672</v>
      </c>
      <c r="C1461" s="662" t="s">
        <v>6926</v>
      </c>
      <c r="D1461" s="662" t="s">
        <v>7063</v>
      </c>
      <c r="E1461" s="662" t="s">
        <v>7022</v>
      </c>
      <c r="F1461" s="665">
        <v>1</v>
      </c>
      <c r="G1461" s="665">
        <v>668</v>
      </c>
      <c r="H1461" s="665">
        <v>1</v>
      </c>
      <c r="I1461" s="665">
        <v>668</v>
      </c>
      <c r="J1461" s="665">
        <v>7</v>
      </c>
      <c r="K1461" s="665">
        <v>4711</v>
      </c>
      <c r="L1461" s="665">
        <v>7.0523952095808387</v>
      </c>
      <c r="M1461" s="665">
        <v>673</v>
      </c>
      <c r="N1461" s="665">
        <v>2</v>
      </c>
      <c r="O1461" s="665">
        <v>1350</v>
      </c>
      <c r="P1461" s="678">
        <v>2.0209580838323356</v>
      </c>
      <c r="Q1461" s="666">
        <v>675</v>
      </c>
    </row>
    <row r="1462" spans="1:17" ht="14.4" customHeight="1" x14ac:dyDescent="0.3">
      <c r="A1462" s="661" t="s">
        <v>575</v>
      </c>
      <c r="B1462" s="662" t="s">
        <v>8672</v>
      </c>
      <c r="C1462" s="662" t="s">
        <v>6926</v>
      </c>
      <c r="D1462" s="662" t="s">
        <v>8355</v>
      </c>
      <c r="E1462" s="662" t="s">
        <v>8356</v>
      </c>
      <c r="F1462" s="665">
        <v>2</v>
      </c>
      <c r="G1462" s="665">
        <v>1690</v>
      </c>
      <c r="H1462" s="665">
        <v>1</v>
      </c>
      <c r="I1462" s="665">
        <v>845</v>
      </c>
      <c r="J1462" s="665">
        <v>1</v>
      </c>
      <c r="K1462" s="665">
        <v>850</v>
      </c>
      <c r="L1462" s="665">
        <v>0.50295857988165682</v>
      </c>
      <c r="M1462" s="665">
        <v>850</v>
      </c>
      <c r="N1462" s="665"/>
      <c r="O1462" s="665"/>
      <c r="P1462" s="678"/>
      <c r="Q1462" s="666"/>
    </row>
    <row r="1463" spans="1:17" ht="14.4" customHeight="1" x14ac:dyDescent="0.3">
      <c r="A1463" s="661" t="s">
        <v>575</v>
      </c>
      <c r="B1463" s="662" t="s">
        <v>8672</v>
      </c>
      <c r="C1463" s="662" t="s">
        <v>6926</v>
      </c>
      <c r="D1463" s="662" t="s">
        <v>7083</v>
      </c>
      <c r="E1463" s="662" t="s">
        <v>7084</v>
      </c>
      <c r="F1463" s="665"/>
      <c r="G1463" s="665"/>
      <c r="H1463" s="665"/>
      <c r="I1463" s="665"/>
      <c r="J1463" s="665">
        <v>1</v>
      </c>
      <c r="K1463" s="665">
        <v>178</v>
      </c>
      <c r="L1463" s="665"/>
      <c r="M1463" s="665">
        <v>178</v>
      </c>
      <c r="N1463" s="665"/>
      <c r="O1463" s="665"/>
      <c r="P1463" s="678"/>
      <c r="Q1463" s="666"/>
    </row>
    <row r="1464" spans="1:17" ht="14.4" customHeight="1" x14ac:dyDescent="0.3">
      <c r="A1464" s="661" t="s">
        <v>575</v>
      </c>
      <c r="B1464" s="662" t="s">
        <v>8672</v>
      </c>
      <c r="C1464" s="662" t="s">
        <v>6926</v>
      </c>
      <c r="D1464" s="662" t="s">
        <v>8685</v>
      </c>
      <c r="E1464" s="662" t="s">
        <v>8686</v>
      </c>
      <c r="F1464" s="665">
        <v>2</v>
      </c>
      <c r="G1464" s="665">
        <v>3058</v>
      </c>
      <c r="H1464" s="665">
        <v>1</v>
      </c>
      <c r="I1464" s="665">
        <v>1529</v>
      </c>
      <c r="J1464" s="665">
        <v>1</v>
      </c>
      <c r="K1464" s="665">
        <v>1535</v>
      </c>
      <c r="L1464" s="665">
        <v>0.50196206671026811</v>
      </c>
      <c r="M1464" s="665">
        <v>1535</v>
      </c>
      <c r="N1464" s="665">
        <v>2</v>
      </c>
      <c r="O1464" s="665">
        <v>3076</v>
      </c>
      <c r="P1464" s="678">
        <v>1.0058862001308044</v>
      </c>
      <c r="Q1464" s="666">
        <v>1538</v>
      </c>
    </row>
    <row r="1465" spans="1:17" ht="14.4" customHeight="1" x14ac:dyDescent="0.3">
      <c r="A1465" s="661" t="s">
        <v>575</v>
      </c>
      <c r="B1465" s="662" t="s">
        <v>8672</v>
      </c>
      <c r="C1465" s="662" t="s">
        <v>6926</v>
      </c>
      <c r="D1465" s="662" t="s">
        <v>8367</v>
      </c>
      <c r="E1465" s="662" t="s">
        <v>8368</v>
      </c>
      <c r="F1465" s="665">
        <v>1</v>
      </c>
      <c r="G1465" s="665">
        <v>1769</v>
      </c>
      <c r="H1465" s="665">
        <v>1</v>
      </c>
      <c r="I1465" s="665">
        <v>1769</v>
      </c>
      <c r="J1465" s="665"/>
      <c r="K1465" s="665"/>
      <c r="L1465" s="665"/>
      <c r="M1465" s="665"/>
      <c r="N1465" s="665"/>
      <c r="O1465" s="665"/>
      <c r="P1465" s="678"/>
      <c r="Q1465" s="666"/>
    </row>
    <row r="1466" spans="1:17" ht="14.4" customHeight="1" x14ac:dyDescent="0.3">
      <c r="A1466" s="661" t="s">
        <v>575</v>
      </c>
      <c r="B1466" s="662" t="s">
        <v>8672</v>
      </c>
      <c r="C1466" s="662" t="s">
        <v>6926</v>
      </c>
      <c r="D1466" s="662" t="s">
        <v>7221</v>
      </c>
      <c r="E1466" s="662" t="s">
        <v>7222</v>
      </c>
      <c r="F1466" s="665">
        <v>4</v>
      </c>
      <c r="G1466" s="665">
        <v>1404</v>
      </c>
      <c r="H1466" s="665">
        <v>1</v>
      </c>
      <c r="I1466" s="665">
        <v>351</v>
      </c>
      <c r="J1466" s="665">
        <v>1</v>
      </c>
      <c r="K1466" s="665">
        <v>355</v>
      </c>
      <c r="L1466" s="665">
        <v>0.25284900284900286</v>
      </c>
      <c r="M1466" s="665">
        <v>355</v>
      </c>
      <c r="N1466" s="665">
        <v>1</v>
      </c>
      <c r="O1466" s="665">
        <v>356</v>
      </c>
      <c r="P1466" s="678">
        <v>0.25356125356125359</v>
      </c>
      <c r="Q1466" s="666">
        <v>356</v>
      </c>
    </row>
    <row r="1467" spans="1:17" ht="14.4" customHeight="1" x14ac:dyDescent="0.3">
      <c r="A1467" s="661" t="s">
        <v>575</v>
      </c>
      <c r="B1467" s="662" t="s">
        <v>8672</v>
      </c>
      <c r="C1467" s="662" t="s">
        <v>6926</v>
      </c>
      <c r="D1467" s="662" t="s">
        <v>8687</v>
      </c>
      <c r="E1467" s="662" t="s">
        <v>8688</v>
      </c>
      <c r="F1467" s="665">
        <v>1</v>
      </c>
      <c r="G1467" s="665">
        <v>2632</v>
      </c>
      <c r="H1467" s="665">
        <v>1</v>
      </c>
      <c r="I1467" s="665">
        <v>2632</v>
      </c>
      <c r="J1467" s="665"/>
      <c r="K1467" s="665"/>
      <c r="L1467" s="665"/>
      <c r="M1467" s="665"/>
      <c r="N1467" s="665">
        <v>1</v>
      </c>
      <c r="O1467" s="665">
        <v>2654</v>
      </c>
      <c r="P1467" s="678">
        <v>1.0083586626139818</v>
      </c>
      <c r="Q1467" s="666">
        <v>2654</v>
      </c>
    </row>
    <row r="1468" spans="1:17" ht="14.4" customHeight="1" x14ac:dyDescent="0.3">
      <c r="A1468" s="661" t="s">
        <v>575</v>
      </c>
      <c r="B1468" s="662" t="s">
        <v>8672</v>
      </c>
      <c r="C1468" s="662" t="s">
        <v>6926</v>
      </c>
      <c r="D1468" s="662" t="s">
        <v>7223</v>
      </c>
      <c r="E1468" s="662" t="s">
        <v>7224</v>
      </c>
      <c r="F1468" s="665">
        <v>1</v>
      </c>
      <c r="G1468" s="665">
        <v>1576</v>
      </c>
      <c r="H1468" s="665">
        <v>1</v>
      </c>
      <c r="I1468" s="665">
        <v>1576</v>
      </c>
      <c r="J1468" s="665">
        <v>6</v>
      </c>
      <c r="K1468" s="665">
        <v>9552</v>
      </c>
      <c r="L1468" s="665">
        <v>6.0609137055837561</v>
      </c>
      <c r="M1468" s="665">
        <v>1592</v>
      </c>
      <c r="N1468" s="665"/>
      <c r="O1468" s="665"/>
      <c r="P1468" s="678"/>
      <c r="Q1468" s="666"/>
    </row>
    <row r="1469" spans="1:17" ht="14.4" customHeight="1" x14ac:dyDescent="0.3">
      <c r="A1469" s="661" t="s">
        <v>575</v>
      </c>
      <c r="B1469" s="662" t="s">
        <v>8672</v>
      </c>
      <c r="C1469" s="662" t="s">
        <v>6926</v>
      </c>
      <c r="D1469" s="662" t="s">
        <v>8689</v>
      </c>
      <c r="E1469" s="662" t="s">
        <v>8690</v>
      </c>
      <c r="F1469" s="665"/>
      <c r="G1469" s="665"/>
      <c r="H1469" s="665"/>
      <c r="I1469" s="665"/>
      <c r="J1469" s="665">
        <v>1</v>
      </c>
      <c r="K1469" s="665">
        <v>1663</v>
      </c>
      <c r="L1469" s="665"/>
      <c r="M1469" s="665">
        <v>1663</v>
      </c>
      <c r="N1469" s="665"/>
      <c r="O1469" s="665"/>
      <c r="P1469" s="678"/>
      <c r="Q1469" s="666"/>
    </row>
    <row r="1470" spans="1:17" ht="14.4" customHeight="1" x14ac:dyDescent="0.3">
      <c r="A1470" s="661" t="s">
        <v>575</v>
      </c>
      <c r="B1470" s="662" t="s">
        <v>8672</v>
      </c>
      <c r="C1470" s="662" t="s">
        <v>6926</v>
      </c>
      <c r="D1470" s="662" t="s">
        <v>8395</v>
      </c>
      <c r="E1470" s="662" t="s">
        <v>8396</v>
      </c>
      <c r="F1470" s="665">
        <v>3</v>
      </c>
      <c r="G1470" s="665">
        <v>6375</v>
      </c>
      <c r="H1470" s="665">
        <v>1</v>
      </c>
      <c r="I1470" s="665">
        <v>2125</v>
      </c>
      <c r="J1470" s="665"/>
      <c r="K1470" s="665"/>
      <c r="L1470" s="665"/>
      <c r="M1470" s="665"/>
      <c r="N1470" s="665"/>
      <c r="O1470" s="665"/>
      <c r="P1470" s="678"/>
      <c r="Q1470" s="666"/>
    </row>
    <row r="1471" spans="1:17" ht="14.4" customHeight="1" x14ac:dyDescent="0.3">
      <c r="A1471" s="661" t="s">
        <v>575</v>
      </c>
      <c r="B1471" s="662" t="s">
        <v>8672</v>
      </c>
      <c r="C1471" s="662" t="s">
        <v>6926</v>
      </c>
      <c r="D1471" s="662" t="s">
        <v>7099</v>
      </c>
      <c r="E1471" s="662" t="s">
        <v>7100</v>
      </c>
      <c r="F1471" s="665"/>
      <c r="G1471" s="665"/>
      <c r="H1471" s="665"/>
      <c r="I1471" s="665"/>
      <c r="J1471" s="665">
        <v>7</v>
      </c>
      <c r="K1471" s="665">
        <v>6804</v>
      </c>
      <c r="L1471" s="665"/>
      <c r="M1471" s="665">
        <v>972</v>
      </c>
      <c r="N1471" s="665">
        <v>6</v>
      </c>
      <c r="O1471" s="665">
        <v>5856</v>
      </c>
      <c r="P1471" s="678"/>
      <c r="Q1471" s="666">
        <v>976</v>
      </c>
    </row>
    <row r="1472" spans="1:17" ht="14.4" customHeight="1" x14ac:dyDescent="0.3">
      <c r="A1472" s="661" t="s">
        <v>575</v>
      </c>
      <c r="B1472" s="662" t="s">
        <v>8672</v>
      </c>
      <c r="C1472" s="662" t="s">
        <v>6926</v>
      </c>
      <c r="D1472" s="662" t="s">
        <v>8691</v>
      </c>
      <c r="E1472" s="662" t="s">
        <v>8692</v>
      </c>
      <c r="F1472" s="665">
        <v>10</v>
      </c>
      <c r="G1472" s="665">
        <v>17630</v>
      </c>
      <c r="H1472" s="665">
        <v>1</v>
      </c>
      <c r="I1472" s="665">
        <v>1763</v>
      </c>
      <c r="J1472" s="665">
        <v>5</v>
      </c>
      <c r="K1472" s="665">
        <v>8870</v>
      </c>
      <c r="L1472" s="665">
        <v>0.50311968235961424</v>
      </c>
      <c r="M1472" s="665">
        <v>1774</v>
      </c>
      <c r="N1472" s="665">
        <v>10</v>
      </c>
      <c r="O1472" s="665">
        <v>17790</v>
      </c>
      <c r="P1472" s="678">
        <v>1.0090754395916053</v>
      </c>
      <c r="Q1472" s="666">
        <v>1779</v>
      </c>
    </row>
    <row r="1473" spans="1:17" ht="14.4" customHeight="1" x14ac:dyDescent="0.3">
      <c r="A1473" s="661" t="s">
        <v>575</v>
      </c>
      <c r="B1473" s="662" t="s">
        <v>8672</v>
      </c>
      <c r="C1473" s="662" t="s">
        <v>6926</v>
      </c>
      <c r="D1473" s="662" t="s">
        <v>789</v>
      </c>
      <c r="E1473" s="662" t="s">
        <v>8403</v>
      </c>
      <c r="F1473" s="665">
        <v>1</v>
      </c>
      <c r="G1473" s="665">
        <v>1186</v>
      </c>
      <c r="H1473" s="665">
        <v>1</v>
      </c>
      <c r="I1473" s="665">
        <v>1186</v>
      </c>
      <c r="J1473" s="665">
        <v>3</v>
      </c>
      <c r="K1473" s="665">
        <v>3568</v>
      </c>
      <c r="L1473" s="665">
        <v>3.0084317032040473</v>
      </c>
      <c r="M1473" s="665">
        <v>1189.3333333333333</v>
      </c>
      <c r="N1473" s="665">
        <v>1</v>
      </c>
      <c r="O1473" s="665">
        <v>1193</v>
      </c>
      <c r="P1473" s="678">
        <v>1.0059021922428331</v>
      </c>
      <c r="Q1473" s="666">
        <v>1193</v>
      </c>
    </row>
    <row r="1474" spans="1:17" ht="14.4" customHeight="1" x14ac:dyDescent="0.3">
      <c r="A1474" s="661" t="s">
        <v>575</v>
      </c>
      <c r="B1474" s="662" t="s">
        <v>8672</v>
      </c>
      <c r="C1474" s="662" t="s">
        <v>6926</v>
      </c>
      <c r="D1474" s="662" t="s">
        <v>7109</v>
      </c>
      <c r="E1474" s="662" t="s">
        <v>7110</v>
      </c>
      <c r="F1474" s="665"/>
      <c r="G1474" s="665"/>
      <c r="H1474" s="665"/>
      <c r="I1474" s="665"/>
      <c r="J1474" s="665">
        <v>6</v>
      </c>
      <c r="K1474" s="665">
        <v>5154</v>
      </c>
      <c r="L1474" s="665"/>
      <c r="M1474" s="665">
        <v>859</v>
      </c>
      <c r="N1474" s="665"/>
      <c r="O1474" s="665"/>
      <c r="P1474" s="678"/>
      <c r="Q1474" s="666"/>
    </row>
    <row r="1475" spans="1:17" ht="14.4" customHeight="1" x14ac:dyDescent="0.3">
      <c r="A1475" s="661" t="s">
        <v>575</v>
      </c>
      <c r="B1475" s="662" t="s">
        <v>8672</v>
      </c>
      <c r="C1475" s="662" t="s">
        <v>6926</v>
      </c>
      <c r="D1475" s="662" t="s">
        <v>8408</v>
      </c>
      <c r="E1475" s="662" t="s">
        <v>8409</v>
      </c>
      <c r="F1475" s="665">
        <v>2</v>
      </c>
      <c r="G1475" s="665">
        <v>1372</v>
      </c>
      <c r="H1475" s="665">
        <v>1</v>
      </c>
      <c r="I1475" s="665">
        <v>686</v>
      </c>
      <c r="J1475" s="665"/>
      <c r="K1475" s="665"/>
      <c r="L1475" s="665"/>
      <c r="M1475" s="665"/>
      <c r="N1475" s="665">
        <v>1</v>
      </c>
      <c r="O1475" s="665">
        <v>691</v>
      </c>
      <c r="P1475" s="678">
        <v>0.50364431486880468</v>
      </c>
      <c r="Q1475" s="666">
        <v>691</v>
      </c>
    </row>
    <row r="1476" spans="1:17" ht="14.4" customHeight="1" x14ac:dyDescent="0.3">
      <c r="A1476" s="661" t="s">
        <v>575</v>
      </c>
      <c r="B1476" s="662" t="s">
        <v>8672</v>
      </c>
      <c r="C1476" s="662" t="s">
        <v>6926</v>
      </c>
      <c r="D1476" s="662" t="s">
        <v>7115</v>
      </c>
      <c r="E1476" s="662" t="s">
        <v>7116</v>
      </c>
      <c r="F1476" s="665">
        <v>2</v>
      </c>
      <c r="G1476" s="665">
        <v>622</v>
      </c>
      <c r="H1476" s="665">
        <v>1</v>
      </c>
      <c r="I1476" s="665">
        <v>311</v>
      </c>
      <c r="J1476" s="665">
        <v>4</v>
      </c>
      <c r="K1476" s="665">
        <v>1264</v>
      </c>
      <c r="L1476" s="665">
        <v>2.032154340836013</v>
      </c>
      <c r="M1476" s="665">
        <v>316</v>
      </c>
      <c r="N1476" s="665"/>
      <c r="O1476" s="665"/>
      <c r="P1476" s="678"/>
      <c r="Q1476" s="666"/>
    </row>
    <row r="1477" spans="1:17" ht="14.4" customHeight="1" x14ac:dyDescent="0.3">
      <c r="A1477" s="661" t="s">
        <v>575</v>
      </c>
      <c r="B1477" s="662" t="s">
        <v>8672</v>
      </c>
      <c r="C1477" s="662" t="s">
        <v>6926</v>
      </c>
      <c r="D1477" s="662" t="s">
        <v>8693</v>
      </c>
      <c r="E1477" s="662" t="s">
        <v>8694</v>
      </c>
      <c r="F1477" s="665"/>
      <c r="G1477" s="665"/>
      <c r="H1477" s="665"/>
      <c r="I1477" s="665"/>
      <c r="J1477" s="665"/>
      <c r="K1477" s="665"/>
      <c r="L1477" s="665"/>
      <c r="M1477" s="665"/>
      <c r="N1477" s="665">
        <v>1</v>
      </c>
      <c r="O1477" s="665">
        <v>3524</v>
      </c>
      <c r="P1477" s="678"/>
      <c r="Q1477" s="666">
        <v>3524</v>
      </c>
    </row>
    <row r="1478" spans="1:17" ht="14.4" customHeight="1" x14ac:dyDescent="0.3">
      <c r="A1478" s="661" t="s">
        <v>575</v>
      </c>
      <c r="B1478" s="662" t="s">
        <v>8672</v>
      </c>
      <c r="C1478" s="662" t="s">
        <v>6926</v>
      </c>
      <c r="D1478" s="662" t="s">
        <v>8695</v>
      </c>
      <c r="E1478" s="662" t="s">
        <v>8696</v>
      </c>
      <c r="F1478" s="665"/>
      <c r="G1478" s="665"/>
      <c r="H1478" s="665"/>
      <c r="I1478" s="665"/>
      <c r="J1478" s="665">
        <v>1</v>
      </c>
      <c r="K1478" s="665">
        <v>788</v>
      </c>
      <c r="L1478" s="665"/>
      <c r="M1478" s="665">
        <v>788</v>
      </c>
      <c r="N1478" s="665"/>
      <c r="O1478" s="665"/>
      <c r="P1478" s="678"/>
      <c r="Q1478" s="666"/>
    </row>
    <row r="1479" spans="1:17" ht="14.4" customHeight="1" x14ac:dyDescent="0.3">
      <c r="A1479" s="661" t="s">
        <v>575</v>
      </c>
      <c r="B1479" s="662" t="s">
        <v>8672</v>
      </c>
      <c r="C1479" s="662" t="s">
        <v>6926</v>
      </c>
      <c r="D1479" s="662" t="s">
        <v>8425</v>
      </c>
      <c r="E1479" s="662" t="s">
        <v>8426</v>
      </c>
      <c r="F1479" s="665">
        <v>1</v>
      </c>
      <c r="G1479" s="665">
        <v>1942</v>
      </c>
      <c r="H1479" s="665">
        <v>1</v>
      </c>
      <c r="I1479" s="665">
        <v>1942</v>
      </c>
      <c r="J1479" s="665">
        <v>2</v>
      </c>
      <c r="K1479" s="665">
        <v>3922</v>
      </c>
      <c r="L1479" s="665">
        <v>2.01956745623069</v>
      </c>
      <c r="M1479" s="665">
        <v>1961</v>
      </c>
      <c r="N1479" s="665"/>
      <c r="O1479" s="665"/>
      <c r="P1479" s="678"/>
      <c r="Q1479" s="666"/>
    </row>
    <row r="1480" spans="1:17" ht="14.4" customHeight="1" x14ac:dyDescent="0.3">
      <c r="A1480" s="661" t="s">
        <v>575</v>
      </c>
      <c r="B1480" s="662" t="s">
        <v>8672</v>
      </c>
      <c r="C1480" s="662" t="s">
        <v>6926</v>
      </c>
      <c r="D1480" s="662" t="s">
        <v>8697</v>
      </c>
      <c r="E1480" s="662" t="s">
        <v>8698</v>
      </c>
      <c r="F1480" s="665"/>
      <c r="G1480" s="665"/>
      <c r="H1480" s="665"/>
      <c r="I1480" s="665"/>
      <c r="J1480" s="665">
        <v>1</v>
      </c>
      <c r="K1480" s="665">
        <v>15887</v>
      </c>
      <c r="L1480" s="665"/>
      <c r="M1480" s="665">
        <v>15887</v>
      </c>
      <c r="N1480" s="665"/>
      <c r="O1480" s="665"/>
      <c r="P1480" s="678"/>
      <c r="Q1480" s="666"/>
    </row>
    <row r="1481" spans="1:17" ht="14.4" customHeight="1" x14ac:dyDescent="0.3">
      <c r="A1481" s="661" t="s">
        <v>575</v>
      </c>
      <c r="B1481" s="662" t="s">
        <v>8672</v>
      </c>
      <c r="C1481" s="662" t="s">
        <v>6926</v>
      </c>
      <c r="D1481" s="662" t="s">
        <v>8437</v>
      </c>
      <c r="E1481" s="662" t="s">
        <v>8438</v>
      </c>
      <c r="F1481" s="665"/>
      <c r="G1481" s="665"/>
      <c r="H1481" s="665"/>
      <c r="I1481" s="665"/>
      <c r="J1481" s="665">
        <v>1</v>
      </c>
      <c r="K1481" s="665">
        <v>1317</v>
      </c>
      <c r="L1481" s="665"/>
      <c r="M1481" s="665">
        <v>1317</v>
      </c>
      <c r="N1481" s="665">
        <v>1</v>
      </c>
      <c r="O1481" s="665">
        <v>1321</v>
      </c>
      <c r="P1481" s="678"/>
      <c r="Q1481" s="666">
        <v>1321</v>
      </c>
    </row>
    <row r="1482" spans="1:17" ht="14.4" customHeight="1" x14ac:dyDescent="0.3">
      <c r="A1482" s="661" t="s">
        <v>575</v>
      </c>
      <c r="B1482" s="662" t="s">
        <v>8672</v>
      </c>
      <c r="C1482" s="662" t="s">
        <v>6926</v>
      </c>
      <c r="D1482" s="662" t="s">
        <v>8441</v>
      </c>
      <c r="E1482" s="662" t="s">
        <v>8442</v>
      </c>
      <c r="F1482" s="665">
        <v>1</v>
      </c>
      <c r="G1482" s="665">
        <v>1796</v>
      </c>
      <c r="H1482" s="665">
        <v>1</v>
      </c>
      <c r="I1482" s="665">
        <v>1796</v>
      </c>
      <c r="J1482" s="665"/>
      <c r="K1482" s="665"/>
      <c r="L1482" s="665"/>
      <c r="M1482" s="665"/>
      <c r="N1482" s="665">
        <v>1</v>
      </c>
      <c r="O1482" s="665">
        <v>1803</v>
      </c>
      <c r="P1482" s="678">
        <v>1.0038975501113585</v>
      </c>
      <c r="Q1482" s="666">
        <v>1803</v>
      </c>
    </row>
    <row r="1483" spans="1:17" ht="14.4" customHeight="1" x14ac:dyDescent="0.3">
      <c r="A1483" s="661" t="s">
        <v>575</v>
      </c>
      <c r="B1483" s="662" t="s">
        <v>8672</v>
      </c>
      <c r="C1483" s="662" t="s">
        <v>6926</v>
      </c>
      <c r="D1483" s="662" t="s">
        <v>8476</v>
      </c>
      <c r="E1483" s="662" t="s">
        <v>8477</v>
      </c>
      <c r="F1483" s="665">
        <v>1</v>
      </c>
      <c r="G1483" s="665">
        <v>2197</v>
      </c>
      <c r="H1483" s="665">
        <v>1</v>
      </c>
      <c r="I1483" s="665">
        <v>2197</v>
      </c>
      <c r="J1483" s="665"/>
      <c r="K1483" s="665"/>
      <c r="L1483" s="665"/>
      <c r="M1483" s="665"/>
      <c r="N1483" s="665">
        <v>1</v>
      </c>
      <c r="O1483" s="665">
        <v>2206</v>
      </c>
      <c r="P1483" s="678">
        <v>1.0040964952207556</v>
      </c>
      <c r="Q1483" s="666">
        <v>2206</v>
      </c>
    </row>
    <row r="1484" spans="1:17" ht="14.4" customHeight="1" x14ac:dyDescent="0.3">
      <c r="A1484" s="661" t="s">
        <v>575</v>
      </c>
      <c r="B1484" s="662" t="s">
        <v>8672</v>
      </c>
      <c r="C1484" s="662" t="s">
        <v>6926</v>
      </c>
      <c r="D1484" s="662" t="s">
        <v>8480</v>
      </c>
      <c r="E1484" s="662" t="s">
        <v>8481</v>
      </c>
      <c r="F1484" s="665"/>
      <c r="G1484" s="665"/>
      <c r="H1484" s="665"/>
      <c r="I1484" s="665"/>
      <c r="J1484" s="665">
        <v>1</v>
      </c>
      <c r="K1484" s="665">
        <v>4949</v>
      </c>
      <c r="L1484" s="665"/>
      <c r="M1484" s="665">
        <v>4949</v>
      </c>
      <c r="N1484" s="665"/>
      <c r="O1484" s="665"/>
      <c r="P1484" s="678"/>
      <c r="Q1484" s="666"/>
    </row>
    <row r="1485" spans="1:17" ht="14.4" customHeight="1" x14ac:dyDescent="0.3">
      <c r="A1485" s="661" t="s">
        <v>575</v>
      </c>
      <c r="B1485" s="662" t="s">
        <v>8672</v>
      </c>
      <c r="C1485" s="662" t="s">
        <v>6926</v>
      </c>
      <c r="D1485" s="662" t="s">
        <v>8486</v>
      </c>
      <c r="E1485" s="662" t="s">
        <v>8487</v>
      </c>
      <c r="F1485" s="665"/>
      <c r="G1485" s="665"/>
      <c r="H1485" s="665"/>
      <c r="I1485" s="665"/>
      <c r="J1485" s="665">
        <v>1</v>
      </c>
      <c r="K1485" s="665">
        <v>3832</v>
      </c>
      <c r="L1485" s="665"/>
      <c r="M1485" s="665">
        <v>3832</v>
      </c>
      <c r="N1485" s="665"/>
      <c r="O1485" s="665"/>
      <c r="P1485" s="678"/>
      <c r="Q1485" s="666"/>
    </row>
    <row r="1486" spans="1:17" ht="14.4" customHeight="1" x14ac:dyDescent="0.3">
      <c r="A1486" s="661" t="s">
        <v>575</v>
      </c>
      <c r="B1486" s="662" t="s">
        <v>8672</v>
      </c>
      <c r="C1486" s="662" t="s">
        <v>6926</v>
      </c>
      <c r="D1486" s="662" t="s">
        <v>8699</v>
      </c>
      <c r="E1486" s="662" t="s">
        <v>8700</v>
      </c>
      <c r="F1486" s="665"/>
      <c r="G1486" s="665"/>
      <c r="H1486" s="665"/>
      <c r="I1486" s="665"/>
      <c r="J1486" s="665"/>
      <c r="K1486" s="665"/>
      <c r="L1486" s="665"/>
      <c r="M1486" s="665"/>
      <c r="N1486" s="665">
        <v>1</v>
      </c>
      <c r="O1486" s="665">
        <v>1867</v>
      </c>
      <c r="P1486" s="678"/>
      <c r="Q1486" s="666">
        <v>1867</v>
      </c>
    </row>
    <row r="1487" spans="1:17" ht="14.4" customHeight="1" x14ac:dyDescent="0.3">
      <c r="A1487" s="661" t="s">
        <v>575</v>
      </c>
      <c r="B1487" s="662" t="s">
        <v>8672</v>
      </c>
      <c r="C1487" s="662" t="s">
        <v>6926</v>
      </c>
      <c r="D1487" s="662" t="s">
        <v>8701</v>
      </c>
      <c r="E1487" s="662" t="s">
        <v>8702</v>
      </c>
      <c r="F1487" s="665">
        <v>1</v>
      </c>
      <c r="G1487" s="665">
        <v>3919</v>
      </c>
      <c r="H1487" s="665">
        <v>1</v>
      </c>
      <c r="I1487" s="665">
        <v>3919</v>
      </c>
      <c r="J1487" s="665"/>
      <c r="K1487" s="665"/>
      <c r="L1487" s="665"/>
      <c r="M1487" s="665"/>
      <c r="N1487" s="665">
        <v>1</v>
      </c>
      <c r="O1487" s="665">
        <v>3941</v>
      </c>
      <c r="P1487" s="678">
        <v>1.0056136769584079</v>
      </c>
      <c r="Q1487" s="666">
        <v>3941</v>
      </c>
    </row>
    <row r="1488" spans="1:17" ht="14.4" customHeight="1" x14ac:dyDescent="0.3">
      <c r="A1488" s="661" t="s">
        <v>575</v>
      </c>
      <c r="B1488" s="662" t="s">
        <v>8672</v>
      </c>
      <c r="C1488" s="662" t="s">
        <v>6926</v>
      </c>
      <c r="D1488" s="662" t="s">
        <v>8703</v>
      </c>
      <c r="E1488" s="662" t="s">
        <v>8704</v>
      </c>
      <c r="F1488" s="665"/>
      <c r="G1488" s="665"/>
      <c r="H1488" s="665"/>
      <c r="I1488" s="665"/>
      <c r="J1488" s="665">
        <v>2</v>
      </c>
      <c r="K1488" s="665">
        <v>728</v>
      </c>
      <c r="L1488" s="665"/>
      <c r="M1488" s="665">
        <v>364</v>
      </c>
      <c r="N1488" s="665"/>
      <c r="O1488" s="665"/>
      <c r="P1488" s="678"/>
      <c r="Q1488" s="666"/>
    </row>
    <row r="1489" spans="1:17" ht="14.4" customHeight="1" x14ac:dyDescent="0.3">
      <c r="A1489" s="661" t="s">
        <v>575</v>
      </c>
      <c r="B1489" s="662" t="s">
        <v>8672</v>
      </c>
      <c r="C1489" s="662" t="s">
        <v>6926</v>
      </c>
      <c r="D1489" s="662" t="s">
        <v>8705</v>
      </c>
      <c r="E1489" s="662" t="s">
        <v>8706</v>
      </c>
      <c r="F1489" s="665">
        <v>1</v>
      </c>
      <c r="G1489" s="665">
        <v>9385</v>
      </c>
      <c r="H1489" s="665">
        <v>1</v>
      </c>
      <c r="I1489" s="665">
        <v>9385</v>
      </c>
      <c r="J1489" s="665">
        <v>1</v>
      </c>
      <c r="K1489" s="665">
        <v>9467</v>
      </c>
      <c r="L1489" s="665">
        <v>1.008737346830048</v>
      </c>
      <c r="M1489" s="665">
        <v>9467</v>
      </c>
      <c r="N1489" s="665"/>
      <c r="O1489" s="665"/>
      <c r="P1489" s="678"/>
      <c r="Q1489" s="666"/>
    </row>
    <row r="1490" spans="1:17" ht="14.4" customHeight="1" x14ac:dyDescent="0.3">
      <c r="A1490" s="661" t="s">
        <v>575</v>
      </c>
      <c r="B1490" s="662" t="s">
        <v>8707</v>
      </c>
      <c r="C1490" s="662" t="s">
        <v>6926</v>
      </c>
      <c r="D1490" s="662" t="s">
        <v>8708</v>
      </c>
      <c r="E1490" s="662" t="s">
        <v>8709</v>
      </c>
      <c r="F1490" s="665"/>
      <c r="G1490" s="665"/>
      <c r="H1490" s="665"/>
      <c r="I1490" s="665"/>
      <c r="J1490" s="665">
        <v>1</v>
      </c>
      <c r="K1490" s="665">
        <v>342</v>
      </c>
      <c r="L1490" s="665"/>
      <c r="M1490" s="665">
        <v>342</v>
      </c>
      <c r="N1490" s="665">
        <v>3</v>
      </c>
      <c r="O1490" s="665">
        <v>1032</v>
      </c>
      <c r="P1490" s="678"/>
      <c r="Q1490" s="666">
        <v>344</v>
      </c>
    </row>
    <row r="1491" spans="1:17" ht="14.4" customHeight="1" x14ac:dyDescent="0.3">
      <c r="A1491" s="661" t="s">
        <v>575</v>
      </c>
      <c r="B1491" s="662" t="s">
        <v>8707</v>
      </c>
      <c r="C1491" s="662" t="s">
        <v>6926</v>
      </c>
      <c r="D1491" s="662" t="s">
        <v>8710</v>
      </c>
      <c r="E1491" s="662" t="s">
        <v>8711</v>
      </c>
      <c r="F1491" s="665">
        <v>1</v>
      </c>
      <c r="G1491" s="665">
        <v>346</v>
      </c>
      <c r="H1491" s="665">
        <v>1</v>
      </c>
      <c r="I1491" s="665">
        <v>346</v>
      </c>
      <c r="J1491" s="665"/>
      <c r="K1491" s="665"/>
      <c r="L1491" s="665"/>
      <c r="M1491" s="665"/>
      <c r="N1491" s="665"/>
      <c r="O1491" s="665"/>
      <c r="P1491" s="678"/>
      <c r="Q1491" s="666"/>
    </row>
    <row r="1492" spans="1:17" ht="14.4" customHeight="1" x14ac:dyDescent="0.3">
      <c r="A1492" s="661" t="s">
        <v>575</v>
      </c>
      <c r="B1492" s="662" t="s">
        <v>8707</v>
      </c>
      <c r="C1492" s="662" t="s">
        <v>6926</v>
      </c>
      <c r="D1492" s="662" t="s">
        <v>8712</v>
      </c>
      <c r="E1492" s="662" t="s">
        <v>8713</v>
      </c>
      <c r="F1492" s="665">
        <v>1</v>
      </c>
      <c r="G1492" s="665">
        <v>912</v>
      </c>
      <c r="H1492" s="665">
        <v>1</v>
      </c>
      <c r="I1492" s="665">
        <v>912</v>
      </c>
      <c r="J1492" s="665"/>
      <c r="K1492" s="665"/>
      <c r="L1492" s="665"/>
      <c r="M1492" s="665"/>
      <c r="N1492" s="665"/>
      <c r="O1492" s="665"/>
      <c r="P1492" s="678"/>
      <c r="Q1492" s="666"/>
    </row>
    <row r="1493" spans="1:17" ht="14.4" customHeight="1" x14ac:dyDescent="0.3">
      <c r="A1493" s="661" t="s">
        <v>575</v>
      </c>
      <c r="B1493" s="662" t="s">
        <v>8707</v>
      </c>
      <c r="C1493" s="662" t="s">
        <v>6926</v>
      </c>
      <c r="D1493" s="662" t="s">
        <v>8714</v>
      </c>
      <c r="E1493" s="662" t="s">
        <v>8715</v>
      </c>
      <c r="F1493" s="665"/>
      <c r="G1493" s="665"/>
      <c r="H1493" s="665"/>
      <c r="I1493" s="665"/>
      <c r="J1493" s="665">
        <v>1</v>
      </c>
      <c r="K1493" s="665">
        <v>354</v>
      </c>
      <c r="L1493" s="665"/>
      <c r="M1493" s="665">
        <v>354</v>
      </c>
      <c r="N1493" s="665"/>
      <c r="O1493" s="665"/>
      <c r="P1493" s="678"/>
      <c r="Q1493" s="666"/>
    </row>
    <row r="1494" spans="1:17" ht="14.4" customHeight="1" x14ac:dyDescent="0.3">
      <c r="A1494" s="661" t="s">
        <v>575</v>
      </c>
      <c r="B1494" s="662" t="s">
        <v>8707</v>
      </c>
      <c r="C1494" s="662" t="s">
        <v>6926</v>
      </c>
      <c r="D1494" s="662" t="s">
        <v>8716</v>
      </c>
      <c r="E1494" s="662" t="s">
        <v>8717</v>
      </c>
      <c r="F1494" s="665"/>
      <c r="G1494" s="665"/>
      <c r="H1494" s="665"/>
      <c r="I1494" s="665"/>
      <c r="J1494" s="665"/>
      <c r="K1494" s="665"/>
      <c r="L1494" s="665"/>
      <c r="M1494" s="665"/>
      <c r="N1494" s="665">
        <v>1</v>
      </c>
      <c r="O1494" s="665">
        <v>5315</v>
      </c>
      <c r="P1494" s="678"/>
      <c r="Q1494" s="666">
        <v>5315</v>
      </c>
    </row>
    <row r="1495" spans="1:17" ht="14.4" customHeight="1" x14ac:dyDescent="0.3">
      <c r="A1495" s="661" t="s">
        <v>575</v>
      </c>
      <c r="B1495" s="662" t="s">
        <v>8707</v>
      </c>
      <c r="C1495" s="662" t="s">
        <v>6926</v>
      </c>
      <c r="D1495" s="662" t="s">
        <v>8718</v>
      </c>
      <c r="E1495" s="662" t="s">
        <v>8719</v>
      </c>
      <c r="F1495" s="665"/>
      <c r="G1495" s="665"/>
      <c r="H1495" s="665"/>
      <c r="I1495" s="665"/>
      <c r="J1495" s="665"/>
      <c r="K1495" s="665"/>
      <c r="L1495" s="665"/>
      <c r="M1495" s="665"/>
      <c r="N1495" s="665">
        <v>1</v>
      </c>
      <c r="O1495" s="665">
        <v>2452</v>
      </c>
      <c r="P1495" s="678"/>
      <c r="Q1495" s="666">
        <v>2452</v>
      </c>
    </row>
    <row r="1496" spans="1:17" ht="14.4" customHeight="1" x14ac:dyDescent="0.3">
      <c r="A1496" s="661" t="s">
        <v>575</v>
      </c>
      <c r="B1496" s="662" t="s">
        <v>8707</v>
      </c>
      <c r="C1496" s="662" t="s">
        <v>6926</v>
      </c>
      <c r="D1496" s="662" t="s">
        <v>8720</v>
      </c>
      <c r="E1496" s="662" t="s">
        <v>8721</v>
      </c>
      <c r="F1496" s="665"/>
      <c r="G1496" s="665"/>
      <c r="H1496" s="665"/>
      <c r="I1496" s="665"/>
      <c r="J1496" s="665"/>
      <c r="K1496" s="665"/>
      <c r="L1496" s="665"/>
      <c r="M1496" s="665"/>
      <c r="N1496" s="665">
        <v>2</v>
      </c>
      <c r="O1496" s="665">
        <v>2332</v>
      </c>
      <c r="P1496" s="678"/>
      <c r="Q1496" s="666">
        <v>1166</v>
      </c>
    </row>
    <row r="1497" spans="1:17" ht="14.4" customHeight="1" x14ac:dyDescent="0.3">
      <c r="A1497" s="661" t="s">
        <v>575</v>
      </c>
      <c r="B1497" s="662" t="s">
        <v>8707</v>
      </c>
      <c r="C1497" s="662" t="s">
        <v>6926</v>
      </c>
      <c r="D1497" s="662" t="s">
        <v>8331</v>
      </c>
      <c r="E1497" s="662" t="s">
        <v>8332</v>
      </c>
      <c r="F1497" s="665"/>
      <c r="G1497" s="665"/>
      <c r="H1497" s="665"/>
      <c r="I1497" s="665"/>
      <c r="J1497" s="665"/>
      <c r="K1497" s="665"/>
      <c r="L1497" s="665"/>
      <c r="M1497" s="665"/>
      <c r="N1497" s="665">
        <v>1</v>
      </c>
      <c r="O1497" s="665">
        <v>819</v>
      </c>
      <c r="P1497" s="678"/>
      <c r="Q1497" s="666">
        <v>819</v>
      </c>
    </row>
    <row r="1498" spans="1:17" ht="14.4" customHeight="1" x14ac:dyDescent="0.3">
      <c r="A1498" s="661" t="s">
        <v>575</v>
      </c>
      <c r="B1498" s="662" t="s">
        <v>8707</v>
      </c>
      <c r="C1498" s="662" t="s">
        <v>6926</v>
      </c>
      <c r="D1498" s="662" t="s">
        <v>8687</v>
      </c>
      <c r="E1498" s="662" t="s">
        <v>8688</v>
      </c>
      <c r="F1498" s="665"/>
      <c r="G1498" s="665"/>
      <c r="H1498" s="665"/>
      <c r="I1498" s="665"/>
      <c r="J1498" s="665"/>
      <c r="K1498" s="665"/>
      <c r="L1498" s="665"/>
      <c r="M1498" s="665"/>
      <c r="N1498" s="665">
        <v>3</v>
      </c>
      <c r="O1498" s="665">
        <v>7962</v>
      </c>
      <c r="P1498" s="678"/>
      <c r="Q1498" s="666">
        <v>2654</v>
      </c>
    </row>
    <row r="1499" spans="1:17" ht="14.4" customHeight="1" x14ac:dyDescent="0.3">
      <c r="A1499" s="661" t="s">
        <v>575</v>
      </c>
      <c r="B1499" s="662" t="s">
        <v>8707</v>
      </c>
      <c r="C1499" s="662" t="s">
        <v>6926</v>
      </c>
      <c r="D1499" s="662" t="s">
        <v>8722</v>
      </c>
      <c r="E1499" s="662" t="s">
        <v>8723</v>
      </c>
      <c r="F1499" s="665">
        <v>4</v>
      </c>
      <c r="G1499" s="665">
        <v>9632</v>
      </c>
      <c r="H1499" s="665">
        <v>1</v>
      </c>
      <c r="I1499" s="665">
        <v>2408</v>
      </c>
      <c r="J1499" s="665">
        <v>11</v>
      </c>
      <c r="K1499" s="665">
        <v>17066</v>
      </c>
      <c r="L1499" s="665">
        <v>1.7718023255813953</v>
      </c>
      <c r="M1499" s="665">
        <v>1551.4545454545455</v>
      </c>
      <c r="N1499" s="665">
        <v>9</v>
      </c>
      <c r="O1499" s="665">
        <v>22068</v>
      </c>
      <c r="P1499" s="678">
        <v>2.2911129568106312</v>
      </c>
      <c r="Q1499" s="666">
        <v>2452</v>
      </c>
    </row>
    <row r="1500" spans="1:17" ht="14.4" customHeight="1" x14ac:dyDescent="0.3">
      <c r="A1500" s="661" t="s">
        <v>575</v>
      </c>
      <c r="B1500" s="662" t="s">
        <v>8707</v>
      </c>
      <c r="C1500" s="662" t="s">
        <v>6926</v>
      </c>
      <c r="D1500" s="662" t="s">
        <v>8724</v>
      </c>
      <c r="E1500" s="662" t="s">
        <v>8725</v>
      </c>
      <c r="F1500" s="665"/>
      <c r="G1500" s="665"/>
      <c r="H1500" s="665"/>
      <c r="I1500" s="665"/>
      <c r="J1500" s="665">
        <v>3</v>
      </c>
      <c r="K1500" s="665">
        <v>2953</v>
      </c>
      <c r="L1500" s="665"/>
      <c r="M1500" s="665">
        <v>984.33333333333337</v>
      </c>
      <c r="N1500" s="665"/>
      <c r="O1500" s="665"/>
      <c r="P1500" s="678"/>
      <c r="Q1500" s="666"/>
    </row>
    <row r="1501" spans="1:17" ht="14.4" customHeight="1" x14ac:dyDescent="0.3">
      <c r="A1501" s="661" t="s">
        <v>575</v>
      </c>
      <c r="B1501" s="662" t="s">
        <v>8707</v>
      </c>
      <c r="C1501" s="662" t="s">
        <v>6926</v>
      </c>
      <c r="D1501" s="662" t="s">
        <v>8726</v>
      </c>
      <c r="E1501" s="662" t="s">
        <v>8727</v>
      </c>
      <c r="F1501" s="665"/>
      <c r="G1501" s="665"/>
      <c r="H1501" s="665"/>
      <c r="I1501" s="665"/>
      <c r="J1501" s="665">
        <v>2</v>
      </c>
      <c r="K1501" s="665">
        <v>1210</v>
      </c>
      <c r="L1501" s="665"/>
      <c r="M1501" s="665">
        <v>605</v>
      </c>
      <c r="N1501" s="665"/>
      <c r="O1501" s="665"/>
      <c r="P1501" s="678"/>
      <c r="Q1501" s="666"/>
    </row>
    <row r="1502" spans="1:17" ht="14.4" customHeight="1" x14ac:dyDescent="0.3">
      <c r="A1502" s="661" t="s">
        <v>575</v>
      </c>
      <c r="B1502" s="662" t="s">
        <v>8707</v>
      </c>
      <c r="C1502" s="662" t="s">
        <v>6926</v>
      </c>
      <c r="D1502" s="662" t="s">
        <v>8728</v>
      </c>
      <c r="E1502" s="662" t="s">
        <v>8729</v>
      </c>
      <c r="F1502" s="665">
        <v>1</v>
      </c>
      <c r="G1502" s="665">
        <v>1446</v>
      </c>
      <c r="H1502" s="665">
        <v>1</v>
      </c>
      <c r="I1502" s="665">
        <v>1446</v>
      </c>
      <c r="J1502" s="665">
        <v>1</v>
      </c>
      <c r="K1502" s="665">
        <v>1466</v>
      </c>
      <c r="L1502" s="665">
        <v>1.0138312586445366</v>
      </c>
      <c r="M1502" s="665">
        <v>1466</v>
      </c>
      <c r="N1502" s="665">
        <v>2</v>
      </c>
      <c r="O1502" s="665">
        <v>2950</v>
      </c>
      <c r="P1502" s="678">
        <v>2.0401106500691562</v>
      </c>
      <c r="Q1502" s="666">
        <v>1475</v>
      </c>
    </row>
    <row r="1503" spans="1:17" ht="14.4" customHeight="1" x14ac:dyDescent="0.3">
      <c r="A1503" s="661" t="s">
        <v>575</v>
      </c>
      <c r="B1503" s="662" t="s">
        <v>8707</v>
      </c>
      <c r="C1503" s="662" t="s">
        <v>6926</v>
      </c>
      <c r="D1503" s="662" t="s">
        <v>8730</v>
      </c>
      <c r="E1503" s="662" t="s">
        <v>8731</v>
      </c>
      <c r="F1503" s="665"/>
      <c r="G1503" s="665"/>
      <c r="H1503" s="665"/>
      <c r="I1503" s="665"/>
      <c r="J1503" s="665">
        <v>1</v>
      </c>
      <c r="K1503" s="665">
        <v>3151</v>
      </c>
      <c r="L1503" s="665"/>
      <c r="M1503" s="665">
        <v>3151</v>
      </c>
      <c r="N1503" s="665">
        <v>1</v>
      </c>
      <c r="O1503" s="665">
        <v>3163</v>
      </c>
      <c r="P1503" s="678"/>
      <c r="Q1503" s="666">
        <v>3163</v>
      </c>
    </row>
    <row r="1504" spans="1:17" ht="14.4" customHeight="1" x14ac:dyDescent="0.3">
      <c r="A1504" s="661" t="s">
        <v>575</v>
      </c>
      <c r="B1504" s="662" t="s">
        <v>8732</v>
      </c>
      <c r="C1504" s="662" t="s">
        <v>6926</v>
      </c>
      <c r="D1504" s="662" t="s">
        <v>8733</v>
      </c>
      <c r="E1504" s="662" t="s">
        <v>8734</v>
      </c>
      <c r="F1504" s="665">
        <v>1</v>
      </c>
      <c r="G1504" s="665">
        <v>3084</v>
      </c>
      <c r="H1504" s="665">
        <v>1</v>
      </c>
      <c r="I1504" s="665">
        <v>3084</v>
      </c>
      <c r="J1504" s="665"/>
      <c r="K1504" s="665"/>
      <c r="L1504" s="665"/>
      <c r="M1504" s="665"/>
      <c r="N1504" s="665"/>
      <c r="O1504" s="665"/>
      <c r="P1504" s="678"/>
      <c r="Q1504" s="666"/>
    </row>
    <row r="1505" spans="1:17" ht="14.4" customHeight="1" x14ac:dyDescent="0.3">
      <c r="A1505" s="661" t="s">
        <v>575</v>
      </c>
      <c r="B1505" s="662" t="s">
        <v>8732</v>
      </c>
      <c r="C1505" s="662" t="s">
        <v>6926</v>
      </c>
      <c r="D1505" s="662" t="s">
        <v>8735</v>
      </c>
      <c r="E1505" s="662" t="s">
        <v>8736</v>
      </c>
      <c r="F1505" s="665"/>
      <c r="G1505" s="665"/>
      <c r="H1505" s="665"/>
      <c r="I1505" s="665"/>
      <c r="J1505" s="665">
        <v>1</v>
      </c>
      <c r="K1505" s="665">
        <v>5177</v>
      </c>
      <c r="L1505" s="665"/>
      <c r="M1505" s="665">
        <v>5177</v>
      </c>
      <c r="N1505" s="665"/>
      <c r="O1505" s="665"/>
      <c r="P1505" s="678"/>
      <c r="Q1505" s="666"/>
    </row>
    <row r="1506" spans="1:17" ht="14.4" customHeight="1" x14ac:dyDescent="0.3">
      <c r="A1506" s="661" t="s">
        <v>575</v>
      </c>
      <c r="B1506" s="662" t="s">
        <v>8732</v>
      </c>
      <c r="C1506" s="662" t="s">
        <v>6926</v>
      </c>
      <c r="D1506" s="662" t="s">
        <v>7031</v>
      </c>
      <c r="E1506" s="662" t="s">
        <v>7032</v>
      </c>
      <c r="F1506" s="665"/>
      <c r="G1506" s="665"/>
      <c r="H1506" s="665"/>
      <c r="I1506" s="665"/>
      <c r="J1506" s="665">
        <v>1</v>
      </c>
      <c r="K1506" s="665">
        <v>1280</v>
      </c>
      <c r="L1506" s="665"/>
      <c r="M1506" s="665">
        <v>1280</v>
      </c>
      <c r="N1506" s="665"/>
      <c r="O1506" s="665"/>
      <c r="P1506" s="678"/>
      <c r="Q1506" s="666"/>
    </row>
    <row r="1507" spans="1:17" ht="14.4" customHeight="1" x14ac:dyDescent="0.3">
      <c r="A1507" s="661" t="s">
        <v>575</v>
      </c>
      <c r="B1507" s="662" t="s">
        <v>8732</v>
      </c>
      <c r="C1507" s="662" t="s">
        <v>6926</v>
      </c>
      <c r="D1507" s="662" t="s">
        <v>8351</v>
      </c>
      <c r="E1507" s="662" t="s">
        <v>8352</v>
      </c>
      <c r="F1507" s="665">
        <v>1</v>
      </c>
      <c r="G1507" s="665">
        <v>1892</v>
      </c>
      <c r="H1507" s="665">
        <v>1</v>
      </c>
      <c r="I1507" s="665">
        <v>1892</v>
      </c>
      <c r="J1507" s="665"/>
      <c r="K1507" s="665"/>
      <c r="L1507" s="665"/>
      <c r="M1507" s="665"/>
      <c r="N1507" s="665"/>
      <c r="O1507" s="665"/>
      <c r="P1507" s="678"/>
      <c r="Q1507" s="666"/>
    </row>
    <row r="1508" spans="1:17" ht="14.4" customHeight="1" x14ac:dyDescent="0.3">
      <c r="A1508" s="661" t="s">
        <v>575</v>
      </c>
      <c r="B1508" s="662" t="s">
        <v>8732</v>
      </c>
      <c r="C1508" s="662" t="s">
        <v>6926</v>
      </c>
      <c r="D1508" s="662" t="s">
        <v>8353</v>
      </c>
      <c r="E1508" s="662" t="s">
        <v>8354</v>
      </c>
      <c r="F1508" s="665"/>
      <c r="G1508" s="665"/>
      <c r="H1508" s="665"/>
      <c r="I1508" s="665"/>
      <c r="J1508" s="665">
        <v>3</v>
      </c>
      <c r="K1508" s="665">
        <v>3977</v>
      </c>
      <c r="L1508" s="665"/>
      <c r="M1508" s="665">
        <v>1325.6666666666667</v>
      </c>
      <c r="N1508" s="665"/>
      <c r="O1508" s="665"/>
      <c r="P1508" s="678"/>
      <c r="Q1508" s="666"/>
    </row>
    <row r="1509" spans="1:17" ht="14.4" customHeight="1" x14ac:dyDescent="0.3">
      <c r="A1509" s="661" t="s">
        <v>575</v>
      </c>
      <c r="B1509" s="662" t="s">
        <v>8732</v>
      </c>
      <c r="C1509" s="662" t="s">
        <v>6926</v>
      </c>
      <c r="D1509" s="662" t="s">
        <v>8369</v>
      </c>
      <c r="E1509" s="662" t="s">
        <v>8370</v>
      </c>
      <c r="F1509" s="665"/>
      <c r="G1509" s="665"/>
      <c r="H1509" s="665"/>
      <c r="I1509" s="665"/>
      <c r="J1509" s="665">
        <v>1</v>
      </c>
      <c r="K1509" s="665">
        <v>111</v>
      </c>
      <c r="L1509" s="665"/>
      <c r="M1509" s="665">
        <v>111</v>
      </c>
      <c r="N1509" s="665"/>
      <c r="O1509" s="665"/>
      <c r="P1509" s="678"/>
      <c r="Q1509" s="666"/>
    </row>
    <row r="1510" spans="1:17" ht="14.4" customHeight="1" x14ac:dyDescent="0.3">
      <c r="A1510" s="661" t="s">
        <v>575</v>
      </c>
      <c r="B1510" s="662" t="s">
        <v>8732</v>
      </c>
      <c r="C1510" s="662" t="s">
        <v>6926</v>
      </c>
      <c r="D1510" s="662" t="s">
        <v>8737</v>
      </c>
      <c r="E1510" s="662" t="s">
        <v>8738</v>
      </c>
      <c r="F1510" s="665"/>
      <c r="G1510" s="665"/>
      <c r="H1510" s="665"/>
      <c r="I1510" s="665"/>
      <c r="J1510" s="665">
        <v>1</v>
      </c>
      <c r="K1510" s="665">
        <v>2304</v>
      </c>
      <c r="L1510" s="665"/>
      <c r="M1510" s="665">
        <v>2304</v>
      </c>
      <c r="N1510" s="665"/>
      <c r="O1510" s="665"/>
      <c r="P1510" s="678"/>
      <c r="Q1510" s="666"/>
    </row>
    <row r="1511" spans="1:17" ht="14.4" customHeight="1" x14ac:dyDescent="0.3">
      <c r="A1511" s="661" t="s">
        <v>575</v>
      </c>
      <c r="B1511" s="662" t="s">
        <v>8732</v>
      </c>
      <c r="C1511" s="662" t="s">
        <v>6926</v>
      </c>
      <c r="D1511" s="662" t="s">
        <v>8501</v>
      </c>
      <c r="E1511" s="662" t="s">
        <v>8502</v>
      </c>
      <c r="F1511" s="665"/>
      <c r="G1511" s="665"/>
      <c r="H1511" s="665"/>
      <c r="I1511" s="665"/>
      <c r="J1511" s="665">
        <v>1</v>
      </c>
      <c r="K1511" s="665">
        <v>1828</v>
      </c>
      <c r="L1511" s="665"/>
      <c r="M1511" s="665">
        <v>1828</v>
      </c>
      <c r="N1511" s="665"/>
      <c r="O1511" s="665"/>
      <c r="P1511" s="678"/>
      <c r="Q1511" s="666"/>
    </row>
    <row r="1512" spans="1:17" ht="14.4" customHeight="1" x14ac:dyDescent="0.3">
      <c r="A1512" s="661" t="s">
        <v>575</v>
      </c>
      <c r="B1512" s="662" t="s">
        <v>8739</v>
      </c>
      <c r="C1512" s="662" t="s">
        <v>6932</v>
      </c>
      <c r="D1512" s="662" t="s">
        <v>6942</v>
      </c>
      <c r="E1512" s="662" t="s">
        <v>1799</v>
      </c>
      <c r="F1512" s="665"/>
      <c r="G1512" s="665"/>
      <c r="H1512" s="665"/>
      <c r="I1512" s="665"/>
      <c r="J1512" s="665"/>
      <c r="K1512" s="665"/>
      <c r="L1512" s="665"/>
      <c r="M1512" s="665"/>
      <c r="N1512" s="665">
        <v>4</v>
      </c>
      <c r="O1512" s="665">
        <v>4427.2</v>
      </c>
      <c r="P1512" s="678"/>
      <c r="Q1512" s="666">
        <v>1106.8</v>
      </c>
    </row>
    <row r="1513" spans="1:17" ht="14.4" customHeight="1" x14ac:dyDescent="0.3">
      <c r="A1513" s="661" t="s">
        <v>575</v>
      </c>
      <c r="B1513" s="662" t="s">
        <v>8739</v>
      </c>
      <c r="C1513" s="662" t="s">
        <v>6932</v>
      </c>
      <c r="D1513" s="662" t="s">
        <v>7366</v>
      </c>
      <c r="E1513" s="662" t="s">
        <v>2491</v>
      </c>
      <c r="F1513" s="665"/>
      <c r="G1513" s="665"/>
      <c r="H1513" s="665"/>
      <c r="I1513" s="665"/>
      <c r="J1513" s="665"/>
      <c r="K1513" s="665"/>
      <c r="L1513" s="665"/>
      <c r="M1513" s="665"/>
      <c r="N1513" s="665">
        <v>6</v>
      </c>
      <c r="O1513" s="665">
        <v>1315.2</v>
      </c>
      <c r="P1513" s="678"/>
      <c r="Q1513" s="666">
        <v>219.20000000000002</v>
      </c>
    </row>
    <row r="1514" spans="1:17" ht="14.4" customHeight="1" x14ac:dyDescent="0.3">
      <c r="A1514" s="661" t="s">
        <v>575</v>
      </c>
      <c r="B1514" s="662" t="s">
        <v>8739</v>
      </c>
      <c r="C1514" s="662" t="s">
        <v>6932</v>
      </c>
      <c r="D1514" s="662" t="s">
        <v>7388</v>
      </c>
      <c r="E1514" s="662" t="s">
        <v>1752</v>
      </c>
      <c r="F1514" s="665"/>
      <c r="G1514" s="665"/>
      <c r="H1514" s="665"/>
      <c r="I1514" s="665"/>
      <c r="J1514" s="665"/>
      <c r="K1514" s="665"/>
      <c r="L1514" s="665"/>
      <c r="M1514" s="665"/>
      <c r="N1514" s="665">
        <v>1.2</v>
      </c>
      <c r="O1514" s="665">
        <v>926.57</v>
      </c>
      <c r="P1514" s="678"/>
      <c r="Q1514" s="666">
        <v>772.14166666666677</v>
      </c>
    </row>
    <row r="1515" spans="1:17" ht="14.4" customHeight="1" x14ac:dyDescent="0.3">
      <c r="A1515" s="661" t="s">
        <v>575</v>
      </c>
      <c r="B1515" s="662" t="s">
        <v>8739</v>
      </c>
      <c r="C1515" s="662" t="s">
        <v>6967</v>
      </c>
      <c r="D1515" s="662" t="s">
        <v>8084</v>
      </c>
      <c r="E1515" s="662" t="s">
        <v>8085</v>
      </c>
      <c r="F1515" s="665"/>
      <c r="G1515" s="665"/>
      <c r="H1515" s="665"/>
      <c r="I1515" s="665"/>
      <c r="J1515" s="665"/>
      <c r="K1515" s="665"/>
      <c r="L1515" s="665"/>
      <c r="M1515" s="665"/>
      <c r="N1515" s="665">
        <v>3</v>
      </c>
      <c r="O1515" s="665">
        <v>3227.25</v>
      </c>
      <c r="P1515" s="678"/>
      <c r="Q1515" s="666">
        <v>1075.75</v>
      </c>
    </row>
    <row r="1516" spans="1:17" ht="14.4" customHeight="1" x14ac:dyDescent="0.3">
      <c r="A1516" s="661" t="s">
        <v>575</v>
      </c>
      <c r="B1516" s="662" t="s">
        <v>8739</v>
      </c>
      <c r="C1516" s="662" t="s">
        <v>6926</v>
      </c>
      <c r="D1516" s="662" t="s">
        <v>7248</v>
      </c>
      <c r="E1516" s="662" t="s">
        <v>7249</v>
      </c>
      <c r="F1516" s="665"/>
      <c r="G1516" s="665"/>
      <c r="H1516" s="665"/>
      <c r="I1516" s="665"/>
      <c r="J1516" s="665"/>
      <c r="K1516" s="665"/>
      <c r="L1516" s="665"/>
      <c r="M1516" s="665"/>
      <c r="N1516" s="665">
        <v>3</v>
      </c>
      <c r="O1516" s="665">
        <v>2088</v>
      </c>
      <c r="P1516" s="678"/>
      <c r="Q1516" s="666">
        <v>696</v>
      </c>
    </row>
    <row r="1517" spans="1:17" ht="14.4" customHeight="1" x14ac:dyDescent="0.3">
      <c r="A1517" s="661" t="s">
        <v>575</v>
      </c>
      <c r="B1517" s="662" t="s">
        <v>8739</v>
      </c>
      <c r="C1517" s="662" t="s">
        <v>6926</v>
      </c>
      <c r="D1517" s="662" t="s">
        <v>8335</v>
      </c>
      <c r="E1517" s="662" t="s">
        <v>8336</v>
      </c>
      <c r="F1517" s="665"/>
      <c r="G1517" s="665"/>
      <c r="H1517" s="665"/>
      <c r="I1517" s="665"/>
      <c r="J1517" s="665"/>
      <c r="K1517" s="665"/>
      <c r="L1517" s="665"/>
      <c r="M1517" s="665"/>
      <c r="N1517" s="665">
        <v>17</v>
      </c>
      <c r="O1517" s="665">
        <v>0</v>
      </c>
      <c r="P1517" s="678"/>
      <c r="Q1517" s="666">
        <v>0</v>
      </c>
    </row>
    <row r="1518" spans="1:17" ht="14.4" customHeight="1" x14ac:dyDescent="0.3">
      <c r="A1518" s="661" t="s">
        <v>575</v>
      </c>
      <c r="B1518" s="662" t="s">
        <v>8739</v>
      </c>
      <c r="C1518" s="662" t="s">
        <v>6926</v>
      </c>
      <c r="D1518" s="662" t="s">
        <v>8343</v>
      </c>
      <c r="E1518" s="662" t="s">
        <v>8344</v>
      </c>
      <c r="F1518" s="665"/>
      <c r="G1518" s="665"/>
      <c r="H1518" s="665"/>
      <c r="I1518" s="665"/>
      <c r="J1518" s="665"/>
      <c r="K1518" s="665"/>
      <c r="L1518" s="665"/>
      <c r="M1518" s="665"/>
      <c r="N1518" s="665">
        <v>30</v>
      </c>
      <c r="O1518" s="665">
        <v>16200</v>
      </c>
      <c r="P1518" s="678"/>
      <c r="Q1518" s="666">
        <v>540</v>
      </c>
    </row>
    <row r="1519" spans="1:17" ht="14.4" customHeight="1" x14ac:dyDescent="0.3">
      <c r="A1519" s="661" t="s">
        <v>575</v>
      </c>
      <c r="B1519" s="662" t="s">
        <v>8739</v>
      </c>
      <c r="C1519" s="662" t="s">
        <v>6926</v>
      </c>
      <c r="D1519" s="662" t="s">
        <v>7069</v>
      </c>
      <c r="E1519" s="662" t="s">
        <v>7070</v>
      </c>
      <c r="F1519" s="665"/>
      <c r="G1519" s="665"/>
      <c r="H1519" s="665"/>
      <c r="I1519" s="665"/>
      <c r="J1519" s="665"/>
      <c r="K1519" s="665"/>
      <c r="L1519" s="665"/>
      <c r="M1519" s="665"/>
      <c r="N1519" s="665">
        <v>1</v>
      </c>
      <c r="O1519" s="665">
        <v>436</v>
      </c>
      <c r="P1519" s="678"/>
      <c r="Q1519" s="666">
        <v>436</v>
      </c>
    </row>
    <row r="1520" spans="1:17" ht="14.4" customHeight="1" x14ac:dyDescent="0.3">
      <c r="A1520" s="661" t="s">
        <v>575</v>
      </c>
      <c r="B1520" s="662" t="s">
        <v>8739</v>
      </c>
      <c r="C1520" s="662" t="s">
        <v>6926</v>
      </c>
      <c r="D1520" s="662" t="s">
        <v>6930</v>
      </c>
      <c r="E1520" s="662" t="s">
        <v>6931</v>
      </c>
      <c r="F1520" s="665"/>
      <c r="G1520" s="665"/>
      <c r="H1520" s="665"/>
      <c r="I1520" s="665"/>
      <c r="J1520" s="665"/>
      <c r="K1520" s="665"/>
      <c r="L1520" s="665"/>
      <c r="M1520" s="665"/>
      <c r="N1520" s="665">
        <v>1</v>
      </c>
      <c r="O1520" s="665">
        <v>235</v>
      </c>
      <c r="P1520" s="678"/>
      <c r="Q1520" s="666">
        <v>235</v>
      </c>
    </row>
    <row r="1521" spans="1:17" ht="14.4" customHeight="1" x14ac:dyDescent="0.3">
      <c r="A1521" s="661" t="s">
        <v>575</v>
      </c>
      <c r="B1521" s="662" t="s">
        <v>8739</v>
      </c>
      <c r="C1521" s="662" t="s">
        <v>6926</v>
      </c>
      <c r="D1521" s="662" t="s">
        <v>8355</v>
      </c>
      <c r="E1521" s="662" t="s">
        <v>8356</v>
      </c>
      <c r="F1521" s="665"/>
      <c r="G1521" s="665"/>
      <c r="H1521" s="665"/>
      <c r="I1521" s="665"/>
      <c r="J1521" s="665"/>
      <c r="K1521" s="665"/>
      <c r="L1521" s="665"/>
      <c r="M1521" s="665"/>
      <c r="N1521" s="665">
        <v>2</v>
      </c>
      <c r="O1521" s="665">
        <v>1704</v>
      </c>
      <c r="P1521" s="678"/>
      <c r="Q1521" s="666">
        <v>852</v>
      </c>
    </row>
    <row r="1522" spans="1:17" ht="14.4" customHeight="1" x14ac:dyDescent="0.3">
      <c r="A1522" s="661" t="s">
        <v>575</v>
      </c>
      <c r="B1522" s="662" t="s">
        <v>8740</v>
      </c>
      <c r="C1522" s="662" t="s">
        <v>6926</v>
      </c>
      <c r="D1522" s="662" t="s">
        <v>8239</v>
      </c>
      <c r="E1522" s="662" t="s">
        <v>8240</v>
      </c>
      <c r="F1522" s="665"/>
      <c r="G1522" s="665"/>
      <c r="H1522" s="665"/>
      <c r="I1522" s="665"/>
      <c r="J1522" s="665"/>
      <c r="K1522" s="665"/>
      <c r="L1522" s="665"/>
      <c r="M1522" s="665"/>
      <c r="N1522" s="665">
        <v>3</v>
      </c>
      <c r="O1522" s="665">
        <v>522</v>
      </c>
      <c r="P1522" s="678"/>
      <c r="Q1522" s="666">
        <v>174</v>
      </c>
    </row>
    <row r="1523" spans="1:17" ht="14.4" customHeight="1" x14ac:dyDescent="0.3">
      <c r="A1523" s="661" t="s">
        <v>575</v>
      </c>
      <c r="B1523" s="662" t="s">
        <v>8740</v>
      </c>
      <c r="C1523" s="662" t="s">
        <v>6926</v>
      </c>
      <c r="D1523" s="662" t="s">
        <v>8741</v>
      </c>
      <c r="E1523" s="662" t="s">
        <v>8742</v>
      </c>
      <c r="F1523" s="665"/>
      <c r="G1523" s="665"/>
      <c r="H1523" s="665"/>
      <c r="I1523" s="665"/>
      <c r="J1523" s="665"/>
      <c r="K1523" s="665"/>
      <c r="L1523" s="665"/>
      <c r="M1523" s="665"/>
      <c r="N1523" s="665">
        <v>1</v>
      </c>
      <c r="O1523" s="665">
        <v>5129</v>
      </c>
      <c r="P1523" s="678"/>
      <c r="Q1523" s="666">
        <v>5129</v>
      </c>
    </row>
    <row r="1524" spans="1:17" ht="14.4" customHeight="1" x14ac:dyDescent="0.3">
      <c r="A1524" s="661" t="s">
        <v>575</v>
      </c>
      <c r="B1524" s="662" t="s">
        <v>8740</v>
      </c>
      <c r="C1524" s="662" t="s">
        <v>6926</v>
      </c>
      <c r="D1524" s="662" t="s">
        <v>8743</v>
      </c>
      <c r="E1524" s="662" t="s">
        <v>8744</v>
      </c>
      <c r="F1524" s="665"/>
      <c r="G1524" s="665"/>
      <c r="H1524" s="665"/>
      <c r="I1524" s="665"/>
      <c r="J1524" s="665"/>
      <c r="K1524" s="665"/>
      <c r="L1524" s="665"/>
      <c r="M1524" s="665"/>
      <c r="N1524" s="665">
        <v>1</v>
      </c>
      <c r="O1524" s="665">
        <v>714</v>
      </c>
      <c r="P1524" s="678"/>
      <c r="Q1524" s="666">
        <v>714</v>
      </c>
    </row>
    <row r="1525" spans="1:17" ht="14.4" customHeight="1" x14ac:dyDescent="0.3">
      <c r="A1525" s="661" t="s">
        <v>575</v>
      </c>
      <c r="B1525" s="662" t="s">
        <v>8745</v>
      </c>
      <c r="C1525" s="662" t="s">
        <v>6926</v>
      </c>
      <c r="D1525" s="662" t="s">
        <v>8746</v>
      </c>
      <c r="E1525" s="662" t="s">
        <v>8747</v>
      </c>
      <c r="F1525" s="665">
        <v>1</v>
      </c>
      <c r="G1525" s="665">
        <v>1891</v>
      </c>
      <c r="H1525" s="665">
        <v>1</v>
      </c>
      <c r="I1525" s="665">
        <v>1891</v>
      </c>
      <c r="J1525" s="665"/>
      <c r="K1525" s="665"/>
      <c r="L1525" s="665"/>
      <c r="M1525" s="665"/>
      <c r="N1525" s="665"/>
      <c r="O1525" s="665"/>
      <c r="P1525" s="678"/>
      <c r="Q1525" s="666"/>
    </row>
    <row r="1526" spans="1:17" ht="14.4" customHeight="1" x14ac:dyDescent="0.3">
      <c r="A1526" s="661" t="s">
        <v>575</v>
      </c>
      <c r="B1526" s="662" t="s">
        <v>8745</v>
      </c>
      <c r="C1526" s="662" t="s">
        <v>6926</v>
      </c>
      <c r="D1526" s="662" t="s">
        <v>8748</v>
      </c>
      <c r="E1526" s="662" t="s">
        <v>8749</v>
      </c>
      <c r="F1526" s="665"/>
      <c r="G1526" s="665"/>
      <c r="H1526" s="665"/>
      <c r="I1526" s="665"/>
      <c r="J1526" s="665">
        <v>2</v>
      </c>
      <c r="K1526" s="665">
        <v>1358</v>
      </c>
      <c r="L1526" s="665"/>
      <c r="M1526" s="665">
        <v>679</v>
      </c>
      <c r="N1526" s="665"/>
      <c r="O1526" s="665"/>
      <c r="P1526" s="678"/>
      <c r="Q1526" s="666"/>
    </row>
    <row r="1527" spans="1:17" ht="14.4" customHeight="1" x14ac:dyDescent="0.3">
      <c r="A1527" s="661" t="s">
        <v>8750</v>
      </c>
      <c r="B1527" s="662" t="s">
        <v>6929</v>
      </c>
      <c r="C1527" s="662" t="s">
        <v>6967</v>
      </c>
      <c r="D1527" s="662" t="s">
        <v>6976</v>
      </c>
      <c r="E1527" s="662"/>
      <c r="F1527" s="665">
        <v>1</v>
      </c>
      <c r="G1527" s="665">
        <v>149</v>
      </c>
      <c r="H1527" s="665">
        <v>1</v>
      </c>
      <c r="I1527" s="665">
        <v>149</v>
      </c>
      <c r="J1527" s="665"/>
      <c r="K1527" s="665"/>
      <c r="L1527" s="665"/>
      <c r="M1527" s="665"/>
      <c r="N1527" s="665"/>
      <c r="O1527" s="665"/>
      <c r="P1527" s="678"/>
      <c r="Q1527" s="666"/>
    </row>
    <row r="1528" spans="1:17" ht="14.4" customHeight="1" x14ac:dyDescent="0.3">
      <c r="A1528" s="661" t="s">
        <v>8750</v>
      </c>
      <c r="B1528" s="662" t="s">
        <v>6929</v>
      </c>
      <c r="C1528" s="662" t="s">
        <v>6926</v>
      </c>
      <c r="D1528" s="662" t="s">
        <v>6992</v>
      </c>
      <c r="E1528" s="662" t="s">
        <v>6993</v>
      </c>
      <c r="F1528" s="665"/>
      <c r="G1528" s="665"/>
      <c r="H1528" s="665"/>
      <c r="I1528" s="665"/>
      <c r="J1528" s="665">
        <v>1</v>
      </c>
      <c r="K1528" s="665">
        <v>35</v>
      </c>
      <c r="L1528" s="665"/>
      <c r="M1528" s="665">
        <v>35</v>
      </c>
      <c r="N1528" s="665">
        <v>1</v>
      </c>
      <c r="O1528" s="665">
        <v>35</v>
      </c>
      <c r="P1528" s="678"/>
      <c r="Q1528" s="666">
        <v>35</v>
      </c>
    </row>
    <row r="1529" spans="1:17" ht="14.4" customHeight="1" x14ac:dyDescent="0.3">
      <c r="A1529" s="661" t="s">
        <v>8750</v>
      </c>
      <c r="B1529" s="662" t="s">
        <v>6929</v>
      </c>
      <c r="C1529" s="662" t="s">
        <v>6926</v>
      </c>
      <c r="D1529" s="662" t="s">
        <v>7005</v>
      </c>
      <c r="E1529" s="662" t="s">
        <v>7006</v>
      </c>
      <c r="F1529" s="665">
        <v>1</v>
      </c>
      <c r="G1529" s="665">
        <v>149</v>
      </c>
      <c r="H1529" s="665">
        <v>1</v>
      </c>
      <c r="I1529" s="665">
        <v>149</v>
      </c>
      <c r="J1529" s="665"/>
      <c r="K1529" s="665"/>
      <c r="L1529" s="665"/>
      <c r="M1529" s="665"/>
      <c r="N1529" s="665"/>
      <c r="O1529" s="665"/>
      <c r="P1529" s="678"/>
      <c r="Q1529" s="666"/>
    </row>
    <row r="1530" spans="1:17" ht="14.4" customHeight="1" x14ac:dyDescent="0.3">
      <c r="A1530" s="661" t="s">
        <v>8750</v>
      </c>
      <c r="B1530" s="662" t="s">
        <v>6929</v>
      </c>
      <c r="C1530" s="662" t="s">
        <v>6926</v>
      </c>
      <c r="D1530" s="662" t="s">
        <v>7009</v>
      </c>
      <c r="E1530" s="662" t="s">
        <v>7010</v>
      </c>
      <c r="F1530" s="665">
        <v>1</v>
      </c>
      <c r="G1530" s="665">
        <v>93</v>
      </c>
      <c r="H1530" s="665">
        <v>1</v>
      </c>
      <c r="I1530" s="665">
        <v>93</v>
      </c>
      <c r="J1530" s="665"/>
      <c r="K1530" s="665"/>
      <c r="L1530" s="665"/>
      <c r="M1530" s="665"/>
      <c r="N1530" s="665"/>
      <c r="O1530" s="665"/>
      <c r="P1530" s="678"/>
      <c r="Q1530" s="666"/>
    </row>
    <row r="1531" spans="1:17" ht="14.4" customHeight="1" x14ac:dyDescent="0.3">
      <c r="A1531" s="661" t="s">
        <v>8750</v>
      </c>
      <c r="B1531" s="662" t="s">
        <v>6929</v>
      </c>
      <c r="C1531" s="662" t="s">
        <v>6926</v>
      </c>
      <c r="D1531" s="662" t="s">
        <v>7015</v>
      </c>
      <c r="E1531" s="662" t="s">
        <v>7016</v>
      </c>
      <c r="F1531" s="665">
        <v>1</v>
      </c>
      <c r="G1531" s="665">
        <v>116</v>
      </c>
      <c r="H1531" s="665">
        <v>1</v>
      </c>
      <c r="I1531" s="665">
        <v>116</v>
      </c>
      <c r="J1531" s="665">
        <v>1</v>
      </c>
      <c r="K1531" s="665">
        <v>118</v>
      </c>
      <c r="L1531" s="665">
        <v>1.0172413793103448</v>
      </c>
      <c r="M1531" s="665">
        <v>118</v>
      </c>
      <c r="N1531" s="665">
        <v>1</v>
      </c>
      <c r="O1531" s="665">
        <v>118</v>
      </c>
      <c r="P1531" s="678">
        <v>1.0172413793103448</v>
      </c>
      <c r="Q1531" s="666">
        <v>118</v>
      </c>
    </row>
    <row r="1532" spans="1:17" ht="14.4" customHeight="1" x14ac:dyDescent="0.3">
      <c r="A1532" s="661" t="s">
        <v>8750</v>
      </c>
      <c r="B1532" s="662" t="s">
        <v>6929</v>
      </c>
      <c r="C1532" s="662" t="s">
        <v>6926</v>
      </c>
      <c r="D1532" s="662" t="s">
        <v>7087</v>
      </c>
      <c r="E1532" s="662" t="s">
        <v>7088</v>
      </c>
      <c r="F1532" s="665"/>
      <c r="G1532" s="665"/>
      <c r="H1532" s="665"/>
      <c r="I1532" s="665"/>
      <c r="J1532" s="665"/>
      <c r="K1532" s="665"/>
      <c r="L1532" s="665"/>
      <c r="M1532" s="665"/>
      <c r="N1532" s="665">
        <v>1</v>
      </c>
      <c r="O1532" s="665">
        <v>311</v>
      </c>
      <c r="P1532" s="678"/>
      <c r="Q1532" s="666">
        <v>311</v>
      </c>
    </row>
    <row r="1533" spans="1:17" ht="14.4" customHeight="1" x14ac:dyDescent="0.3">
      <c r="A1533" s="661" t="s">
        <v>8751</v>
      </c>
      <c r="B1533" s="662" t="s">
        <v>6929</v>
      </c>
      <c r="C1533" s="662" t="s">
        <v>6967</v>
      </c>
      <c r="D1533" s="662" t="s">
        <v>6970</v>
      </c>
      <c r="E1533" s="662"/>
      <c r="F1533" s="665">
        <v>1</v>
      </c>
      <c r="G1533" s="665">
        <v>75</v>
      </c>
      <c r="H1533" s="665">
        <v>1</v>
      </c>
      <c r="I1533" s="665">
        <v>75</v>
      </c>
      <c r="J1533" s="665"/>
      <c r="K1533" s="665"/>
      <c r="L1533" s="665"/>
      <c r="M1533" s="665"/>
      <c r="N1533" s="665"/>
      <c r="O1533" s="665"/>
      <c r="P1533" s="678"/>
      <c r="Q1533" s="666"/>
    </row>
    <row r="1534" spans="1:17" ht="14.4" customHeight="1" x14ac:dyDescent="0.3">
      <c r="A1534" s="661" t="s">
        <v>8751</v>
      </c>
      <c r="B1534" s="662" t="s">
        <v>6929</v>
      </c>
      <c r="C1534" s="662" t="s">
        <v>6926</v>
      </c>
      <c r="D1534" s="662" t="s">
        <v>7003</v>
      </c>
      <c r="E1534" s="662" t="s">
        <v>7004</v>
      </c>
      <c r="F1534" s="665">
        <v>1</v>
      </c>
      <c r="G1534" s="665">
        <v>124</v>
      </c>
      <c r="H1534" s="665">
        <v>1</v>
      </c>
      <c r="I1534" s="665">
        <v>124</v>
      </c>
      <c r="J1534" s="665"/>
      <c r="K1534" s="665"/>
      <c r="L1534" s="665"/>
      <c r="M1534" s="665"/>
      <c r="N1534" s="665"/>
      <c r="O1534" s="665"/>
      <c r="P1534" s="678"/>
      <c r="Q1534" s="666"/>
    </row>
    <row r="1535" spans="1:17" ht="14.4" customHeight="1" x14ac:dyDescent="0.3">
      <c r="A1535" s="661" t="s">
        <v>8751</v>
      </c>
      <c r="B1535" s="662" t="s">
        <v>6929</v>
      </c>
      <c r="C1535" s="662" t="s">
        <v>6926</v>
      </c>
      <c r="D1535" s="662" t="s">
        <v>7015</v>
      </c>
      <c r="E1535" s="662" t="s">
        <v>7016</v>
      </c>
      <c r="F1535" s="665">
        <v>1</v>
      </c>
      <c r="G1535" s="665">
        <v>116</v>
      </c>
      <c r="H1535" s="665">
        <v>1</v>
      </c>
      <c r="I1535" s="665">
        <v>116</v>
      </c>
      <c r="J1535" s="665"/>
      <c r="K1535" s="665"/>
      <c r="L1535" s="665"/>
      <c r="M1535" s="665"/>
      <c r="N1535" s="665">
        <v>2</v>
      </c>
      <c r="O1535" s="665">
        <v>236</v>
      </c>
      <c r="P1535" s="678">
        <v>2.0344827586206895</v>
      </c>
      <c r="Q1535" s="666">
        <v>118</v>
      </c>
    </row>
    <row r="1536" spans="1:17" ht="14.4" customHeight="1" x14ac:dyDescent="0.3">
      <c r="A1536" s="661" t="s">
        <v>8752</v>
      </c>
      <c r="B1536" s="662" t="s">
        <v>6929</v>
      </c>
      <c r="C1536" s="662" t="s">
        <v>6926</v>
      </c>
      <c r="D1536" s="662" t="s">
        <v>6992</v>
      </c>
      <c r="E1536" s="662" t="s">
        <v>6993</v>
      </c>
      <c r="F1536" s="665"/>
      <c r="G1536" s="665"/>
      <c r="H1536" s="665"/>
      <c r="I1536" s="665"/>
      <c r="J1536" s="665">
        <v>1</v>
      </c>
      <c r="K1536" s="665">
        <v>35</v>
      </c>
      <c r="L1536" s="665"/>
      <c r="M1536" s="665">
        <v>35</v>
      </c>
      <c r="N1536" s="665"/>
      <c r="O1536" s="665"/>
      <c r="P1536" s="678"/>
      <c r="Q1536" s="666"/>
    </row>
    <row r="1537" spans="1:17" ht="14.4" customHeight="1" x14ac:dyDescent="0.3">
      <c r="A1537" s="661" t="s">
        <v>8752</v>
      </c>
      <c r="B1537" s="662" t="s">
        <v>6929</v>
      </c>
      <c r="C1537" s="662" t="s">
        <v>6926</v>
      </c>
      <c r="D1537" s="662" t="s">
        <v>6994</v>
      </c>
      <c r="E1537" s="662" t="s">
        <v>6995</v>
      </c>
      <c r="F1537" s="665">
        <v>1</v>
      </c>
      <c r="G1537" s="665">
        <v>5</v>
      </c>
      <c r="H1537" s="665">
        <v>1</v>
      </c>
      <c r="I1537" s="665">
        <v>5</v>
      </c>
      <c r="J1537" s="665"/>
      <c r="K1537" s="665"/>
      <c r="L1537" s="665"/>
      <c r="M1537" s="665"/>
      <c r="N1537" s="665"/>
      <c r="O1537" s="665"/>
      <c r="P1537" s="678"/>
      <c r="Q1537" s="666"/>
    </row>
    <row r="1538" spans="1:17" ht="14.4" customHeight="1" x14ac:dyDescent="0.3">
      <c r="A1538" s="661" t="s">
        <v>8752</v>
      </c>
      <c r="B1538" s="662" t="s">
        <v>6929</v>
      </c>
      <c r="C1538" s="662" t="s">
        <v>6926</v>
      </c>
      <c r="D1538" s="662" t="s">
        <v>7000</v>
      </c>
      <c r="E1538" s="662" t="s">
        <v>7001</v>
      </c>
      <c r="F1538" s="665">
        <v>1</v>
      </c>
      <c r="G1538" s="665">
        <v>116</v>
      </c>
      <c r="H1538" s="665">
        <v>1</v>
      </c>
      <c r="I1538" s="665">
        <v>116</v>
      </c>
      <c r="J1538" s="665"/>
      <c r="K1538" s="665"/>
      <c r="L1538" s="665"/>
      <c r="M1538" s="665"/>
      <c r="N1538" s="665"/>
      <c r="O1538" s="665"/>
      <c r="P1538" s="678"/>
      <c r="Q1538" s="666"/>
    </row>
    <row r="1539" spans="1:17" ht="14.4" customHeight="1" x14ac:dyDescent="0.3">
      <c r="A1539" s="661" t="s">
        <v>8752</v>
      </c>
      <c r="B1539" s="662" t="s">
        <v>6929</v>
      </c>
      <c r="C1539" s="662" t="s">
        <v>6926</v>
      </c>
      <c r="D1539" s="662" t="s">
        <v>7015</v>
      </c>
      <c r="E1539" s="662" t="s">
        <v>7016</v>
      </c>
      <c r="F1539" s="665">
        <v>12</v>
      </c>
      <c r="G1539" s="665">
        <v>1392</v>
      </c>
      <c r="H1539" s="665">
        <v>1</v>
      </c>
      <c r="I1539" s="665">
        <v>116</v>
      </c>
      <c r="J1539" s="665">
        <v>8</v>
      </c>
      <c r="K1539" s="665">
        <v>934</v>
      </c>
      <c r="L1539" s="665">
        <v>0.67097701149425293</v>
      </c>
      <c r="M1539" s="665">
        <v>116.75</v>
      </c>
      <c r="N1539" s="665">
        <v>11</v>
      </c>
      <c r="O1539" s="665">
        <v>1298</v>
      </c>
      <c r="P1539" s="678">
        <v>0.93247126436781613</v>
      </c>
      <c r="Q1539" s="666">
        <v>118</v>
      </c>
    </row>
    <row r="1540" spans="1:17" ht="14.4" customHeight="1" x14ac:dyDescent="0.3">
      <c r="A1540" s="661" t="s">
        <v>8752</v>
      </c>
      <c r="B1540" s="662" t="s">
        <v>6929</v>
      </c>
      <c r="C1540" s="662" t="s">
        <v>6926</v>
      </c>
      <c r="D1540" s="662" t="s">
        <v>7049</v>
      </c>
      <c r="E1540" s="662" t="s">
        <v>7050</v>
      </c>
      <c r="F1540" s="665">
        <v>0</v>
      </c>
      <c r="G1540" s="665">
        <v>0</v>
      </c>
      <c r="H1540" s="665"/>
      <c r="I1540" s="665"/>
      <c r="J1540" s="665"/>
      <c r="K1540" s="665"/>
      <c r="L1540" s="665"/>
      <c r="M1540" s="665"/>
      <c r="N1540" s="665"/>
      <c r="O1540" s="665"/>
      <c r="P1540" s="678"/>
      <c r="Q1540" s="666"/>
    </row>
    <row r="1541" spans="1:17" ht="14.4" customHeight="1" thickBot="1" x14ac:dyDescent="0.35">
      <c r="A1541" s="667" t="s">
        <v>8752</v>
      </c>
      <c r="B1541" s="668" t="s">
        <v>6929</v>
      </c>
      <c r="C1541" s="668" t="s">
        <v>6926</v>
      </c>
      <c r="D1541" s="668" t="s">
        <v>6930</v>
      </c>
      <c r="E1541" s="668" t="s">
        <v>6931</v>
      </c>
      <c r="F1541" s="671">
        <v>5</v>
      </c>
      <c r="G1541" s="671">
        <v>1160</v>
      </c>
      <c r="H1541" s="671">
        <v>1</v>
      </c>
      <c r="I1541" s="671">
        <v>232</v>
      </c>
      <c r="J1541" s="671">
        <v>4</v>
      </c>
      <c r="K1541" s="671">
        <v>932</v>
      </c>
      <c r="L1541" s="671">
        <v>0.80344827586206902</v>
      </c>
      <c r="M1541" s="671">
        <v>233</v>
      </c>
      <c r="N1541" s="671"/>
      <c r="O1541" s="671"/>
      <c r="P1541" s="679"/>
      <c r="Q1541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783.23400000000004</v>
      </c>
      <c r="C5" s="114">
        <v>820.97199999999998</v>
      </c>
      <c r="D5" s="114">
        <v>809.51499999999999</v>
      </c>
      <c r="E5" s="131">
        <v>1.0335544677580391</v>
      </c>
      <c r="F5" s="132">
        <v>655</v>
      </c>
      <c r="G5" s="114">
        <v>660</v>
      </c>
      <c r="H5" s="114">
        <v>602</v>
      </c>
      <c r="I5" s="133">
        <v>0.91908396946564885</v>
      </c>
      <c r="J5" s="123"/>
      <c r="K5" s="123"/>
      <c r="L5" s="7">
        <f>D5-B5</f>
        <v>26.280999999999949</v>
      </c>
      <c r="M5" s="8">
        <f>H5-F5</f>
        <v>-53</v>
      </c>
    </row>
    <row r="6" spans="1:13" ht="14.4" hidden="1" customHeight="1" outlineLevel="1" x14ac:dyDescent="0.3">
      <c r="A6" s="119" t="s">
        <v>169</v>
      </c>
      <c r="B6" s="122">
        <v>198.7</v>
      </c>
      <c r="C6" s="113">
        <v>250.62200000000001</v>
      </c>
      <c r="D6" s="113">
        <v>356.23200000000003</v>
      </c>
      <c r="E6" s="134">
        <v>1.7928132863613491</v>
      </c>
      <c r="F6" s="135">
        <v>205</v>
      </c>
      <c r="G6" s="113">
        <v>231</v>
      </c>
      <c r="H6" s="113">
        <v>254</v>
      </c>
      <c r="I6" s="136">
        <v>1.2390243902439024</v>
      </c>
      <c r="J6" s="123"/>
      <c r="K6" s="123"/>
      <c r="L6" s="5">
        <f t="shared" ref="L6:L11" si="0">D6-B6</f>
        <v>157.53200000000004</v>
      </c>
      <c r="M6" s="6">
        <f t="shared" ref="M6:M13" si="1">H6-F6</f>
        <v>49</v>
      </c>
    </row>
    <row r="7" spans="1:13" ht="14.4" hidden="1" customHeight="1" outlineLevel="1" x14ac:dyDescent="0.3">
      <c r="A7" s="119" t="s">
        <v>170</v>
      </c>
      <c r="B7" s="122">
        <v>644.60299999999995</v>
      </c>
      <c r="C7" s="113">
        <v>584.86300000000006</v>
      </c>
      <c r="D7" s="113">
        <v>544.91600000000005</v>
      </c>
      <c r="E7" s="134">
        <v>0.84535132476888886</v>
      </c>
      <c r="F7" s="135">
        <v>549</v>
      </c>
      <c r="G7" s="113">
        <v>541</v>
      </c>
      <c r="H7" s="113">
        <v>523</v>
      </c>
      <c r="I7" s="136">
        <v>0.95264116575591984</v>
      </c>
      <c r="J7" s="123"/>
      <c r="K7" s="123"/>
      <c r="L7" s="5">
        <f t="shared" si="0"/>
        <v>-99.686999999999898</v>
      </c>
      <c r="M7" s="6">
        <f t="shared" si="1"/>
        <v>-26</v>
      </c>
    </row>
    <row r="8" spans="1:13" ht="14.4" hidden="1" customHeight="1" outlineLevel="1" x14ac:dyDescent="0.3">
      <c r="A8" s="119" t="s">
        <v>171</v>
      </c>
      <c r="B8" s="122">
        <v>45.779000000000003</v>
      </c>
      <c r="C8" s="113">
        <v>66.453999999999994</v>
      </c>
      <c r="D8" s="113">
        <v>57.393000000000001</v>
      </c>
      <c r="E8" s="134">
        <v>1.2536971100286156</v>
      </c>
      <c r="F8" s="135">
        <v>52</v>
      </c>
      <c r="G8" s="113">
        <v>60</v>
      </c>
      <c r="H8" s="113">
        <v>63</v>
      </c>
      <c r="I8" s="136">
        <v>1.2115384615384615</v>
      </c>
      <c r="J8" s="123"/>
      <c r="K8" s="123"/>
      <c r="L8" s="5">
        <f t="shared" si="0"/>
        <v>11.613999999999997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1.2210000000000001</v>
      </c>
      <c r="C9" s="113">
        <v>0.38</v>
      </c>
      <c r="D9" s="113">
        <v>0</v>
      </c>
      <c r="E9" s="134" t="s">
        <v>577</v>
      </c>
      <c r="F9" s="135">
        <v>1</v>
      </c>
      <c r="G9" s="113">
        <v>1</v>
      </c>
      <c r="H9" s="113">
        <v>0</v>
      </c>
      <c r="I9" s="136" t="s">
        <v>577</v>
      </c>
      <c r="J9" s="123"/>
      <c r="K9" s="123"/>
      <c r="L9" s="5">
        <f t="shared" si="0"/>
        <v>-1.2210000000000001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201.38200000000001</v>
      </c>
      <c r="C10" s="113">
        <v>291.512</v>
      </c>
      <c r="D10" s="113">
        <v>249.928</v>
      </c>
      <c r="E10" s="134">
        <v>1.2410642460597272</v>
      </c>
      <c r="F10" s="135">
        <v>221</v>
      </c>
      <c r="G10" s="113">
        <v>250</v>
      </c>
      <c r="H10" s="113">
        <v>245</v>
      </c>
      <c r="I10" s="136">
        <v>1.1085972850678734</v>
      </c>
      <c r="J10" s="123"/>
      <c r="K10" s="123"/>
      <c r="L10" s="5">
        <f t="shared" si="0"/>
        <v>48.545999999999992</v>
      </c>
      <c r="M10" s="6">
        <f t="shared" si="1"/>
        <v>24</v>
      </c>
    </row>
    <row r="11" spans="1:13" ht="14.4" hidden="1" customHeight="1" outlineLevel="1" x14ac:dyDescent="0.3">
      <c r="A11" s="119" t="s">
        <v>174</v>
      </c>
      <c r="B11" s="122">
        <v>66.308999999999997</v>
      </c>
      <c r="C11" s="113">
        <v>65.531000000000006</v>
      </c>
      <c r="D11" s="113">
        <v>101.17</v>
      </c>
      <c r="E11" s="134">
        <v>1.5257355713402405</v>
      </c>
      <c r="F11" s="135">
        <v>52</v>
      </c>
      <c r="G11" s="113">
        <v>63</v>
      </c>
      <c r="H11" s="113">
        <v>75</v>
      </c>
      <c r="I11" s="136">
        <v>1.4423076923076923</v>
      </c>
      <c r="J11" s="123"/>
      <c r="K11" s="123"/>
      <c r="L11" s="5">
        <f t="shared" si="0"/>
        <v>34.861000000000004</v>
      </c>
      <c r="M11" s="6">
        <f t="shared" si="1"/>
        <v>23</v>
      </c>
    </row>
    <row r="12" spans="1:13" ht="14.4" hidden="1" customHeight="1" outlineLevel="1" thickBot="1" x14ac:dyDescent="0.35">
      <c r="A12" s="244" t="s">
        <v>212</v>
      </c>
      <c r="B12" s="245">
        <v>11.439</v>
      </c>
      <c r="C12" s="246">
        <v>32.832000000000001</v>
      </c>
      <c r="D12" s="246">
        <v>30.456</v>
      </c>
      <c r="E12" s="247"/>
      <c r="F12" s="248">
        <v>15</v>
      </c>
      <c r="G12" s="246">
        <v>16</v>
      </c>
      <c r="H12" s="246">
        <v>18</v>
      </c>
      <c r="I12" s="249"/>
      <c r="J12" s="123"/>
      <c r="K12" s="123"/>
      <c r="L12" s="250">
        <f>D12-B12</f>
        <v>19.016999999999999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1952.6669999999999</v>
      </c>
      <c r="C13" s="116">
        <f>SUM(C5:C12)</f>
        <v>2113.1660000000002</v>
      </c>
      <c r="D13" s="116">
        <f>SUM(D5:D12)</f>
        <v>2149.61</v>
      </c>
      <c r="E13" s="137">
        <f>IF(OR(D13=0,B13=0),0,D13/B13)</f>
        <v>1.100858466907056</v>
      </c>
      <c r="F13" s="138">
        <f>SUM(F5:F12)</f>
        <v>1750</v>
      </c>
      <c r="G13" s="116">
        <f>SUM(G5:G12)</f>
        <v>1822</v>
      </c>
      <c r="H13" s="116">
        <f>SUM(H5:H12)</f>
        <v>1780</v>
      </c>
      <c r="I13" s="139">
        <f>IF(OR(H13=0,F13=0),0,H13/F13)</f>
        <v>1.0171428571428571</v>
      </c>
      <c r="J13" s="123"/>
      <c r="K13" s="123"/>
      <c r="L13" s="129">
        <f>D13-B13</f>
        <v>196.94300000000021</v>
      </c>
      <c r="M13" s="140">
        <f t="shared" si="1"/>
        <v>30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783.23400000000004</v>
      </c>
      <c r="C18" s="114">
        <v>820.97199999999998</v>
      </c>
      <c r="D18" s="114">
        <v>809.51499999999999</v>
      </c>
      <c r="E18" s="131">
        <v>1.0335544677580391</v>
      </c>
      <c r="F18" s="121">
        <v>655</v>
      </c>
      <c r="G18" s="114">
        <v>660</v>
      </c>
      <c r="H18" s="114">
        <v>602</v>
      </c>
      <c r="I18" s="133">
        <v>0.91908396946564885</v>
      </c>
      <c r="J18" s="572">
        <v>0.91871999999999998</v>
      </c>
      <c r="K18" s="573"/>
      <c r="L18" s="147">
        <f>D18-B18</f>
        <v>26.280999999999949</v>
      </c>
      <c r="M18" s="148">
        <f>H18-F18</f>
        <v>-53</v>
      </c>
    </row>
    <row r="19" spans="1:13" ht="14.4" hidden="1" customHeight="1" outlineLevel="1" x14ac:dyDescent="0.3">
      <c r="A19" s="119" t="s">
        <v>169</v>
      </c>
      <c r="B19" s="122">
        <v>198.7</v>
      </c>
      <c r="C19" s="113">
        <v>250.62200000000001</v>
      </c>
      <c r="D19" s="113">
        <v>356.23200000000003</v>
      </c>
      <c r="E19" s="134">
        <v>1.7928132863613491</v>
      </c>
      <c r="F19" s="122">
        <v>205</v>
      </c>
      <c r="G19" s="113">
        <v>231</v>
      </c>
      <c r="H19" s="113">
        <v>254</v>
      </c>
      <c r="I19" s="136">
        <v>1.2390243902439024</v>
      </c>
      <c r="J19" s="572">
        <v>0.99456</v>
      </c>
      <c r="K19" s="573"/>
      <c r="L19" s="149">
        <f t="shared" ref="L19:L26" si="2">D19-B19</f>
        <v>157.53200000000004</v>
      </c>
      <c r="M19" s="150">
        <f t="shared" ref="M19:M26" si="3">H19-F19</f>
        <v>49</v>
      </c>
    </row>
    <row r="20" spans="1:13" ht="14.4" hidden="1" customHeight="1" outlineLevel="1" x14ac:dyDescent="0.3">
      <c r="A20" s="119" t="s">
        <v>170</v>
      </c>
      <c r="B20" s="122">
        <v>644.60299999999995</v>
      </c>
      <c r="C20" s="113">
        <v>584.86300000000006</v>
      </c>
      <c r="D20" s="113">
        <v>544.91600000000005</v>
      </c>
      <c r="E20" s="134">
        <v>0.84535132476888886</v>
      </c>
      <c r="F20" s="122">
        <v>549</v>
      </c>
      <c r="G20" s="113">
        <v>541</v>
      </c>
      <c r="H20" s="113">
        <v>523</v>
      </c>
      <c r="I20" s="136">
        <v>0.95264116575591984</v>
      </c>
      <c r="J20" s="572">
        <v>0.96671999999999991</v>
      </c>
      <c r="K20" s="573"/>
      <c r="L20" s="149">
        <f t="shared" si="2"/>
        <v>-99.686999999999898</v>
      </c>
      <c r="M20" s="150">
        <f t="shared" si="3"/>
        <v>-26</v>
      </c>
    </row>
    <row r="21" spans="1:13" ht="14.4" hidden="1" customHeight="1" outlineLevel="1" x14ac:dyDescent="0.3">
      <c r="A21" s="119" t="s">
        <v>171</v>
      </c>
      <c r="B21" s="122">
        <v>45.779000000000003</v>
      </c>
      <c r="C21" s="113">
        <v>66.453999999999994</v>
      </c>
      <c r="D21" s="113">
        <v>57.393000000000001</v>
      </c>
      <c r="E21" s="134">
        <v>1.2536971100286156</v>
      </c>
      <c r="F21" s="122">
        <v>52</v>
      </c>
      <c r="G21" s="113">
        <v>60</v>
      </c>
      <c r="H21" s="113">
        <v>63</v>
      </c>
      <c r="I21" s="136">
        <v>1.2115384615384615</v>
      </c>
      <c r="J21" s="572">
        <v>1.11744</v>
      </c>
      <c r="K21" s="573"/>
      <c r="L21" s="149">
        <f t="shared" si="2"/>
        <v>11.613999999999997</v>
      </c>
      <c r="M21" s="150">
        <f t="shared" si="3"/>
        <v>11</v>
      </c>
    </row>
    <row r="22" spans="1:13" ht="14.4" hidden="1" customHeight="1" outlineLevel="1" x14ac:dyDescent="0.3">
      <c r="A22" s="119" t="s">
        <v>172</v>
      </c>
      <c r="B22" s="122">
        <v>1.2210000000000001</v>
      </c>
      <c r="C22" s="113">
        <v>0.38</v>
      </c>
      <c r="D22" s="113">
        <v>0</v>
      </c>
      <c r="E22" s="134" t="s">
        <v>577</v>
      </c>
      <c r="F22" s="122">
        <v>1</v>
      </c>
      <c r="G22" s="113">
        <v>1</v>
      </c>
      <c r="H22" s="113">
        <v>0</v>
      </c>
      <c r="I22" s="136" t="s">
        <v>577</v>
      </c>
      <c r="J22" s="572">
        <v>0.96</v>
      </c>
      <c r="K22" s="573"/>
      <c r="L22" s="149">
        <f t="shared" si="2"/>
        <v>-1.2210000000000001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201.38200000000001</v>
      </c>
      <c r="C23" s="113">
        <v>291.512</v>
      </c>
      <c r="D23" s="113">
        <v>249.928</v>
      </c>
      <c r="E23" s="134">
        <v>1.2410642460597272</v>
      </c>
      <c r="F23" s="122">
        <v>221</v>
      </c>
      <c r="G23" s="113">
        <v>250</v>
      </c>
      <c r="H23" s="113">
        <v>245</v>
      </c>
      <c r="I23" s="136">
        <v>1.1085972850678734</v>
      </c>
      <c r="J23" s="572">
        <v>0.98495999999999995</v>
      </c>
      <c r="K23" s="573"/>
      <c r="L23" s="149">
        <f t="shared" si="2"/>
        <v>48.545999999999992</v>
      </c>
      <c r="M23" s="150">
        <f t="shared" si="3"/>
        <v>24</v>
      </c>
    </row>
    <row r="24" spans="1:13" ht="14.4" hidden="1" customHeight="1" outlineLevel="1" x14ac:dyDescent="0.3">
      <c r="A24" s="119" t="s">
        <v>174</v>
      </c>
      <c r="B24" s="122">
        <v>66.308999999999997</v>
      </c>
      <c r="C24" s="113">
        <v>65.531000000000006</v>
      </c>
      <c r="D24" s="113">
        <v>101.17</v>
      </c>
      <c r="E24" s="134">
        <v>1.5257355713402405</v>
      </c>
      <c r="F24" s="122">
        <v>52</v>
      </c>
      <c r="G24" s="113">
        <v>63</v>
      </c>
      <c r="H24" s="113">
        <v>75</v>
      </c>
      <c r="I24" s="136">
        <v>1.4423076923076923</v>
      </c>
      <c r="J24" s="572">
        <v>1.0147199999999998</v>
      </c>
      <c r="K24" s="573"/>
      <c r="L24" s="149">
        <f t="shared" si="2"/>
        <v>34.861000000000004</v>
      </c>
      <c r="M24" s="150">
        <f t="shared" si="3"/>
        <v>23</v>
      </c>
    </row>
    <row r="25" spans="1:13" ht="14.4" hidden="1" customHeight="1" outlineLevel="1" thickBot="1" x14ac:dyDescent="0.35">
      <c r="A25" s="244" t="s">
        <v>212</v>
      </c>
      <c r="B25" s="245">
        <v>11.439</v>
      </c>
      <c r="C25" s="246">
        <v>32.832000000000001</v>
      </c>
      <c r="D25" s="246">
        <v>30.456</v>
      </c>
      <c r="E25" s="247"/>
      <c r="F25" s="245">
        <v>15</v>
      </c>
      <c r="G25" s="246">
        <v>16</v>
      </c>
      <c r="H25" s="246">
        <v>18</v>
      </c>
      <c r="I25" s="249"/>
      <c r="J25" s="364"/>
      <c r="K25" s="365"/>
      <c r="L25" s="252">
        <f>D25-B25</f>
        <v>19.016999999999999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1952.6669999999999</v>
      </c>
      <c r="C26" s="153">
        <f>SUM(C18:C25)</f>
        <v>2113.1660000000002</v>
      </c>
      <c r="D26" s="153">
        <f>SUM(D18:D25)</f>
        <v>2149.61</v>
      </c>
      <c r="E26" s="154">
        <f>IF(OR(D26=0,B26=0),0,D26/B26)</f>
        <v>1.100858466907056</v>
      </c>
      <c r="F26" s="152">
        <f>SUM(F18:F25)</f>
        <v>1750</v>
      </c>
      <c r="G26" s="153">
        <f>SUM(G18:G25)</f>
        <v>1822</v>
      </c>
      <c r="H26" s="153">
        <f>SUM(H18:H25)</f>
        <v>1780</v>
      </c>
      <c r="I26" s="155">
        <f>IF(OR(H26=0,F26=0),0,H26/F26)</f>
        <v>1.0171428571428571</v>
      </c>
      <c r="J26" s="123"/>
      <c r="K26" s="123"/>
      <c r="L26" s="145">
        <f t="shared" si="2"/>
        <v>196.94300000000021</v>
      </c>
      <c r="M26" s="156">
        <f t="shared" si="3"/>
        <v>30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577</v>
      </c>
      <c r="F31" s="132">
        <v>0</v>
      </c>
      <c r="G31" s="114">
        <v>0</v>
      </c>
      <c r="H31" s="114">
        <v>0</v>
      </c>
      <c r="I31" s="133" t="s">
        <v>577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577</v>
      </c>
      <c r="F32" s="135">
        <v>0</v>
      </c>
      <c r="G32" s="113">
        <v>0</v>
      </c>
      <c r="H32" s="113">
        <v>0</v>
      </c>
      <c r="I32" s="136" t="s">
        <v>577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577</v>
      </c>
      <c r="F33" s="135">
        <v>0</v>
      </c>
      <c r="G33" s="113">
        <v>0</v>
      </c>
      <c r="H33" s="113">
        <v>0</v>
      </c>
      <c r="I33" s="136" t="s">
        <v>577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577</v>
      </c>
      <c r="F34" s="135">
        <v>0</v>
      </c>
      <c r="G34" s="113">
        <v>0</v>
      </c>
      <c r="H34" s="113">
        <v>0</v>
      </c>
      <c r="I34" s="136" t="s">
        <v>577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577</v>
      </c>
      <c r="F35" s="135">
        <v>0</v>
      </c>
      <c r="G35" s="113">
        <v>0</v>
      </c>
      <c r="H35" s="113">
        <v>0</v>
      </c>
      <c r="I35" s="136" t="s">
        <v>577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577</v>
      </c>
      <c r="F36" s="135">
        <v>0</v>
      </c>
      <c r="G36" s="113">
        <v>0</v>
      </c>
      <c r="H36" s="113">
        <v>0</v>
      </c>
      <c r="I36" s="136" t="s">
        <v>577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577</v>
      </c>
      <c r="F37" s="135">
        <v>0</v>
      </c>
      <c r="G37" s="113">
        <v>0</v>
      </c>
      <c r="H37" s="113">
        <v>0</v>
      </c>
      <c r="I37" s="136" t="s">
        <v>577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577</v>
      </c>
      <c r="F38" s="248">
        <v>0</v>
      </c>
      <c r="G38" s="246">
        <v>0</v>
      </c>
      <c r="H38" s="246">
        <v>0</v>
      </c>
      <c r="I38" s="249" t="s">
        <v>577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804.31</v>
      </c>
      <c r="C33" s="203">
        <v>540</v>
      </c>
      <c r="D33" s="84">
        <f>IF(C33="","",C33-B33)</f>
        <v>-264.30999999999995</v>
      </c>
      <c r="E33" s="85">
        <f>IF(C33="","",C33/B33)</f>
        <v>0.67138292449428705</v>
      </c>
      <c r="F33" s="86">
        <v>35.9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1901.87</v>
      </c>
      <c r="C34" s="204">
        <v>1460</v>
      </c>
      <c r="D34" s="87">
        <f t="shared" ref="D34:D45" si="0">IF(C34="","",C34-B34)</f>
        <v>-441.86999999999989</v>
      </c>
      <c r="E34" s="88">
        <f t="shared" ref="E34:E45" si="1">IF(C34="","",C34/B34)</f>
        <v>0.76766550815776058</v>
      </c>
      <c r="F34" s="89">
        <v>220.69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2696.45</v>
      </c>
      <c r="C35" s="204">
        <v>2055</v>
      </c>
      <c r="D35" s="87">
        <f t="shared" si="0"/>
        <v>-641.44999999999982</v>
      </c>
      <c r="E35" s="88">
        <f t="shared" si="1"/>
        <v>0.76211314876967873</v>
      </c>
      <c r="F35" s="89">
        <v>298.82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3565.5</v>
      </c>
      <c r="C36" s="204">
        <v>2820</v>
      </c>
      <c r="D36" s="87">
        <f t="shared" si="0"/>
        <v>-745.5</v>
      </c>
      <c r="E36" s="88">
        <f t="shared" si="1"/>
        <v>0.79091291543962983</v>
      </c>
      <c r="F36" s="89">
        <v>443.7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4417.59</v>
      </c>
      <c r="C37" s="204">
        <v>3430</v>
      </c>
      <c r="D37" s="87">
        <f t="shared" si="0"/>
        <v>-987.59000000000015</v>
      </c>
      <c r="E37" s="88">
        <f t="shared" si="1"/>
        <v>0.77644145337163473</v>
      </c>
      <c r="F37" s="89">
        <v>489.27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5379.34</v>
      </c>
      <c r="C38" s="204">
        <v>4113</v>
      </c>
      <c r="D38" s="87">
        <f t="shared" si="0"/>
        <v>-1266.3400000000001</v>
      </c>
      <c r="E38" s="88">
        <f t="shared" si="1"/>
        <v>0.76459193878802978</v>
      </c>
      <c r="F38" s="89">
        <v>525.95000000000005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6452.95</v>
      </c>
      <c r="C39" s="204">
        <v>4932</v>
      </c>
      <c r="D39" s="87">
        <f t="shared" si="0"/>
        <v>-1520.9499999999998</v>
      </c>
      <c r="E39" s="88">
        <f t="shared" si="1"/>
        <v>0.76430159849371215</v>
      </c>
      <c r="F39" s="89">
        <v>618.47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7288.66</v>
      </c>
      <c r="C40" s="204">
        <v>5545</v>
      </c>
      <c r="D40" s="87">
        <f t="shared" si="0"/>
        <v>-1743.6599999999999</v>
      </c>
      <c r="E40" s="88">
        <f t="shared" si="1"/>
        <v>0.76077084127946704</v>
      </c>
      <c r="F40" s="89">
        <v>683.65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8190.69</v>
      </c>
      <c r="C41" s="204">
        <v>6222</v>
      </c>
      <c r="D41" s="87">
        <f t="shared" si="0"/>
        <v>-1968.6899999999996</v>
      </c>
      <c r="E41" s="88">
        <f t="shared" si="1"/>
        <v>0.75964296048318281</v>
      </c>
      <c r="F41" s="89">
        <v>752.08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9311.64</v>
      </c>
      <c r="C42" s="204">
        <v>7073</v>
      </c>
      <c r="D42" s="87">
        <f t="shared" si="0"/>
        <v>-2238.6399999999994</v>
      </c>
      <c r="E42" s="88">
        <f t="shared" si="1"/>
        <v>0.75958692561138541</v>
      </c>
      <c r="F42" s="89">
        <v>841.74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10278.790000000001</v>
      </c>
      <c r="C43" s="204">
        <v>7785</v>
      </c>
      <c r="D43" s="87">
        <f t="shared" si="0"/>
        <v>-2493.7900000000009</v>
      </c>
      <c r="E43" s="88">
        <f t="shared" si="1"/>
        <v>0.75738486728496246</v>
      </c>
      <c r="F43" s="89">
        <v>898.63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9152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8754</v>
      </c>
      <c r="B5" s="853"/>
      <c r="C5" s="854"/>
      <c r="D5" s="855"/>
      <c r="E5" s="856"/>
      <c r="F5" s="857"/>
      <c r="G5" s="858"/>
      <c r="H5" s="859">
        <v>1</v>
      </c>
      <c r="I5" s="860">
        <v>14.02</v>
      </c>
      <c r="J5" s="861">
        <v>16</v>
      </c>
      <c r="K5" s="862">
        <v>13.87</v>
      </c>
      <c r="L5" s="863">
        <v>8</v>
      </c>
      <c r="M5" s="863">
        <v>72</v>
      </c>
      <c r="N5" s="864">
        <v>23.91</v>
      </c>
      <c r="O5" s="863" t="s">
        <v>8755</v>
      </c>
      <c r="P5" s="865" t="s">
        <v>8756</v>
      </c>
      <c r="Q5" s="866">
        <f>H5-B5</f>
        <v>1</v>
      </c>
      <c r="R5" s="866">
        <f>I5-C5</f>
        <v>14.02</v>
      </c>
      <c r="S5" s="853">
        <f>IF(H5=0,"",H5*N5)</f>
        <v>23.91</v>
      </c>
      <c r="T5" s="853">
        <f>IF(H5=0,"",H5*J5)</f>
        <v>16</v>
      </c>
      <c r="U5" s="853">
        <f>IF(H5=0,"",T5-S5)</f>
        <v>-7.91</v>
      </c>
      <c r="V5" s="867">
        <f>IF(H5=0,"",T5/S5)</f>
        <v>0.66917607695524883</v>
      </c>
      <c r="W5" s="868"/>
    </row>
    <row r="6" spans="1:23" ht="14.4" customHeight="1" x14ac:dyDescent="0.3">
      <c r="A6" s="884" t="s">
        <v>8757</v>
      </c>
      <c r="B6" s="832">
        <v>1</v>
      </c>
      <c r="C6" s="833">
        <v>8.7799999999999994</v>
      </c>
      <c r="D6" s="834">
        <v>21</v>
      </c>
      <c r="E6" s="815">
        <v>1</v>
      </c>
      <c r="F6" s="816">
        <v>7.77</v>
      </c>
      <c r="G6" s="817">
        <v>13</v>
      </c>
      <c r="H6" s="819"/>
      <c r="I6" s="813"/>
      <c r="J6" s="814"/>
      <c r="K6" s="818">
        <v>7.77</v>
      </c>
      <c r="L6" s="819">
        <v>5</v>
      </c>
      <c r="M6" s="819">
        <v>45</v>
      </c>
      <c r="N6" s="820">
        <v>15.05</v>
      </c>
      <c r="O6" s="819" t="s">
        <v>8755</v>
      </c>
      <c r="P6" s="836" t="s">
        <v>8758</v>
      </c>
      <c r="Q6" s="821">
        <f t="shared" ref="Q6:R69" si="0">H6-B6</f>
        <v>-1</v>
      </c>
      <c r="R6" s="821">
        <f t="shared" si="0"/>
        <v>-8.7799999999999994</v>
      </c>
      <c r="S6" s="832" t="str">
        <f t="shared" ref="S6:S69" si="1">IF(H6=0,"",H6*N6)</f>
        <v/>
      </c>
      <c r="T6" s="832" t="str">
        <f t="shared" ref="T6:T69" si="2">IF(H6=0,"",H6*J6)</f>
        <v/>
      </c>
      <c r="U6" s="832" t="str">
        <f t="shared" ref="U6:U69" si="3">IF(H6=0,"",T6-S6)</f>
        <v/>
      </c>
      <c r="V6" s="837" t="str">
        <f t="shared" ref="V6:V69" si="4">IF(H6=0,"",T6/S6)</f>
        <v/>
      </c>
      <c r="W6" s="822"/>
    </row>
    <row r="7" spans="1:23" ht="14.4" customHeight="1" x14ac:dyDescent="0.3">
      <c r="A7" s="884" t="s">
        <v>8759</v>
      </c>
      <c r="B7" s="832"/>
      <c r="C7" s="833"/>
      <c r="D7" s="834"/>
      <c r="E7" s="815">
        <v>1</v>
      </c>
      <c r="F7" s="816">
        <v>33.72</v>
      </c>
      <c r="G7" s="817">
        <v>53</v>
      </c>
      <c r="H7" s="819"/>
      <c r="I7" s="813"/>
      <c r="J7" s="814"/>
      <c r="K7" s="818">
        <v>33.15</v>
      </c>
      <c r="L7" s="819">
        <v>15</v>
      </c>
      <c r="M7" s="819">
        <v>135</v>
      </c>
      <c r="N7" s="820">
        <v>45.08</v>
      </c>
      <c r="O7" s="819" t="s">
        <v>8755</v>
      </c>
      <c r="P7" s="836" t="s">
        <v>8760</v>
      </c>
      <c r="Q7" s="821">
        <f t="shared" si="0"/>
        <v>0</v>
      </c>
      <c r="R7" s="821">
        <f t="shared" si="0"/>
        <v>0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7" t="str">
        <f t="shared" si="4"/>
        <v/>
      </c>
      <c r="W7" s="822"/>
    </row>
    <row r="8" spans="1:23" ht="14.4" customHeight="1" x14ac:dyDescent="0.3">
      <c r="A8" s="884" t="s">
        <v>8761</v>
      </c>
      <c r="B8" s="832"/>
      <c r="C8" s="833"/>
      <c r="D8" s="834"/>
      <c r="E8" s="835"/>
      <c r="F8" s="813"/>
      <c r="G8" s="814"/>
      <c r="H8" s="815">
        <v>1</v>
      </c>
      <c r="I8" s="816">
        <v>20.34</v>
      </c>
      <c r="J8" s="817">
        <v>26</v>
      </c>
      <c r="K8" s="818">
        <v>20.34</v>
      </c>
      <c r="L8" s="819">
        <v>10</v>
      </c>
      <c r="M8" s="819">
        <v>87</v>
      </c>
      <c r="N8" s="820">
        <v>28.99</v>
      </c>
      <c r="O8" s="819" t="s">
        <v>8755</v>
      </c>
      <c r="P8" s="836" t="s">
        <v>8762</v>
      </c>
      <c r="Q8" s="821">
        <f t="shared" si="0"/>
        <v>1</v>
      </c>
      <c r="R8" s="821">
        <f t="shared" si="0"/>
        <v>20.34</v>
      </c>
      <c r="S8" s="832">
        <f t="shared" si="1"/>
        <v>28.99</v>
      </c>
      <c r="T8" s="832">
        <f t="shared" si="2"/>
        <v>26</v>
      </c>
      <c r="U8" s="832">
        <f t="shared" si="3"/>
        <v>-2.9899999999999984</v>
      </c>
      <c r="V8" s="837">
        <f t="shared" si="4"/>
        <v>0.89686098654708524</v>
      </c>
      <c r="W8" s="822"/>
    </row>
    <row r="9" spans="1:23" ht="14.4" customHeight="1" x14ac:dyDescent="0.3">
      <c r="A9" s="884" t="s">
        <v>8763</v>
      </c>
      <c r="B9" s="832">
        <v>1</v>
      </c>
      <c r="C9" s="833">
        <v>15.67</v>
      </c>
      <c r="D9" s="834">
        <v>15</v>
      </c>
      <c r="E9" s="815">
        <v>1</v>
      </c>
      <c r="F9" s="816">
        <v>12.38</v>
      </c>
      <c r="G9" s="817">
        <v>27</v>
      </c>
      <c r="H9" s="819">
        <v>1</v>
      </c>
      <c r="I9" s="813">
        <v>12.38</v>
      </c>
      <c r="J9" s="823">
        <v>23</v>
      </c>
      <c r="K9" s="818">
        <v>12.38</v>
      </c>
      <c r="L9" s="819">
        <v>7</v>
      </c>
      <c r="M9" s="819">
        <v>61</v>
      </c>
      <c r="N9" s="820">
        <v>20.350000000000001</v>
      </c>
      <c r="O9" s="819" t="s">
        <v>8755</v>
      </c>
      <c r="P9" s="836" t="s">
        <v>8764</v>
      </c>
      <c r="Q9" s="821">
        <f t="shared" si="0"/>
        <v>0</v>
      </c>
      <c r="R9" s="821">
        <f t="shared" si="0"/>
        <v>-3.2899999999999991</v>
      </c>
      <c r="S9" s="832">
        <f t="shared" si="1"/>
        <v>20.350000000000001</v>
      </c>
      <c r="T9" s="832">
        <f t="shared" si="2"/>
        <v>23</v>
      </c>
      <c r="U9" s="832">
        <f t="shared" si="3"/>
        <v>2.6499999999999986</v>
      </c>
      <c r="V9" s="837">
        <f t="shared" si="4"/>
        <v>1.1302211302211302</v>
      </c>
      <c r="W9" s="822">
        <v>3</v>
      </c>
    </row>
    <row r="10" spans="1:23" ht="14.4" customHeight="1" x14ac:dyDescent="0.3">
      <c r="A10" s="885" t="s">
        <v>8765</v>
      </c>
      <c r="B10" s="869">
        <v>2</v>
      </c>
      <c r="C10" s="870">
        <v>26.51</v>
      </c>
      <c r="D10" s="838">
        <v>20.5</v>
      </c>
      <c r="E10" s="871">
        <v>3</v>
      </c>
      <c r="F10" s="872">
        <v>37.94</v>
      </c>
      <c r="G10" s="824">
        <v>24</v>
      </c>
      <c r="H10" s="873">
        <v>1</v>
      </c>
      <c r="I10" s="874">
        <v>14.12</v>
      </c>
      <c r="J10" s="825">
        <v>27</v>
      </c>
      <c r="K10" s="875">
        <v>12.65</v>
      </c>
      <c r="L10" s="873">
        <v>7</v>
      </c>
      <c r="M10" s="873">
        <v>61</v>
      </c>
      <c r="N10" s="876">
        <v>20.38</v>
      </c>
      <c r="O10" s="873" t="s">
        <v>8755</v>
      </c>
      <c r="P10" s="877" t="s">
        <v>8766</v>
      </c>
      <c r="Q10" s="878">
        <f t="shared" si="0"/>
        <v>-1</v>
      </c>
      <c r="R10" s="878">
        <f t="shared" si="0"/>
        <v>-12.390000000000002</v>
      </c>
      <c r="S10" s="869">
        <f t="shared" si="1"/>
        <v>20.38</v>
      </c>
      <c r="T10" s="869">
        <f t="shared" si="2"/>
        <v>27</v>
      </c>
      <c r="U10" s="869">
        <f t="shared" si="3"/>
        <v>6.620000000000001</v>
      </c>
      <c r="V10" s="879">
        <f t="shared" si="4"/>
        <v>1.3248282630029442</v>
      </c>
      <c r="W10" s="826">
        <v>7</v>
      </c>
    </row>
    <row r="11" spans="1:23" ht="14.4" customHeight="1" x14ac:dyDescent="0.3">
      <c r="A11" s="884" t="s">
        <v>8767</v>
      </c>
      <c r="B11" s="832">
        <v>1</v>
      </c>
      <c r="C11" s="833">
        <v>3.29</v>
      </c>
      <c r="D11" s="834">
        <v>11</v>
      </c>
      <c r="E11" s="835"/>
      <c r="F11" s="813"/>
      <c r="G11" s="814"/>
      <c r="H11" s="815">
        <v>1</v>
      </c>
      <c r="I11" s="816">
        <v>4.03</v>
      </c>
      <c r="J11" s="823">
        <v>17</v>
      </c>
      <c r="K11" s="818">
        <v>3.29</v>
      </c>
      <c r="L11" s="819">
        <v>3</v>
      </c>
      <c r="M11" s="819">
        <v>31</v>
      </c>
      <c r="N11" s="820">
        <v>10.41</v>
      </c>
      <c r="O11" s="819" t="s">
        <v>8755</v>
      </c>
      <c r="P11" s="836" t="s">
        <v>8768</v>
      </c>
      <c r="Q11" s="821">
        <f t="shared" si="0"/>
        <v>0</v>
      </c>
      <c r="R11" s="821">
        <f t="shared" si="0"/>
        <v>0.74000000000000021</v>
      </c>
      <c r="S11" s="832">
        <f t="shared" si="1"/>
        <v>10.41</v>
      </c>
      <c r="T11" s="832">
        <f t="shared" si="2"/>
        <v>17</v>
      </c>
      <c r="U11" s="832">
        <f t="shared" si="3"/>
        <v>6.59</v>
      </c>
      <c r="V11" s="837">
        <f t="shared" si="4"/>
        <v>1.6330451488952931</v>
      </c>
      <c r="W11" s="822">
        <v>7</v>
      </c>
    </row>
    <row r="12" spans="1:23" ht="14.4" customHeight="1" x14ac:dyDescent="0.3">
      <c r="A12" s="884" t="s">
        <v>8769</v>
      </c>
      <c r="B12" s="832"/>
      <c r="C12" s="833"/>
      <c r="D12" s="834"/>
      <c r="E12" s="815">
        <v>1</v>
      </c>
      <c r="F12" s="816">
        <v>1.92</v>
      </c>
      <c r="G12" s="817">
        <v>5</v>
      </c>
      <c r="H12" s="819"/>
      <c r="I12" s="813"/>
      <c r="J12" s="814"/>
      <c r="K12" s="818">
        <v>1.69</v>
      </c>
      <c r="L12" s="819">
        <v>2</v>
      </c>
      <c r="M12" s="819">
        <v>21</v>
      </c>
      <c r="N12" s="820">
        <v>7.01</v>
      </c>
      <c r="O12" s="819" t="s">
        <v>8755</v>
      </c>
      <c r="P12" s="836" t="s">
        <v>8770</v>
      </c>
      <c r="Q12" s="821">
        <f t="shared" si="0"/>
        <v>0</v>
      </c>
      <c r="R12" s="821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2"/>
    </row>
    <row r="13" spans="1:23" ht="14.4" customHeight="1" x14ac:dyDescent="0.3">
      <c r="A13" s="885" t="s">
        <v>8771</v>
      </c>
      <c r="B13" s="869"/>
      <c r="C13" s="870"/>
      <c r="D13" s="838"/>
      <c r="E13" s="871">
        <v>1</v>
      </c>
      <c r="F13" s="872">
        <v>2.2799999999999998</v>
      </c>
      <c r="G13" s="824">
        <v>3</v>
      </c>
      <c r="H13" s="873"/>
      <c r="I13" s="874"/>
      <c r="J13" s="827"/>
      <c r="K13" s="875">
        <v>2.2799999999999998</v>
      </c>
      <c r="L13" s="873">
        <v>3</v>
      </c>
      <c r="M13" s="873">
        <v>26</v>
      </c>
      <c r="N13" s="876">
        <v>8.7100000000000009</v>
      </c>
      <c r="O13" s="873" t="s">
        <v>8755</v>
      </c>
      <c r="P13" s="877" t="s">
        <v>8772</v>
      </c>
      <c r="Q13" s="878">
        <f t="shared" si="0"/>
        <v>0</v>
      </c>
      <c r="R13" s="878">
        <f t="shared" si="0"/>
        <v>0</v>
      </c>
      <c r="S13" s="869" t="str">
        <f t="shared" si="1"/>
        <v/>
      </c>
      <c r="T13" s="869" t="str">
        <f t="shared" si="2"/>
        <v/>
      </c>
      <c r="U13" s="869" t="str">
        <f t="shared" si="3"/>
        <v/>
      </c>
      <c r="V13" s="879" t="str">
        <f t="shared" si="4"/>
        <v/>
      </c>
      <c r="W13" s="826"/>
    </row>
    <row r="14" spans="1:23" ht="14.4" customHeight="1" x14ac:dyDescent="0.3">
      <c r="A14" s="884" t="s">
        <v>8773</v>
      </c>
      <c r="B14" s="832">
        <v>2</v>
      </c>
      <c r="C14" s="833">
        <v>0.9</v>
      </c>
      <c r="D14" s="834">
        <v>3</v>
      </c>
      <c r="E14" s="815">
        <v>7</v>
      </c>
      <c r="F14" s="816">
        <v>3.14</v>
      </c>
      <c r="G14" s="817">
        <v>2.2999999999999998</v>
      </c>
      <c r="H14" s="819">
        <v>7</v>
      </c>
      <c r="I14" s="813">
        <v>3.14</v>
      </c>
      <c r="J14" s="814">
        <v>3</v>
      </c>
      <c r="K14" s="818">
        <v>0.45</v>
      </c>
      <c r="L14" s="819">
        <v>1</v>
      </c>
      <c r="M14" s="819">
        <v>9</v>
      </c>
      <c r="N14" s="820">
        <v>3.12</v>
      </c>
      <c r="O14" s="819" t="s">
        <v>8755</v>
      </c>
      <c r="P14" s="836" t="s">
        <v>8774</v>
      </c>
      <c r="Q14" s="821">
        <f t="shared" si="0"/>
        <v>5</v>
      </c>
      <c r="R14" s="821">
        <f t="shared" si="0"/>
        <v>2.2400000000000002</v>
      </c>
      <c r="S14" s="832">
        <f t="shared" si="1"/>
        <v>21.84</v>
      </c>
      <c r="T14" s="832">
        <f t="shared" si="2"/>
        <v>21</v>
      </c>
      <c r="U14" s="832">
        <f t="shared" si="3"/>
        <v>-0.83999999999999986</v>
      </c>
      <c r="V14" s="837">
        <f t="shared" si="4"/>
        <v>0.96153846153846156</v>
      </c>
      <c r="W14" s="822">
        <v>1</v>
      </c>
    </row>
    <row r="15" spans="1:23" ht="14.4" customHeight="1" x14ac:dyDescent="0.3">
      <c r="A15" s="885" t="s">
        <v>8775</v>
      </c>
      <c r="B15" s="869"/>
      <c r="C15" s="870"/>
      <c r="D15" s="838"/>
      <c r="E15" s="871">
        <v>2</v>
      </c>
      <c r="F15" s="872">
        <v>1.23</v>
      </c>
      <c r="G15" s="824">
        <v>4</v>
      </c>
      <c r="H15" s="873"/>
      <c r="I15" s="874"/>
      <c r="J15" s="827"/>
      <c r="K15" s="875">
        <v>0.61</v>
      </c>
      <c r="L15" s="873">
        <v>1</v>
      </c>
      <c r="M15" s="873">
        <v>11</v>
      </c>
      <c r="N15" s="876">
        <v>3.61</v>
      </c>
      <c r="O15" s="873" t="s">
        <v>8755</v>
      </c>
      <c r="P15" s="877" t="s">
        <v>8776</v>
      </c>
      <c r="Q15" s="878">
        <f t="shared" si="0"/>
        <v>0</v>
      </c>
      <c r="R15" s="878">
        <f t="shared" si="0"/>
        <v>0</v>
      </c>
      <c r="S15" s="869" t="str">
        <f t="shared" si="1"/>
        <v/>
      </c>
      <c r="T15" s="869" t="str">
        <f t="shared" si="2"/>
        <v/>
      </c>
      <c r="U15" s="869" t="str">
        <f t="shared" si="3"/>
        <v/>
      </c>
      <c r="V15" s="879" t="str">
        <f t="shared" si="4"/>
        <v/>
      </c>
      <c r="W15" s="826"/>
    </row>
    <row r="16" spans="1:23" ht="14.4" customHeight="1" x14ac:dyDescent="0.3">
      <c r="A16" s="884" t="s">
        <v>8777</v>
      </c>
      <c r="B16" s="832">
        <v>1</v>
      </c>
      <c r="C16" s="833">
        <v>0.24</v>
      </c>
      <c r="D16" s="834">
        <v>3</v>
      </c>
      <c r="E16" s="835"/>
      <c r="F16" s="813"/>
      <c r="G16" s="814"/>
      <c r="H16" s="815">
        <v>2</v>
      </c>
      <c r="I16" s="816">
        <v>0.47</v>
      </c>
      <c r="J16" s="823">
        <v>3</v>
      </c>
      <c r="K16" s="818">
        <v>0.24</v>
      </c>
      <c r="L16" s="819">
        <v>1</v>
      </c>
      <c r="M16" s="819">
        <v>5</v>
      </c>
      <c r="N16" s="820">
        <v>1.77</v>
      </c>
      <c r="O16" s="819" t="s">
        <v>8755</v>
      </c>
      <c r="P16" s="836" t="s">
        <v>8778</v>
      </c>
      <c r="Q16" s="821">
        <f t="shared" si="0"/>
        <v>1</v>
      </c>
      <c r="R16" s="821">
        <f t="shared" si="0"/>
        <v>0.22999999999999998</v>
      </c>
      <c r="S16" s="832">
        <f t="shared" si="1"/>
        <v>3.54</v>
      </c>
      <c r="T16" s="832">
        <f t="shared" si="2"/>
        <v>6</v>
      </c>
      <c r="U16" s="832">
        <f t="shared" si="3"/>
        <v>2.46</v>
      </c>
      <c r="V16" s="837">
        <f t="shared" si="4"/>
        <v>1.6949152542372881</v>
      </c>
      <c r="W16" s="822">
        <v>2</v>
      </c>
    </row>
    <row r="17" spans="1:23" ht="14.4" customHeight="1" x14ac:dyDescent="0.3">
      <c r="A17" s="884" t="s">
        <v>8779</v>
      </c>
      <c r="B17" s="828">
        <v>10</v>
      </c>
      <c r="C17" s="829">
        <v>12.72</v>
      </c>
      <c r="D17" s="830">
        <v>4.8</v>
      </c>
      <c r="E17" s="835">
        <v>3</v>
      </c>
      <c r="F17" s="813">
        <v>3.73</v>
      </c>
      <c r="G17" s="814">
        <v>3</v>
      </c>
      <c r="H17" s="819">
        <v>3</v>
      </c>
      <c r="I17" s="813">
        <v>3.86</v>
      </c>
      <c r="J17" s="814">
        <v>3.7</v>
      </c>
      <c r="K17" s="818">
        <v>1.24</v>
      </c>
      <c r="L17" s="819">
        <v>2</v>
      </c>
      <c r="M17" s="819">
        <v>18</v>
      </c>
      <c r="N17" s="820">
        <v>5.94</v>
      </c>
      <c r="O17" s="819" t="s">
        <v>8755</v>
      </c>
      <c r="P17" s="836" t="s">
        <v>8780</v>
      </c>
      <c r="Q17" s="821">
        <f t="shared" si="0"/>
        <v>-7</v>
      </c>
      <c r="R17" s="821">
        <f t="shared" si="0"/>
        <v>-8.8600000000000012</v>
      </c>
      <c r="S17" s="832">
        <f t="shared" si="1"/>
        <v>17.82</v>
      </c>
      <c r="T17" s="832">
        <f t="shared" si="2"/>
        <v>11.100000000000001</v>
      </c>
      <c r="U17" s="832">
        <f t="shared" si="3"/>
        <v>-6.7199999999999989</v>
      </c>
      <c r="V17" s="837">
        <f t="shared" si="4"/>
        <v>0.62289562289562295</v>
      </c>
      <c r="W17" s="822"/>
    </row>
    <row r="18" spans="1:23" ht="14.4" customHeight="1" x14ac:dyDescent="0.3">
      <c r="A18" s="885" t="s">
        <v>8781</v>
      </c>
      <c r="B18" s="880">
        <v>1</v>
      </c>
      <c r="C18" s="881">
        <v>2.5</v>
      </c>
      <c r="D18" s="831">
        <v>11</v>
      </c>
      <c r="E18" s="882">
        <v>2</v>
      </c>
      <c r="F18" s="874">
        <v>3.36</v>
      </c>
      <c r="G18" s="827">
        <v>2.5</v>
      </c>
      <c r="H18" s="873">
        <v>1</v>
      </c>
      <c r="I18" s="874">
        <v>2.5</v>
      </c>
      <c r="J18" s="827">
        <v>5</v>
      </c>
      <c r="K18" s="875">
        <v>2.5</v>
      </c>
      <c r="L18" s="873">
        <v>4</v>
      </c>
      <c r="M18" s="873">
        <v>35</v>
      </c>
      <c r="N18" s="876">
        <v>11.72</v>
      </c>
      <c r="O18" s="873" t="s">
        <v>8755</v>
      </c>
      <c r="P18" s="877" t="s">
        <v>8782</v>
      </c>
      <c r="Q18" s="878">
        <f t="shared" si="0"/>
        <v>0</v>
      </c>
      <c r="R18" s="878">
        <f t="shared" si="0"/>
        <v>0</v>
      </c>
      <c r="S18" s="869">
        <f t="shared" si="1"/>
        <v>11.72</v>
      </c>
      <c r="T18" s="869">
        <f t="shared" si="2"/>
        <v>5</v>
      </c>
      <c r="U18" s="869">
        <f t="shared" si="3"/>
        <v>-6.7200000000000006</v>
      </c>
      <c r="V18" s="879">
        <f t="shared" si="4"/>
        <v>0.42662116040955628</v>
      </c>
      <c r="W18" s="826"/>
    </row>
    <row r="19" spans="1:23" ht="14.4" customHeight="1" x14ac:dyDescent="0.3">
      <c r="A19" s="884" t="s">
        <v>8783</v>
      </c>
      <c r="B19" s="832">
        <v>1</v>
      </c>
      <c r="C19" s="833">
        <v>0.62</v>
      </c>
      <c r="D19" s="834">
        <v>2</v>
      </c>
      <c r="E19" s="835">
        <v>1</v>
      </c>
      <c r="F19" s="813">
        <v>0.64</v>
      </c>
      <c r="G19" s="814">
        <v>4</v>
      </c>
      <c r="H19" s="815">
        <v>2</v>
      </c>
      <c r="I19" s="816">
        <v>0.95</v>
      </c>
      <c r="J19" s="817">
        <v>2</v>
      </c>
      <c r="K19" s="818">
        <v>0.62</v>
      </c>
      <c r="L19" s="819">
        <v>2</v>
      </c>
      <c r="M19" s="819">
        <v>18</v>
      </c>
      <c r="N19" s="820">
        <v>5.93</v>
      </c>
      <c r="O19" s="819" t="s">
        <v>8755</v>
      </c>
      <c r="P19" s="836" t="s">
        <v>8784</v>
      </c>
      <c r="Q19" s="821">
        <f t="shared" si="0"/>
        <v>1</v>
      </c>
      <c r="R19" s="821">
        <f t="shared" si="0"/>
        <v>0.32999999999999996</v>
      </c>
      <c r="S19" s="832">
        <f t="shared" si="1"/>
        <v>11.86</v>
      </c>
      <c r="T19" s="832">
        <f t="shared" si="2"/>
        <v>4</v>
      </c>
      <c r="U19" s="832">
        <f t="shared" si="3"/>
        <v>-7.8599999999999994</v>
      </c>
      <c r="V19" s="837">
        <f t="shared" si="4"/>
        <v>0.33726812816188873</v>
      </c>
      <c r="W19" s="822"/>
    </row>
    <row r="20" spans="1:23" ht="14.4" customHeight="1" x14ac:dyDescent="0.3">
      <c r="A20" s="885" t="s">
        <v>8785</v>
      </c>
      <c r="B20" s="869"/>
      <c r="C20" s="870"/>
      <c r="D20" s="838"/>
      <c r="E20" s="882">
        <v>1</v>
      </c>
      <c r="F20" s="874">
        <v>1.0900000000000001</v>
      </c>
      <c r="G20" s="827">
        <v>3</v>
      </c>
      <c r="H20" s="871"/>
      <c r="I20" s="872"/>
      <c r="J20" s="824"/>
      <c r="K20" s="875">
        <v>1.0900000000000001</v>
      </c>
      <c r="L20" s="873">
        <v>3</v>
      </c>
      <c r="M20" s="873">
        <v>26</v>
      </c>
      <c r="N20" s="876">
        <v>8.58</v>
      </c>
      <c r="O20" s="873" t="s">
        <v>8755</v>
      </c>
      <c r="P20" s="877" t="s">
        <v>8786</v>
      </c>
      <c r="Q20" s="878">
        <f t="shared" si="0"/>
        <v>0</v>
      </c>
      <c r="R20" s="878">
        <f t="shared" si="0"/>
        <v>0</v>
      </c>
      <c r="S20" s="869" t="str">
        <f t="shared" si="1"/>
        <v/>
      </c>
      <c r="T20" s="869" t="str">
        <f t="shared" si="2"/>
        <v/>
      </c>
      <c r="U20" s="869" t="str">
        <f t="shared" si="3"/>
        <v/>
      </c>
      <c r="V20" s="879" t="str">
        <f t="shared" si="4"/>
        <v/>
      </c>
      <c r="W20" s="826"/>
    </row>
    <row r="21" spans="1:23" ht="14.4" customHeight="1" x14ac:dyDescent="0.3">
      <c r="A21" s="884" t="s">
        <v>8787</v>
      </c>
      <c r="B21" s="832">
        <v>2</v>
      </c>
      <c r="C21" s="833">
        <v>0.99</v>
      </c>
      <c r="D21" s="834">
        <v>3</v>
      </c>
      <c r="E21" s="835">
        <v>2</v>
      </c>
      <c r="F21" s="813">
        <v>0.99</v>
      </c>
      <c r="G21" s="814">
        <v>2.5</v>
      </c>
      <c r="H21" s="815">
        <v>3</v>
      </c>
      <c r="I21" s="816">
        <v>1.49</v>
      </c>
      <c r="J21" s="817">
        <v>3.7</v>
      </c>
      <c r="K21" s="818">
        <v>0.5</v>
      </c>
      <c r="L21" s="819">
        <v>2</v>
      </c>
      <c r="M21" s="819">
        <v>18</v>
      </c>
      <c r="N21" s="820">
        <v>6.02</v>
      </c>
      <c r="O21" s="819" t="s">
        <v>8755</v>
      </c>
      <c r="P21" s="836" t="s">
        <v>8788</v>
      </c>
      <c r="Q21" s="821">
        <f t="shared" si="0"/>
        <v>1</v>
      </c>
      <c r="R21" s="821">
        <f t="shared" si="0"/>
        <v>0.5</v>
      </c>
      <c r="S21" s="832">
        <f t="shared" si="1"/>
        <v>18.059999999999999</v>
      </c>
      <c r="T21" s="832">
        <f t="shared" si="2"/>
        <v>11.100000000000001</v>
      </c>
      <c r="U21" s="832">
        <f t="shared" si="3"/>
        <v>-6.9599999999999973</v>
      </c>
      <c r="V21" s="837">
        <f t="shared" si="4"/>
        <v>0.61461794019933569</v>
      </c>
      <c r="W21" s="822"/>
    </row>
    <row r="22" spans="1:23" ht="14.4" customHeight="1" x14ac:dyDescent="0.3">
      <c r="A22" s="884" t="s">
        <v>8789</v>
      </c>
      <c r="B22" s="832">
        <v>7</v>
      </c>
      <c r="C22" s="833">
        <v>4.74</v>
      </c>
      <c r="D22" s="834">
        <v>3.7</v>
      </c>
      <c r="E22" s="835">
        <v>6</v>
      </c>
      <c r="F22" s="813">
        <v>4.0599999999999996</v>
      </c>
      <c r="G22" s="814">
        <v>4</v>
      </c>
      <c r="H22" s="815">
        <v>8</v>
      </c>
      <c r="I22" s="816">
        <v>5.4</v>
      </c>
      <c r="J22" s="817">
        <v>3.5</v>
      </c>
      <c r="K22" s="818">
        <v>0.67</v>
      </c>
      <c r="L22" s="819">
        <v>2</v>
      </c>
      <c r="M22" s="819">
        <v>18</v>
      </c>
      <c r="N22" s="820">
        <v>6.08</v>
      </c>
      <c r="O22" s="819" t="s">
        <v>8755</v>
      </c>
      <c r="P22" s="836" t="s">
        <v>8790</v>
      </c>
      <c r="Q22" s="821">
        <f t="shared" si="0"/>
        <v>1</v>
      </c>
      <c r="R22" s="821">
        <f t="shared" si="0"/>
        <v>0.66000000000000014</v>
      </c>
      <c r="S22" s="832">
        <f t="shared" si="1"/>
        <v>48.64</v>
      </c>
      <c r="T22" s="832">
        <f t="shared" si="2"/>
        <v>28</v>
      </c>
      <c r="U22" s="832">
        <f t="shared" si="3"/>
        <v>-20.64</v>
      </c>
      <c r="V22" s="837">
        <f t="shared" si="4"/>
        <v>0.57565789473684215</v>
      </c>
      <c r="W22" s="822"/>
    </row>
    <row r="23" spans="1:23" ht="14.4" customHeight="1" x14ac:dyDescent="0.3">
      <c r="A23" s="885" t="s">
        <v>8791</v>
      </c>
      <c r="B23" s="869">
        <v>5</v>
      </c>
      <c r="C23" s="870">
        <v>5.58</v>
      </c>
      <c r="D23" s="838">
        <v>4.5999999999999996</v>
      </c>
      <c r="E23" s="882">
        <v>3</v>
      </c>
      <c r="F23" s="874">
        <v>3.37</v>
      </c>
      <c r="G23" s="827">
        <v>6</v>
      </c>
      <c r="H23" s="871">
        <v>5</v>
      </c>
      <c r="I23" s="872">
        <v>5.58</v>
      </c>
      <c r="J23" s="824">
        <v>5.4</v>
      </c>
      <c r="K23" s="875">
        <v>1.1200000000000001</v>
      </c>
      <c r="L23" s="873">
        <v>3</v>
      </c>
      <c r="M23" s="873">
        <v>26</v>
      </c>
      <c r="N23" s="876">
        <v>8.58</v>
      </c>
      <c r="O23" s="873" t="s">
        <v>8755</v>
      </c>
      <c r="P23" s="877" t="s">
        <v>8792</v>
      </c>
      <c r="Q23" s="878">
        <f t="shared" si="0"/>
        <v>0</v>
      </c>
      <c r="R23" s="878">
        <f t="shared" si="0"/>
        <v>0</v>
      </c>
      <c r="S23" s="869">
        <f t="shared" si="1"/>
        <v>42.9</v>
      </c>
      <c r="T23" s="869">
        <f t="shared" si="2"/>
        <v>27</v>
      </c>
      <c r="U23" s="869">
        <f t="shared" si="3"/>
        <v>-15.899999999999999</v>
      </c>
      <c r="V23" s="879">
        <f t="shared" si="4"/>
        <v>0.62937062937062938</v>
      </c>
      <c r="W23" s="826"/>
    </row>
    <row r="24" spans="1:23" ht="14.4" customHeight="1" x14ac:dyDescent="0.3">
      <c r="A24" s="885" t="s">
        <v>8793</v>
      </c>
      <c r="B24" s="869"/>
      <c r="C24" s="870"/>
      <c r="D24" s="838"/>
      <c r="E24" s="882">
        <v>4</v>
      </c>
      <c r="F24" s="874">
        <v>9.61</v>
      </c>
      <c r="G24" s="827">
        <v>7.8</v>
      </c>
      <c r="H24" s="871">
        <v>1</v>
      </c>
      <c r="I24" s="872">
        <v>2.38</v>
      </c>
      <c r="J24" s="824">
        <v>4</v>
      </c>
      <c r="K24" s="875">
        <v>2.38</v>
      </c>
      <c r="L24" s="873">
        <v>3</v>
      </c>
      <c r="M24" s="873">
        <v>31</v>
      </c>
      <c r="N24" s="876">
        <v>10.33</v>
      </c>
      <c r="O24" s="873" t="s">
        <v>8755</v>
      </c>
      <c r="P24" s="877" t="s">
        <v>8794</v>
      </c>
      <c r="Q24" s="878">
        <f t="shared" si="0"/>
        <v>1</v>
      </c>
      <c r="R24" s="878">
        <f t="shared" si="0"/>
        <v>2.38</v>
      </c>
      <c r="S24" s="869">
        <f t="shared" si="1"/>
        <v>10.33</v>
      </c>
      <c r="T24" s="869">
        <f t="shared" si="2"/>
        <v>4</v>
      </c>
      <c r="U24" s="869">
        <f t="shared" si="3"/>
        <v>-6.33</v>
      </c>
      <c r="V24" s="879">
        <f t="shared" si="4"/>
        <v>0.38722168441432719</v>
      </c>
      <c r="W24" s="826"/>
    </row>
    <row r="25" spans="1:23" ht="14.4" customHeight="1" x14ac:dyDescent="0.3">
      <c r="A25" s="884" t="s">
        <v>8795</v>
      </c>
      <c r="B25" s="832">
        <v>122</v>
      </c>
      <c r="C25" s="833">
        <v>27.72</v>
      </c>
      <c r="D25" s="834">
        <v>2.8</v>
      </c>
      <c r="E25" s="835">
        <v>131</v>
      </c>
      <c r="F25" s="813">
        <v>29.52</v>
      </c>
      <c r="G25" s="814">
        <v>2.7</v>
      </c>
      <c r="H25" s="815">
        <v>130</v>
      </c>
      <c r="I25" s="816">
        <v>29.38</v>
      </c>
      <c r="J25" s="817">
        <v>2.5</v>
      </c>
      <c r="K25" s="818">
        <v>0.22</v>
      </c>
      <c r="L25" s="819">
        <v>1</v>
      </c>
      <c r="M25" s="819">
        <v>8</v>
      </c>
      <c r="N25" s="820">
        <v>2.8</v>
      </c>
      <c r="O25" s="819" t="s">
        <v>8755</v>
      </c>
      <c r="P25" s="836" t="s">
        <v>8796</v>
      </c>
      <c r="Q25" s="821">
        <f t="shared" si="0"/>
        <v>8</v>
      </c>
      <c r="R25" s="821">
        <f t="shared" si="0"/>
        <v>1.6600000000000001</v>
      </c>
      <c r="S25" s="832">
        <f t="shared" si="1"/>
        <v>364</v>
      </c>
      <c r="T25" s="832">
        <f t="shared" si="2"/>
        <v>325</v>
      </c>
      <c r="U25" s="832">
        <f t="shared" si="3"/>
        <v>-39</v>
      </c>
      <c r="V25" s="837">
        <f t="shared" si="4"/>
        <v>0.8928571428571429</v>
      </c>
      <c r="W25" s="822">
        <v>18</v>
      </c>
    </row>
    <row r="26" spans="1:23" ht="14.4" customHeight="1" x14ac:dyDescent="0.3">
      <c r="A26" s="885" t="s">
        <v>8797</v>
      </c>
      <c r="B26" s="869">
        <v>26</v>
      </c>
      <c r="C26" s="870">
        <v>6.62</v>
      </c>
      <c r="D26" s="838">
        <v>2.9</v>
      </c>
      <c r="E26" s="882">
        <v>22</v>
      </c>
      <c r="F26" s="874">
        <v>5.64</v>
      </c>
      <c r="G26" s="827">
        <v>2.5</v>
      </c>
      <c r="H26" s="871">
        <v>24</v>
      </c>
      <c r="I26" s="872">
        <v>6.17</v>
      </c>
      <c r="J26" s="824">
        <v>2.5</v>
      </c>
      <c r="K26" s="875">
        <v>0.25</v>
      </c>
      <c r="L26" s="873">
        <v>1</v>
      </c>
      <c r="M26" s="873">
        <v>9</v>
      </c>
      <c r="N26" s="876">
        <v>3.14</v>
      </c>
      <c r="O26" s="873" t="s">
        <v>8755</v>
      </c>
      <c r="P26" s="877" t="s">
        <v>8798</v>
      </c>
      <c r="Q26" s="878">
        <f t="shared" si="0"/>
        <v>-2</v>
      </c>
      <c r="R26" s="878">
        <f t="shared" si="0"/>
        <v>-0.45000000000000018</v>
      </c>
      <c r="S26" s="869">
        <f t="shared" si="1"/>
        <v>75.36</v>
      </c>
      <c r="T26" s="869">
        <f t="shared" si="2"/>
        <v>60</v>
      </c>
      <c r="U26" s="869">
        <f t="shared" si="3"/>
        <v>-15.36</v>
      </c>
      <c r="V26" s="879">
        <f t="shared" si="4"/>
        <v>0.79617834394904463</v>
      </c>
      <c r="W26" s="826">
        <v>1</v>
      </c>
    </row>
    <row r="27" spans="1:23" ht="14.4" customHeight="1" x14ac:dyDescent="0.3">
      <c r="A27" s="885" t="s">
        <v>8799</v>
      </c>
      <c r="B27" s="869">
        <v>2</v>
      </c>
      <c r="C27" s="870">
        <v>0.96</v>
      </c>
      <c r="D27" s="838">
        <v>5</v>
      </c>
      <c r="E27" s="882">
        <v>1</v>
      </c>
      <c r="F27" s="874">
        <v>0.48</v>
      </c>
      <c r="G27" s="827">
        <v>3</v>
      </c>
      <c r="H27" s="871"/>
      <c r="I27" s="872"/>
      <c r="J27" s="824"/>
      <c r="K27" s="875">
        <v>0.48</v>
      </c>
      <c r="L27" s="873">
        <v>2</v>
      </c>
      <c r="M27" s="873">
        <v>15</v>
      </c>
      <c r="N27" s="876">
        <v>4.8600000000000003</v>
      </c>
      <c r="O27" s="873" t="s">
        <v>8755</v>
      </c>
      <c r="P27" s="877" t="s">
        <v>8800</v>
      </c>
      <c r="Q27" s="878">
        <f t="shared" si="0"/>
        <v>-2</v>
      </c>
      <c r="R27" s="878">
        <f t="shared" si="0"/>
        <v>-0.96</v>
      </c>
      <c r="S27" s="869" t="str">
        <f t="shared" si="1"/>
        <v/>
      </c>
      <c r="T27" s="869" t="str">
        <f t="shared" si="2"/>
        <v/>
      </c>
      <c r="U27" s="869" t="str">
        <f t="shared" si="3"/>
        <v/>
      </c>
      <c r="V27" s="879" t="str">
        <f t="shared" si="4"/>
        <v/>
      </c>
      <c r="W27" s="826"/>
    </row>
    <row r="28" spans="1:23" ht="14.4" customHeight="1" x14ac:dyDescent="0.3">
      <c r="A28" s="884" t="s">
        <v>8801</v>
      </c>
      <c r="B28" s="832"/>
      <c r="C28" s="833"/>
      <c r="D28" s="834"/>
      <c r="E28" s="835"/>
      <c r="F28" s="813"/>
      <c r="G28" s="814"/>
      <c r="H28" s="815">
        <v>1</v>
      </c>
      <c r="I28" s="816">
        <v>1.1399999999999999</v>
      </c>
      <c r="J28" s="817">
        <v>4</v>
      </c>
      <c r="K28" s="818">
        <v>1.1399999999999999</v>
      </c>
      <c r="L28" s="819">
        <v>2</v>
      </c>
      <c r="M28" s="819">
        <v>20</v>
      </c>
      <c r="N28" s="820">
        <v>6.69</v>
      </c>
      <c r="O28" s="819" t="s">
        <v>8755</v>
      </c>
      <c r="P28" s="836" t="s">
        <v>8802</v>
      </c>
      <c r="Q28" s="821">
        <f t="shared" si="0"/>
        <v>1</v>
      </c>
      <c r="R28" s="821">
        <f t="shared" si="0"/>
        <v>1.1399999999999999</v>
      </c>
      <c r="S28" s="832">
        <f t="shared" si="1"/>
        <v>6.69</v>
      </c>
      <c r="T28" s="832">
        <f t="shared" si="2"/>
        <v>4</v>
      </c>
      <c r="U28" s="832">
        <f t="shared" si="3"/>
        <v>-2.6900000000000004</v>
      </c>
      <c r="V28" s="837">
        <f t="shared" si="4"/>
        <v>0.59790732436472338</v>
      </c>
      <c r="W28" s="822"/>
    </row>
    <row r="29" spans="1:23" ht="14.4" customHeight="1" x14ac:dyDescent="0.3">
      <c r="A29" s="885" t="s">
        <v>8803</v>
      </c>
      <c r="B29" s="869"/>
      <c r="C29" s="870"/>
      <c r="D29" s="838"/>
      <c r="E29" s="882"/>
      <c r="F29" s="874"/>
      <c r="G29" s="827"/>
      <c r="H29" s="871">
        <v>1</v>
      </c>
      <c r="I29" s="872">
        <v>2.1800000000000002</v>
      </c>
      <c r="J29" s="824">
        <v>7</v>
      </c>
      <c r="K29" s="875">
        <v>2.1800000000000002</v>
      </c>
      <c r="L29" s="873">
        <v>3</v>
      </c>
      <c r="M29" s="873">
        <v>31</v>
      </c>
      <c r="N29" s="876">
        <v>10.41</v>
      </c>
      <c r="O29" s="873" t="s">
        <v>8755</v>
      </c>
      <c r="P29" s="877" t="s">
        <v>8804</v>
      </c>
      <c r="Q29" s="878">
        <f t="shared" si="0"/>
        <v>1</v>
      </c>
      <c r="R29" s="878">
        <f t="shared" si="0"/>
        <v>2.1800000000000002</v>
      </c>
      <c r="S29" s="869">
        <f t="shared" si="1"/>
        <v>10.41</v>
      </c>
      <c r="T29" s="869">
        <f t="shared" si="2"/>
        <v>7</v>
      </c>
      <c r="U29" s="869">
        <f t="shared" si="3"/>
        <v>-3.41</v>
      </c>
      <c r="V29" s="879">
        <f t="shared" si="4"/>
        <v>0.67243035542747354</v>
      </c>
      <c r="W29" s="826"/>
    </row>
    <row r="30" spans="1:23" ht="14.4" customHeight="1" x14ac:dyDescent="0.3">
      <c r="A30" s="884" t="s">
        <v>8805</v>
      </c>
      <c r="B30" s="828">
        <v>1</v>
      </c>
      <c r="C30" s="829">
        <v>0.46</v>
      </c>
      <c r="D30" s="830">
        <v>2</v>
      </c>
      <c r="E30" s="835">
        <v>1</v>
      </c>
      <c r="F30" s="813">
        <v>0.46</v>
      </c>
      <c r="G30" s="814">
        <v>4</v>
      </c>
      <c r="H30" s="819"/>
      <c r="I30" s="813"/>
      <c r="J30" s="814"/>
      <c r="K30" s="818">
        <v>0.46</v>
      </c>
      <c r="L30" s="819">
        <v>1</v>
      </c>
      <c r="M30" s="819">
        <v>10</v>
      </c>
      <c r="N30" s="820">
        <v>3.41</v>
      </c>
      <c r="O30" s="819" t="s">
        <v>8755</v>
      </c>
      <c r="P30" s="836" t="s">
        <v>8806</v>
      </c>
      <c r="Q30" s="821">
        <f t="shared" si="0"/>
        <v>-1</v>
      </c>
      <c r="R30" s="821">
        <f t="shared" si="0"/>
        <v>-0.46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7" t="str">
        <f t="shared" si="4"/>
        <v/>
      </c>
      <c r="W30" s="822"/>
    </row>
    <row r="31" spans="1:23" ht="14.4" customHeight="1" x14ac:dyDescent="0.3">
      <c r="A31" s="885" t="s">
        <v>8807</v>
      </c>
      <c r="B31" s="880">
        <v>1</v>
      </c>
      <c r="C31" s="881">
        <v>0.56000000000000005</v>
      </c>
      <c r="D31" s="831">
        <v>4</v>
      </c>
      <c r="E31" s="882"/>
      <c r="F31" s="874"/>
      <c r="G31" s="827"/>
      <c r="H31" s="873"/>
      <c r="I31" s="874"/>
      <c r="J31" s="827"/>
      <c r="K31" s="875">
        <v>0.56000000000000005</v>
      </c>
      <c r="L31" s="873">
        <v>1</v>
      </c>
      <c r="M31" s="873">
        <v>13</v>
      </c>
      <c r="N31" s="876">
        <v>4.17</v>
      </c>
      <c r="O31" s="873" t="s">
        <v>8755</v>
      </c>
      <c r="P31" s="877" t="s">
        <v>8808</v>
      </c>
      <c r="Q31" s="878">
        <f t="shared" si="0"/>
        <v>-1</v>
      </c>
      <c r="R31" s="878">
        <f t="shared" si="0"/>
        <v>-0.56000000000000005</v>
      </c>
      <c r="S31" s="869" t="str">
        <f t="shared" si="1"/>
        <v/>
      </c>
      <c r="T31" s="869" t="str">
        <f t="shared" si="2"/>
        <v/>
      </c>
      <c r="U31" s="869" t="str">
        <f t="shared" si="3"/>
        <v/>
      </c>
      <c r="V31" s="879" t="str">
        <f t="shared" si="4"/>
        <v/>
      </c>
      <c r="W31" s="826"/>
    </row>
    <row r="32" spans="1:23" ht="14.4" customHeight="1" x14ac:dyDescent="0.3">
      <c r="A32" s="884" t="s">
        <v>8809</v>
      </c>
      <c r="B32" s="832">
        <v>1</v>
      </c>
      <c r="C32" s="833">
        <v>0.34</v>
      </c>
      <c r="D32" s="834">
        <v>4</v>
      </c>
      <c r="E32" s="835">
        <v>1</v>
      </c>
      <c r="F32" s="813">
        <v>0.34</v>
      </c>
      <c r="G32" s="814">
        <v>3</v>
      </c>
      <c r="H32" s="815">
        <v>2</v>
      </c>
      <c r="I32" s="816">
        <v>0.68</v>
      </c>
      <c r="J32" s="817">
        <v>2.5</v>
      </c>
      <c r="K32" s="818">
        <v>0.34</v>
      </c>
      <c r="L32" s="819">
        <v>1</v>
      </c>
      <c r="M32" s="819">
        <v>11</v>
      </c>
      <c r="N32" s="820">
        <v>3.56</v>
      </c>
      <c r="O32" s="819" t="s">
        <v>8755</v>
      </c>
      <c r="P32" s="836" t="s">
        <v>8810</v>
      </c>
      <c r="Q32" s="821">
        <f t="shared" si="0"/>
        <v>1</v>
      </c>
      <c r="R32" s="821">
        <f t="shared" si="0"/>
        <v>0.34</v>
      </c>
      <c r="S32" s="832">
        <f t="shared" si="1"/>
        <v>7.12</v>
      </c>
      <c r="T32" s="832">
        <f t="shared" si="2"/>
        <v>5</v>
      </c>
      <c r="U32" s="832">
        <f t="shared" si="3"/>
        <v>-2.12</v>
      </c>
      <c r="V32" s="837">
        <f t="shared" si="4"/>
        <v>0.70224719101123589</v>
      </c>
      <c r="W32" s="822"/>
    </row>
    <row r="33" spans="1:23" ht="14.4" customHeight="1" x14ac:dyDescent="0.3">
      <c r="A33" s="885" t="s">
        <v>8811</v>
      </c>
      <c r="B33" s="869">
        <v>2</v>
      </c>
      <c r="C33" s="870">
        <v>0.83</v>
      </c>
      <c r="D33" s="838">
        <v>3.5</v>
      </c>
      <c r="E33" s="882">
        <v>2</v>
      </c>
      <c r="F33" s="874">
        <v>0.82</v>
      </c>
      <c r="G33" s="827">
        <v>3</v>
      </c>
      <c r="H33" s="871">
        <v>2</v>
      </c>
      <c r="I33" s="872">
        <v>0.85</v>
      </c>
      <c r="J33" s="825">
        <v>7.5</v>
      </c>
      <c r="K33" s="875">
        <v>0.41</v>
      </c>
      <c r="L33" s="873">
        <v>1</v>
      </c>
      <c r="M33" s="873">
        <v>13</v>
      </c>
      <c r="N33" s="876">
        <v>4.4400000000000004</v>
      </c>
      <c r="O33" s="873" t="s">
        <v>8755</v>
      </c>
      <c r="P33" s="877" t="s">
        <v>8812</v>
      </c>
      <c r="Q33" s="878">
        <f t="shared" si="0"/>
        <v>0</v>
      </c>
      <c r="R33" s="878">
        <f t="shared" si="0"/>
        <v>2.0000000000000018E-2</v>
      </c>
      <c r="S33" s="869">
        <f t="shared" si="1"/>
        <v>8.8800000000000008</v>
      </c>
      <c r="T33" s="869">
        <f t="shared" si="2"/>
        <v>15</v>
      </c>
      <c r="U33" s="869">
        <f t="shared" si="3"/>
        <v>6.1199999999999992</v>
      </c>
      <c r="V33" s="879">
        <f t="shared" si="4"/>
        <v>1.689189189189189</v>
      </c>
      <c r="W33" s="826">
        <v>9</v>
      </c>
    </row>
    <row r="34" spans="1:23" ht="14.4" customHeight="1" x14ac:dyDescent="0.3">
      <c r="A34" s="884" t="s">
        <v>8813</v>
      </c>
      <c r="B34" s="832"/>
      <c r="C34" s="833"/>
      <c r="D34" s="834"/>
      <c r="E34" s="835"/>
      <c r="F34" s="813"/>
      <c r="G34" s="814"/>
      <c r="H34" s="815">
        <v>2</v>
      </c>
      <c r="I34" s="816">
        <v>5.91</v>
      </c>
      <c r="J34" s="817">
        <v>3.5</v>
      </c>
      <c r="K34" s="818">
        <v>2.95</v>
      </c>
      <c r="L34" s="819">
        <v>2</v>
      </c>
      <c r="M34" s="819">
        <v>19</v>
      </c>
      <c r="N34" s="820">
        <v>6.23</v>
      </c>
      <c r="O34" s="819" t="s">
        <v>8755</v>
      </c>
      <c r="P34" s="836" t="s">
        <v>8814</v>
      </c>
      <c r="Q34" s="821">
        <f t="shared" si="0"/>
        <v>2</v>
      </c>
      <c r="R34" s="821">
        <f t="shared" si="0"/>
        <v>5.91</v>
      </c>
      <c r="S34" s="832">
        <f t="shared" si="1"/>
        <v>12.46</v>
      </c>
      <c r="T34" s="832">
        <f t="shared" si="2"/>
        <v>7</v>
      </c>
      <c r="U34" s="832">
        <f t="shared" si="3"/>
        <v>-5.4600000000000009</v>
      </c>
      <c r="V34" s="837">
        <f t="shared" si="4"/>
        <v>0.56179775280898869</v>
      </c>
      <c r="W34" s="822"/>
    </row>
    <row r="35" spans="1:23" ht="14.4" customHeight="1" x14ac:dyDescent="0.3">
      <c r="A35" s="884" t="s">
        <v>8815</v>
      </c>
      <c r="B35" s="832">
        <v>2</v>
      </c>
      <c r="C35" s="833">
        <v>2.0099999999999998</v>
      </c>
      <c r="D35" s="834">
        <v>3</v>
      </c>
      <c r="E35" s="835">
        <v>3</v>
      </c>
      <c r="F35" s="813">
        <v>3.01</v>
      </c>
      <c r="G35" s="814">
        <v>3.3</v>
      </c>
      <c r="H35" s="815">
        <v>3</v>
      </c>
      <c r="I35" s="816">
        <v>3.02</v>
      </c>
      <c r="J35" s="817">
        <v>3.7</v>
      </c>
      <c r="K35" s="818">
        <v>1</v>
      </c>
      <c r="L35" s="819">
        <v>1</v>
      </c>
      <c r="M35" s="819">
        <v>13</v>
      </c>
      <c r="N35" s="820">
        <v>4.21</v>
      </c>
      <c r="O35" s="819" t="s">
        <v>8755</v>
      </c>
      <c r="P35" s="836" t="s">
        <v>8816</v>
      </c>
      <c r="Q35" s="821">
        <f t="shared" si="0"/>
        <v>1</v>
      </c>
      <c r="R35" s="821">
        <f t="shared" si="0"/>
        <v>1.0100000000000002</v>
      </c>
      <c r="S35" s="832">
        <f t="shared" si="1"/>
        <v>12.629999999999999</v>
      </c>
      <c r="T35" s="832">
        <f t="shared" si="2"/>
        <v>11.100000000000001</v>
      </c>
      <c r="U35" s="832">
        <f t="shared" si="3"/>
        <v>-1.5299999999999976</v>
      </c>
      <c r="V35" s="837">
        <f t="shared" si="4"/>
        <v>0.87885985748218542</v>
      </c>
      <c r="W35" s="822"/>
    </row>
    <row r="36" spans="1:23" ht="14.4" customHeight="1" x14ac:dyDescent="0.3">
      <c r="A36" s="884" t="s">
        <v>8817</v>
      </c>
      <c r="B36" s="832"/>
      <c r="C36" s="833"/>
      <c r="D36" s="834"/>
      <c r="E36" s="815">
        <v>1</v>
      </c>
      <c r="F36" s="816">
        <v>0.37</v>
      </c>
      <c r="G36" s="817">
        <v>3</v>
      </c>
      <c r="H36" s="819">
        <v>1</v>
      </c>
      <c r="I36" s="813">
        <v>0.37</v>
      </c>
      <c r="J36" s="814">
        <v>3</v>
      </c>
      <c r="K36" s="818">
        <v>0.35</v>
      </c>
      <c r="L36" s="819">
        <v>1</v>
      </c>
      <c r="M36" s="819">
        <v>13</v>
      </c>
      <c r="N36" s="820">
        <v>4.46</v>
      </c>
      <c r="O36" s="819" t="s">
        <v>8755</v>
      </c>
      <c r="P36" s="836" t="s">
        <v>8818</v>
      </c>
      <c r="Q36" s="821">
        <f t="shared" si="0"/>
        <v>1</v>
      </c>
      <c r="R36" s="821">
        <f t="shared" si="0"/>
        <v>0.37</v>
      </c>
      <c r="S36" s="832">
        <f t="shared" si="1"/>
        <v>4.46</v>
      </c>
      <c r="T36" s="832">
        <f t="shared" si="2"/>
        <v>3</v>
      </c>
      <c r="U36" s="832">
        <f t="shared" si="3"/>
        <v>-1.46</v>
      </c>
      <c r="V36" s="837">
        <f t="shared" si="4"/>
        <v>0.67264573991031396</v>
      </c>
      <c r="W36" s="822"/>
    </row>
    <row r="37" spans="1:23" ht="14.4" customHeight="1" x14ac:dyDescent="0.3">
      <c r="A37" s="885" t="s">
        <v>8819</v>
      </c>
      <c r="B37" s="869">
        <v>1</v>
      </c>
      <c r="C37" s="870">
        <v>0.42</v>
      </c>
      <c r="D37" s="838">
        <v>3</v>
      </c>
      <c r="E37" s="871">
        <v>3</v>
      </c>
      <c r="F37" s="872">
        <v>1.33</v>
      </c>
      <c r="G37" s="824">
        <v>3.3</v>
      </c>
      <c r="H37" s="873">
        <v>2</v>
      </c>
      <c r="I37" s="874">
        <v>0.85</v>
      </c>
      <c r="J37" s="827">
        <v>3</v>
      </c>
      <c r="K37" s="875">
        <v>0.42</v>
      </c>
      <c r="L37" s="873">
        <v>2</v>
      </c>
      <c r="M37" s="873">
        <v>18</v>
      </c>
      <c r="N37" s="876">
        <v>6.01</v>
      </c>
      <c r="O37" s="873" t="s">
        <v>8755</v>
      </c>
      <c r="P37" s="877" t="s">
        <v>8820</v>
      </c>
      <c r="Q37" s="878">
        <f t="shared" si="0"/>
        <v>1</v>
      </c>
      <c r="R37" s="878">
        <f t="shared" si="0"/>
        <v>0.43</v>
      </c>
      <c r="S37" s="869">
        <f t="shared" si="1"/>
        <v>12.02</v>
      </c>
      <c r="T37" s="869">
        <f t="shared" si="2"/>
        <v>6</v>
      </c>
      <c r="U37" s="869">
        <f t="shared" si="3"/>
        <v>-6.02</v>
      </c>
      <c r="V37" s="879">
        <f t="shared" si="4"/>
        <v>0.49916805324459235</v>
      </c>
      <c r="W37" s="826"/>
    </row>
    <row r="38" spans="1:23" ht="14.4" customHeight="1" x14ac:dyDescent="0.3">
      <c r="A38" s="884" t="s">
        <v>8821</v>
      </c>
      <c r="B38" s="832"/>
      <c r="C38" s="833"/>
      <c r="D38" s="834"/>
      <c r="E38" s="835"/>
      <c r="F38" s="813"/>
      <c r="G38" s="814"/>
      <c r="H38" s="815">
        <v>1</v>
      </c>
      <c r="I38" s="816">
        <v>4.13</v>
      </c>
      <c r="J38" s="817">
        <v>9</v>
      </c>
      <c r="K38" s="818">
        <v>4.13</v>
      </c>
      <c r="L38" s="819">
        <v>4</v>
      </c>
      <c r="M38" s="819">
        <v>37</v>
      </c>
      <c r="N38" s="820">
        <v>12.44</v>
      </c>
      <c r="O38" s="819" t="s">
        <v>8755</v>
      </c>
      <c r="P38" s="836" t="s">
        <v>8822</v>
      </c>
      <c r="Q38" s="821">
        <f t="shared" si="0"/>
        <v>1</v>
      </c>
      <c r="R38" s="821">
        <f t="shared" si="0"/>
        <v>4.13</v>
      </c>
      <c r="S38" s="832">
        <f t="shared" si="1"/>
        <v>12.44</v>
      </c>
      <c r="T38" s="832">
        <f t="shared" si="2"/>
        <v>9</v>
      </c>
      <c r="U38" s="832">
        <f t="shared" si="3"/>
        <v>-3.4399999999999995</v>
      </c>
      <c r="V38" s="837">
        <f t="shared" si="4"/>
        <v>0.72347266881028938</v>
      </c>
      <c r="W38" s="822"/>
    </row>
    <row r="39" spans="1:23" ht="14.4" customHeight="1" x14ac:dyDescent="0.3">
      <c r="A39" s="884" t="s">
        <v>8823</v>
      </c>
      <c r="B39" s="832"/>
      <c r="C39" s="833"/>
      <c r="D39" s="834"/>
      <c r="E39" s="835"/>
      <c r="F39" s="813"/>
      <c r="G39" s="814"/>
      <c r="H39" s="815">
        <v>1</v>
      </c>
      <c r="I39" s="816">
        <v>2.88</v>
      </c>
      <c r="J39" s="817">
        <v>6</v>
      </c>
      <c r="K39" s="818">
        <v>2.88</v>
      </c>
      <c r="L39" s="819">
        <v>3</v>
      </c>
      <c r="M39" s="819">
        <v>28</v>
      </c>
      <c r="N39" s="820">
        <v>9.3000000000000007</v>
      </c>
      <c r="O39" s="819" t="s">
        <v>8755</v>
      </c>
      <c r="P39" s="836" t="s">
        <v>8824</v>
      </c>
      <c r="Q39" s="821">
        <f t="shared" si="0"/>
        <v>1</v>
      </c>
      <c r="R39" s="821">
        <f t="shared" si="0"/>
        <v>2.88</v>
      </c>
      <c r="S39" s="832">
        <f t="shared" si="1"/>
        <v>9.3000000000000007</v>
      </c>
      <c r="T39" s="832">
        <f t="shared" si="2"/>
        <v>6</v>
      </c>
      <c r="U39" s="832">
        <f t="shared" si="3"/>
        <v>-3.3000000000000007</v>
      </c>
      <c r="V39" s="837">
        <f t="shared" si="4"/>
        <v>0.64516129032258063</v>
      </c>
      <c r="W39" s="822"/>
    </row>
    <row r="40" spans="1:23" ht="14.4" customHeight="1" x14ac:dyDescent="0.3">
      <c r="A40" s="885" t="s">
        <v>8825</v>
      </c>
      <c r="B40" s="869">
        <v>1</v>
      </c>
      <c r="C40" s="870">
        <v>2.96</v>
      </c>
      <c r="D40" s="838">
        <v>14</v>
      </c>
      <c r="E40" s="882"/>
      <c r="F40" s="874"/>
      <c r="G40" s="827"/>
      <c r="H40" s="871"/>
      <c r="I40" s="872"/>
      <c r="J40" s="824"/>
      <c r="K40" s="875">
        <v>2.96</v>
      </c>
      <c r="L40" s="873">
        <v>4</v>
      </c>
      <c r="M40" s="873">
        <v>38</v>
      </c>
      <c r="N40" s="876">
        <v>12.65</v>
      </c>
      <c r="O40" s="873" t="s">
        <v>8755</v>
      </c>
      <c r="P40" s="877" t="s">
        <v>8826</v>
      </c>
      <c r="Q40" s="878">
        <f t="shared" si="0"/>
        <v>-1</v>
      </c>
      <c r="R40" s="878">
        <f t="shared" si="0"/>
        <v>-2.96</v>
      </c>
      <c r="S40" s="869" t="str">
        <f t="shared" si="1"/>
        <v/>
      </c>
      <c r="T40" s="869" t="str">
        <f t="shared" si="2"/>
        <v/>
      </c>
      <c r="U40" s="869" t="str">
        <f t="shared" si="3"/>
        <v/>
      </c>
      <c r="V40" s="879" t="str">
        <f t="shared" si="4"/>
        <v/>
      </c>
      <c r="W40" s="826"/>
    </row>
    <row r="41" spans="1:23" ht="14.4" customHeight="1" x14ac:dyDescent="0.3">
      <c r="A41" s="884" t="s">
        <v>8827</v>
      </c>
      <c r="B41" s="828">
        <v>1</v>
      </c>
      <c r="C41" s="829">
        <v>1.21</v>
      </c>
      <c r="D41" s="830">
        <v>7</v>
      </c>
      <c r="E41" s="835"/>
      <c r="F41" s="813"/>
      <c r="G41" s="814"/>
      <c r="H41" s="819"/>
      <c r="I41" s="813"/>
      <c r="J41" s="814"/>
      <c r="K41" s="818">
        <v>1.21</v>
      </c>
      <c r="L41" s="819">
        <v>3</v>
      </c>
      <c r="M41" s="819">
        <v>27</v>
      </c>
      <c r="N41" s="820">
        <v>8.9700000000000006</v>
      </c>
      <c r="O41" s="819" t="s">
        <v>8755</v>
      </c>
      <c r="P41" s="836" t="s">
        <v>8828</v>
      </c>
      <c r="Q41" s="821">
        <f t="shared" si="0"/>
        <v>-1</v>
      </c>
      <c r="R41" s="821">
        <f t="shared" si="0"/>
        <v>-1.21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7" t="str">
        <f t="shared" si="4"/>
        <v/>
      </c>
      <c r="W41" s="822"/>
    </row>
    <row r="42" spans="1:23" ht="14.4" customHeight="1" x14ac:dyDescent="0.3">
      <c r="A42" s="884" t="s">
        <v>8829</v>
      </c>
      <c r="B42" s="828">
        <v>2</v>
      </c>
      <c r="C42" s="829">
        <v>3.36</v>
      </c>
      <c r="D42" s="830">
        <v>13.5</v>
      </c>
      <c r="E42" s="835"/>
      <c r="F42" s="813"/>
      <c r="G42" s="814"/>
      <c r="H42" s="819">
        <v>1</v>
      </c>
      <c r="I42" s="813">
        <v>1.67</v>
      </c>
      <c r="J42" s="814">
        <v>5</v>
      </c>
      <c r="K42" s="818">
        <v>1.67</v>
      </c>
      <c r="L42" s="819">
        <v>3</v>
      </c>
      <c r="M42" s="819">
        <v>27</v>
      </c>
      <c r="N42" s="820">
        <v>8.92</v>
      </c>
      <c r="O42" s="819" t="s">
        <v>8755</v>
      </c>
      <c r="P42" s="836" t="s">
        <v>8830</v>
      </c>
      <c r="Q42" s="821">
        <f t="shared" si="0"/>
        <v>-1</v>
      </c>
      <c r="R42" s="821">
        <f t="shared" si="0"/>
        <v>-1.69</v>
      </c>
      <c r="S42" s="832">
        <f t="shared" si="1"/>
        <v>8.92</v>
      </c>
      <c r="T42" s="832">
        <f t="shared" si="2"/>
        <v>5</v>
      </c>
      <c r="U42" s="832">
        <f t="shared" si="3"/>
        <v>-3.92</v>
      </c>
      <c r="V42" s="837">
        <f t="shared" si="4"/>
        <v>0.5605381165919282</v>
      </c>
      <c r="W42" s="822"/>
    </row>
    <row r="43" spans="1:23" ht="14.4" customHeight="1" x14ac:dyDescent="0.3">
      <c r="A43" s="884" t="s">
        <v>8831</v>
      </c>
      <c r="B43" s="832">
        <v>12</v>
      </c>
      <c r="C43" s="833">
        <v>4.49</v>
      </c>
      <c r="D43" s="834">
        <v>3.8</v>
      </c>
      <c r="E43" s="815">
        <v>15</v>
      </c>
      <c r="F43" s="816">
        <v>5.5</v>
      </c>
      <c r="G43" s="817">
        <v>3.7</v>
      </c>
      <c r="H43" s="819">
        <v>6</v>
      </c>
      <c r="I43" s="813">
        <v>2.2000000000000002</v>
      </c>
      <c r="J43" s="814">
        <v>4</v>
      </c>
      <c r="K43" s="818">
        <v>0.36</v>
      </c>
      <c r="L43" s="819">
        <v>2</v>
      </c>
      <c r="M43" s="819">
        <v>16</v>
      </c>
      <c r="N43" s="820">
        <v>5.21</v>
      </c>
      <c r="O43" s="819" t="s">
        <v>8755</v>
      </c>
      <c r="P43" s="836" t="s">
        <v>8832</v>
      </c>
      <c r="Q43" s="821">
        <f t="shared" si="0"/>
        <v>-6</v>
      </c>
      <c r="R43" s="821">
        <f t="shared" si="0"/>
        <v>-2.29</v>
      </c>
      <c r="S43" s="832">
        <f t="shared" si="1"/>
        <v>31.259999999999998</v>
      </c>
      <c r="T43" s="832">
        <f t="shared" si="2"/>
        <v>24</v>
      </c>
      <c r="U43" s="832">
        <f t="shared" si="3"/>
        <v>-7.259999999999998</v>
      </c>
      <c r="V43" s="837">
        <f t="shared" si="4"/>
        <v>0.76775431861804233</v>
      </c>
      <c r="W43" s="822"/>
    </row>
    <row r="44" spans="1:23" ht="14.4" customHeight="1" x14ac:dyDescent="0.3">
      <c r="A44" s="885" t="s">
        <v>8833</v>
      </c>
      <c r="B44" s="869">
        <v>12</v>
      </c>
      <c r="C44" s="870">
        <v>7.45</v>
      </c>
      <c r="D44" s="838">
        <v>4.5999999999999996</v>
      </c>
      <c r="E44" s="871">
        <v>17</v>
      </c>
      <c r="F44" s="872">
        <v>10.81</v>
      </c>
      <c r="G44" s="824">
        <v>4.8</v>
      </c>
      <c r="H44" s="873">
        <v>15</v>
      </c>
      <c r="I44" s="874">
        <v>9.24</v>
      </c>
      <c r="J44" s="827">
        <v>4.8</v>
      </c>
      <c r="K44" s="875">
        <v>0.61</v>
      </c>
      <c r="L44" s="873">
        <v>2</v>
      </c>
      <c r="M44" s="873">
        <v>20</v>
      </c>
      <c r="N44" s="876">
        <v>6.61</v>
      </c>
      <c r="O44" s="873" t="s">
        <v>8755</v>
      </c>
      <c r="P44" s="877" t="s">
        <v>8834</v>
      </c>
      <c r="Q44" s="878">
        <f t="shared" si="0"/>
        <v>3</v>
      </c>
      <c r="R44" s="878">
        <f t="shared" si="0"/>
        <v>1.79</v>
      </c>
      <c r="S44" s="869">
        <f t="shared" si="1"/>
        <v>99.15</v>
      </c>
      <c r="T44" s="869">
        <f t="shared" si="2"/>
        <v>72</v>
      </c>
      <c r="U44" s="869">
        <f t="shared" si="3"/>
        <v>-27.150000000000006</v>
      </c>
      <c r="V44" s="879">
        <f t="shared" si="4"/>
        <v>0.72617246596066565</v>
      </c>
      <c r="W44" s="826">
        <v>3</v>
      </c>
    </row>
    <row r="45" spans="1:23" ht="14.4" customHeight="1" x14ac:dyDescent="0.3">
      <c r="A45" s="884" t="s">
        <v>8835</v>
      </c>
      <c r="B45" s="828">
        <v>1</v>
      </c>
      <c r="C45" s="829">
        <v>0.73</v>
      </c>
      <c r="D45" s="830">
        <v>5</v>
      </c>
      <c r="E45" s="835"/>
      <c r="F45" s="813"/>
      <c r="G45" s="814"/>
      <c r="H45" s="819"/>
      <c r="I45" s="813"/>
      <c r="J45" s="814"/>
      <c r="K45" s="818">
        <v>0.73</v>
      </c>
      <c r="L45" s="819">
        <v>3</v>
      </c>
      <c r="M45" s="819">
        <v>29</v>
      </c>
      <c r="N45" s="820">
        <v>9.83</v>
      </c>
      <c r="O45" s="819" t="s">
        <v>8755</v>
      </c>
      <c r="P45" s="836" t="s">
        <v>8836</v>
      </c>
      <c r="Q45" s="821">
        <f t="shared" si="0"/>
        <v>-1</v>
      </c>
      <c r="R45" s="821">
        <f t="shared" si="0"/>
        <v>-0.73</v>
      </c>
      <c r="S45" s="832" t="str">
        <f t="shared" si="1"/>
        <v/>
      </c>
      <c r="T45" s="832" t="str">
        <f t="shared" si="2"/>
        <v/>
      </c>
      <c r="U45" s="832" t="str">
        <f t="shared" si="3"/>
        <v/>
      </c>
      <c r="V45" s="837" t="str">
        <f t="shared" si="4"/>
        <v/>
      </c>
      <c r="W45" s="822"/>
    </row>
    <row r="46" spans="1:23" ht="14.4" customHeight="1" x14ac:dyDescent="0.3">
      <c r="A46" s="884" t="s">
        <v>8837</v>
      </c>
      <c r="B46" s="832">
        <v>6</v>
      </c>
      <c r="C46" s="833">
        <v>4.43</v>
      </c>
      <c r="D46" s="834">
        <v>5.3</v>
      </c>
      <c r="E46" s="835">
        <v>4</v>
      </c>
      <c r="F46" s="813">
        <v>2.94</v>
      </c>
      <c r="G46" s="814">
        <v>4.8</v>
      </c>
      <c r="H46" s="815">
        <v>10</v>
      </c>
      <c r="I46" s="816">
        <v>7.34</v>
      </c>
      <c r="J46" s="817">
        <v>5.7</v>
      </c>
      <c r="K46" s="818">
        <v>0.73</v>
      </c>
      <c r="L46" s="819">
        <v>2</v>
      </c>
      <c r="M46" s="819">
        <v>21</v>
      </c>
      <c r="N46" s="820">
        <v>7.14</v>
      </c>
      <c r="O46" s="819" t="s">
        <v>8755</v>
      </c>
      <c r="P46" s="836" t="s">
        <v>8838</v>
      </c>
      <c r="Q46" s="821">
        <f t="shared" si="0"/>
        <v>4</v>
      </c>
      <c r="R46" s="821">
        <f t="shared" si="0"/>
        <v>2.91</v>
      </c>
      <c r="S46" s="832">
        <f t="shared" si="1"/>
        <v>71.399999999999991</v>
      </c>
      <c r="T46" s="832">
        <f t="shared" si="2"/>
        <v>57</v>
      </c>
      <c r="U46" s="832">
        <f t="shared" si="3"/>
        <v>-14.399999999999991</v>
      </c>
      <c r="V46" s="837">
        <f t="shared" si="4"/>
        <v>0.79831932773109249</v>
      </c>
      <c r="W46" s="822">
        <v>9</v>
      </c>
    </row>
    <row r="47" spans="1:23" ht="14.4" customHeight="1" x14ac:dyDescent="0.3">
      <c r="A47" s="885" t="s">
        <v>8839</v>
      </c>
      <c r="B47" s="869">
        <v>8</v>
      </c>
      <c r="C47" s="870">
        <v>6.93</v>
      </c>
      <c r="D47" s="838">
        <v>6</v>
      </c>
      <c r="E47" s="882">
        <v>7</v>
      </c>
      <c r="F47" s="874">
        <v>6.22</v>
      </c>
      <c r="G47" s="827">
        <v>6.4</v>
      </c>
      <c r="H47" s="871">
        <v>6</v>
      </c>
      <c r="I47" s="872">
        <v>4.92</v>
      </c>
      <c r="J47" s="824">
        <v>6.7</v>
      </c>
      <c r="K47" s="875">
        <v>0.87</v>
      </c>
      <c r="L47" s="873">
        <v>3</v>
      </c>
      <c r="M47" s="873">
        <v>26</v>
      </c>
      <c r="N47" s="876">
        <v>8.5500000000000007</v>
      </c>
      <c r="O47" s="873" t="s">
        <v>8755</v>
      </c>
      <c r="P47" s="877" t="s">
        <v>8840</v>
      </c>
      <c r="Q47" s="878">
        <f t="shared" si="0"/>
        <v>-2</v>
      </c>
      <c r="R47" s="878">
        <f t="shared" si="0"/>
        <v>-2.0099999999999998</v>
      </c>
      <c r="S47" s="869">
        <f t="shared" si="1"/>
        <v>51.300000000000004</v>
      </c>
      <c r="T47" s="869">
        <f t="shared" si="2"/>
        <v>40.200000000000003</v>
      </c>
      <c r="U47" s="869">
        <f t="shared" si="3"/>
        <v>-11.100000000000001</v>
      </c>
      <c r="V47" s="879">
        <f t="shared" si="4"/>
        <v>0.783625730994152</v>
      </c>
      <c r="W47" s="826">
        <v>7</v>
      </c>
    </row>
    <row r="48" spans="1:23" ht="14.4" customHeight="1" x14ac:dyDescent="0.3">
      <c r="A48" s="884" t="s">
        <v>8841</v>
      </c>
      <c r="B48" s="832">
        <v>3</v>
      </c>
      <c r="C48" s="833">
        <v>1.26</v>
      </c>
      <c r="D48" s="834">
        <v>3.3</v>
      </c>
      <c r="E48" s="835">
        <v>4</v>
      </c>
      <c r="F48" s="813">
        <v>1.68</v>
      </c>
      <c r="G48" s="814">
        <v>4</v>
      </c>
      <c r="H48" s="815">
        <v>3</v>
      </c>
      <c r="I48" s="816">
        <v>1.25</v>
      </c>
      <c r="J48" s="817">
        <v>2.7</v>
      </c>
      <c r="K48" s="818">
        <v>0.42</v>
      </c>
      <c r="L48" s="819">
        <v>2</v>
      </c>
      <c r="M48" s="819">
        <v>15</v>
      </c>
      <c r="N48" s="820">
        <v>4.93</v>
      </c>
      <c r="O48" s="819" t="s">
        <v>8755</v>
      </c>
      <c r="P48" s="836" t="s">
        <v>8842</v>
      </c>
      <c r="Q48" s="821">
        <f t="shared" si="0"/>
        <v>0</v>
      </c>
      <c r="R48" s="821">
        <f t="shared" si="0"/>
        <v>-1.0000000000000009E-2</v>
      </c>
      <c r="S48" s="832">
        <f t="shared" si="1"/>
        <v>14.79</v>
      </c>
      <c r="T48" s="832">
        <f t="shared" si="2"/>
        <v>8.1000000000000014</v>
      </c>
      <c r="U48" s="832">
        <f t="shared" si="3"/>
        <v>-6.6899999999999977</v>
      </c>
      <c r="V48" s="837">
        <f t="shared" si="4"/>
        <v>0.54766734279918872</v>
      </c>
      <c r="W48" s="822"/>
    </row>
    <row r="49" spans="1:23" ht="14.4" customHeight="1" x14ac:dyDescent="0.3">
      <c r="A49" s="885" t="s">
        <v>8843</v>
      </c>
      <c r="B49" s="869">
        <v>1</v>
      </c>
      <c r="C49" s="870">
        <v>0.56000000000000005</v>
      </c>
      <c r="D49" s="838">
        <v>4</v>
      </c>
      <c r="E49" s="882">
        <v>2</v>
      </c>
      <c r="F49" s="874">
        <v>1.1200000000000001</v>
      </c>
      <c r="G49" s="827">
        <v>4</v>
      </c>
      <c r="H49" s="871">
        <v>3</v>
      </c>
      <c r="I49" s="872">
        <v>1.68</v>
      </c>
      <c r="J49" s="824">
        <v>2.2999999999999998</v>
      </c>
      <c r="K49" s="875">
        <v>0.56000000000000005</v>
      </c>
      <c r="L49" s="873">
        <v>2</v>
      </c>
      <c r="M49" s="873">
        <v>21</v>
      </c>
      <c r="N49" s="876">
        <v>7.13</v>
      </c>
      <c r="O49" s="873" t="s">
        <v>8755</v>
      </c>
      <c r="P49" s="877" t="s">
        <v>8844</v>
      </c>
      <c r="Q49" s="878">
        <f t="shared" si="0"/>
        <v>2</v>
      </c>
      <c r="R49" s="878">
        <f t="shared" si="0"/>
        <v>1.1199999999999999</v>
      </c>
      <c r="S49" s="869">
        <f t="shared" si="1"/>
        <v>21.39</v>
      </c>
      <c r="T49" s="869">
        <f t="shared" si="2"/>
        <v>6.8999999999999995</v>
      </c>
      <c r="U49" s="869">
        <f t="shared" si="3"/>
        <v>-14.490000000000002</v>
      </c>
      <c r="V49" s="879">
        <f t="shared" si="4"/>
        <v>0.32258064516129031</v>
      </c>
      <c r="W49" s="826"/>
    </row>
    <row r="50" spans="1:23" ht="14.4" customHeight="1" x14ac:dyDescent="0.3">
      <c r="A50" s="884" t="s">
        <v>8845</v>
      </c>
      <c r="B50" s="832"/>
      <c r="C50" s="833"/>
      <c r="D50" s="834"/>
      <c r="E50" s="835"/>
      <c r="F50" s="813"/>
      <c r="G50" s="814"/>
      <c r="H50" s="815">
        <v>1</v>
      </c>
      <c r="I50" s="816">
        <v>13.42</v>
      </c>
      <c r="J50" s="817">
        <v>15</v>
      </c>
      <c r="K50" s="818">
        <v>13.07</v>
      </c>
      <c r="L50" s="819">
        <v>6</v>
      </c>
      <c r="M50" s="819">
        <v>55</v>
      </c>
      <c r="N50" s="820">
        <v>18.329999999999998</v>
      </c>
      <c r="O50" s="819" t="s">
        <v>8755</v>
      </c>
      <c r="P50" s="836" t="s">
        <v>8846</v>
      </c>
      <c r="Q50" s="821">
        <f t="shared" si="0"/>
        <v>1</v>
      </c>
      <c r="R50" s="821">
        <f t="shared" si="0"/>
        <v>13.42</v>
      </c>
      <c r="S50" s="832">
        <f t="shared" si="1"/>
        <v>18.329999999999998</v>
      </c>
      <c r="T50" s="832">
        <f t="shared" si="2"/>
        <v>15</v>
      </c>
      <c r="U50" s="832">
        <f t="shared" si="3"/>
        <v>-3.3299999999999983</v>
      </c>
      <c r="V50" s="837">
        <f t="shared" si="4"/>
        <v>0.81833060556464821</v>
      </c>
      <c r="W50" s="822"/>
    </row>
    <row r="51" spans="1:23" ht="14.4" customHeight="1" x14ac:dyDescent="0.3">
      <c r="A51" s="884" t="s">
        <v>8847</v>
      </c>
      <c r="B51" s="832"/>
      <c r="C51" s="833"/>
      <c r="D51" s="834"/>
      <c r="E51" s="815">
        <v>1</v>
      </c>
      <c r="F51" s="816">
        <v>13.18</v>
      </c>
      <c r="G51" s="817">
        <v>55</v>
      </c>
      <c r="H51" s="819"/>
      <c r="I51" s="813"/>
      <c r="J51" s="814"/>
      <c r="K51" s="818">
        <v>10.38</v>
      </c>
      <c r="L51" s="819">
        <v>6</v>
      </c>
      <c r="M51" s="819">
        <v>52</v>
      </c>
      <c r="N51" s="820">
        <v>17.170000000000002</v>
      </c>
      <c r="O51" s="819" t="s">
        <v>8755</v>
      </c>
      <c r="P51" s="836" t="s">
        <v>8848</v>
      </c>
      <c r="Q51" s="821">
        <f t="shared" si="0"/>
        <v>0</v>
      </c>
      <c r="R51" s="821">
        <f t="shared" si="0"/>
        <v>0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7" t="str">
        <f t="shared" si="4"/>
        <v/>
      </c>
      <c r="W51" s="822"/>
    </row>
    <row r="52" spans="1:23" ht="14.4" customHeight="1" x14ac:dyDescent="0.3">
      <c r="A52" s="884" t="s">
        <v>8849</v>
      </c>
      <c r="B52" s="832">
        <v>7</v>
      </c>
      <c r="C52" s="833">
        <v>12.36</v>
      </c>
      <c r="D52" s="834">
        <v>5.4</v>
      </c>
      <c r="E52" s="835">
        <v>4</v>
      </c>
      <c r="F52" s="813">
        <v>6.88</v>
      </c>
      <c r="G52" s="814">
        <v>3</v>
      </c>
      <c r="H52" s="815">
        <v>9</v>
      </c>
      <c r="I52" s="816">
        <v>17.88</v>
      </c>
      <c r="J52" s="817">
        <v>3</v>
      </c>
      <c r="K52" s="818">
        <v>2.12</v>
      </c>
      <c r="L52" s="819">
        <v>3</v>
      </c>
      <c r="M52" s="819">
        <v>25</v>
      </c>
      <c r="N52" s="820">
        <v>8.48</v>
      </c>
      <c r="O52" s="819" t="s">
        <v>8755</v>
      </c>
      <c r="P52" s="836" t="s">
        <v>8850</v>
      </c>
      <c r="Q52" s="821">
        <f t="shared" si="0"/>
        <v>2</v>
      </c>
      <c r="R52" s="821">
        <f t="shared" si="0"/>
        <v>5.52</v>
      </c>
      <c r="S52" s="832">
        <f t="shared" si="1"/>
        <v>76.320000000000007</v>
      </c>
      <c r="T52" s="832">
        <f t="shared" si="2"/>
        <v>27</v>
      </c>
      <c r="U52" s="832">
        <f t="shared" si="3"/>
        <v>-49.320000000000007</v>
      </c>
      <c r="V52" s="837">
        <f t="shared" si="4"/>
        <v>0.35377358490566035</v>
      </c>
      <c r="W52" s="822"/>
    </row>
    <row r="53" spans="1:23" ht="14.4" customHeight="1" x14ac:dyDescent="0.3">
      <c r="A53" s="885" t="s">
        <v>8851</v>
      </c>
      <c r="B53" s="869">
        <v>1</v>
      </c>
      <c r="C53" s="870">
        <v>3.67</v>
      </c>
      <c r="D53" s="838">
        <v>20</v>
      </c>
      <c r="E53" s="882">
        <v>3</v>
      </c>
      <c r="F53" s="874">
        <v>8.9499999999999993</v>
      </c>
      <c r="G53" s="827">
        <v>6.3</v>
      </c>
      <c r="H53" s="871"/>
      <c r="I53" s="872"/>
      <c r="J53" s="824"/>
      <c r="K53" s="875">
        <v>2.86</v>
      </c>
      <c r="L53" s="873">
        <v>4</v>
      </c>
      <c r="M53" s="873">
        <v>36</v>
      </c>
      <c r="N53" s="876">
        <v>12.12</v>
      </c>
      <c r="O53" s="873" t="s">
        <v>8755</v>
      </c>
      <c r="P53" s="877" t="s">
        <v>8852</v>
      </c>
      <c r="Q53" s="878">
        <f t="shared" si="0"/>
        <v>-1</v>
      </c>
      <c r="R53" s="878">
        <f t="shared" si="0"/>
        <v>-3.67</v>
      </c>
      <c r="S53" s="869" t="str">
        <f t="shared" si="1"/>
        <v/>
      </c>
      <c r="T53" s="869" t="str">
        <f t="shared" si="2"/>
        <v/>
      </c>
      <c r="U53" s="869" t="str">
        <f t="shared" si="3"/>
        <v/>
      </c>
      <c r="V53" s="879" t="str">
        <f t="shared" si="4"/>
        <v/>
      </c>
      <c r="W53" s="826"/>
    </row>
    <row r="54" spans="1:23" ht="14.4" customHeight="1" x14ac:dyDescent="0.3">
      <c r="A54" s="884" t="s">
        <v>8853</v>
      </c>
      <c r="B54" s="832"/>
      <c r="C54" s="833"/>
      <c r="D54" s="834"/>
      <c r="E54" s="815">
        <v>1</v>
      </c>
      <c r="F54" s="816">
        <v>1.45</v>
      </c>
      <c r="G54" s="817">
        <v>4</v>
      </c>
      <c r="H54" s="819"/>
      <c r="I54" s="813"/>
      <c r="J54" s="814"/>
      <c r="K54" s="818">
        <v>1.45</v>
      </c>
      <c r="L54" s="819">
        <v>4</v>
      </c>
      <c r="M54" s="819">
        <v>32</v>
      </c>
      <c r="N54" s="820">
        <v>10.67</v>
      </c>
      <c r="O54" s="819" t="s">
        <v>8755</v>
      </c>
      <c r="P54" s="836" t="s">
        <v>8854</v>
      </c>
      <c r="Q54" s="821">
        <f t="shared" si="0"/>
        <v>0</v>
      </c>
      <c r="R54" s="821">
        <f t="shared" si="0"/>
        <v>0</v>
      </c>
      <c r="S54" s="832" t="str">
        <f t="shared" si="1"/>
        <v/>
      </c>
      <c r="T54" s="832" t="str">
        <f t="shared" si="2"/>
        <v/>
      </c>
      <c r="U54" s="832" t="str">
        <f t="shared" si="3"/>
        <v/>
      </c>
      <c r="V54" s="837" t="str">
        <f t="shared" si="4"/>
        <v/>
      </c>
      <c r="W54" s="822"/>
    </row>
    <row r="55" spans="1:23" ht="14.4" customHeight="1" x14ac:dyDescent="0.3">
      <c r="A55" s="885" t="s">
        <v>8855</v>
      </c>
      <c r="B55" s="869"/>
      <c r="C55" s="870"/>
      <c r="D55" s="838"/>
      <c r="E55" s="871">
        <v>1</v>
      </c>
      <c r="F55" s="872">
        <v>4.3899999999999997</v>
      </c>
      <c r="G55" s="824">
        <v>14</v>
      </c>
      <c r="H55" s="873"/>
      <c r="I55" s="874"/>
      <c r="J55" s="827"/>
      <c r="K55" s="875">
        <v>2.69</v>
      </c>
      <c r="L55" s="873">
        <v>3</v>
      </c>
      <c r="M55" s="873">
        <v>31</v>
      </c>
      <c r="N55" s="876">
        <v>10.34</v>
      </c>
      <c r="O55" s="873" t="s">
        <v>8755</v>
      </c>
      <c r="P55" s="877" t="s">
        <v>8856</v>
      </c>
      <c r="Q55" s="878">
        <f t="shared" si="0"/>
        <v>0</v>
      </c>
      <c r="R55" s="878">
        <f t="shared" si="0"/>
        <v>0</v>
      </c>
      <c r="S55" s="869" t="str">
        <f t="shared" si="1"/>
        <v/>
      </c>
      <c r="T55" s="869" t="str">
        <f t="shared" si="2"/>
        <v/>
      </c>
      <c r="U55" s="869" t="str">
        <f t="shared" si="3"/>
        <v/>
      </c>
      <c r="V55" s="879" t="str">
        <f t="shared" si="4"/>
        <v/>
      </c>
      <c r="W55" s="826"/>
    </row>
    <row r="56" spans="1:23" ht="14.4" customHeight="1" x14ac:dyDescent="0.3">
      <c r="A56" s="884" t="s">
        <v>8857</v>
      </c>
      <c r="B56" s="828">
        <v>1</v>
      </c>
      <c r="C56" s="829">
        <v>0.42</v>
      </c>
      <c r="D56" s="830">
        <v>3</v>
      </c>
      <c r="E56" s="835"/>
      <c r="F56" s="813"/>
      <c r="G56" s="814"/>
      <c r="H56" s="819"/>
      <c r="I56" s="813"/>
      <c r="J56" s="814"/>
      <c r="K56" s="818">
        <v>0.42</v>
      </c>
      <c r="L56" s="819">
        <v>2</v>
      </c>
      <c r="M56" s="819">
        <v>17</v>
      </c>
      <c r="N56" s="820">
        <v>5.62</v>
      </c>
      <c r="O56" s="819" t="s">
        <v>8755</v>
      </c>
      <c r="P56" s="836" t="s">
        <v>8858</v>
      </c>
      <c r="Q56" s="821">
        <f t="shared" si="0"/>
        <v>-1</v>
      </c>
      <c r="R56" s="821">
        <f t="shared" si="0"/>
        <v>-0.42</v>
      </c>
      <c r="S56" s="832" t="str">
        <f t="shared" si="1"/>
        <v/>
      </c>
      <c r="T56" s="832" t="str">
        <f t="shared" si="2"/>
        <v/>
      </c>
      <c r="U56" s="832" t="str">
        <f t="shared" si="3"/>
        <v/>
      </c>
      <c r="V56" s="837" t="str">
        <f t="shared" si="4"/>
        <v/>
      </c>
      <c r="W56" s="822"/>
    </row>
    <row r="57" spans="1:23" ht="14.4" customHeight="1" x14ac:dyDescent="0.3">
      <c r="A57" s="884" t="s">
        <v>8859</v>
      </c>
      <c r="B57" s="832"/>
      <c r="C57" s="833"/>
      <c r="D57" s="834"/>
      <c r="E57" s="835"/>
      <c r="F57" s="813"/>
      <c r="G57" s="814"/>
      <c r="H57" s="815">
        <v>1</v>
      </c>
      <c r="I57" s="816">
        <v>0.37</v>
      </c>
      <c r="J57" s="817">
        <v>3</v>
      </c>
      <c r="K57" s="818">
        <v>0.37</v>
      </c>
      <c r="L57" s="819">
        <v>1</v>
      </c>
      <c r="M57" s="819">
        <v>12</v>
      </c>
      <c r="N57" s="820">
        <v>3.88</v>
      </c>
      <c r="O57" s="819" t="s">
        <v>8755</v>
      </c>
      <c r="P57" s="836" t="s">
        <v>8860</v>
      </c>
      <c r="Q57" s="821">
        <f t="shared" si="0"/>
        <v>1</v>
      </c>
      <c r="R57" s="821">
        <f t="shared" si="0"/>
        <v>0.37</v>
      </c>
      <c r="S57" s="832">
        <f t="shared" si="1"/>
        <v>3.88</v>
      </c>
      <c r="T57" s="832">
        <f t="shared" si="2"/>
        <v>3</v>
      </c>
      <c r="U57" s="832">
        <f t="shared" si="3"/>
        <v>-0.87999999999999989</v>
      </c>
      <c r="V57" s="837">
        <f t="shared" si="4"/>
        <v>0.77319587628865982</v>
      </c>
      <c r="W57" s="822"/>
    </row>
    <row r="58" spans="1:23" ht="14.4" customHeight="1" x14ac:dyDescent="0.3">
      <c r="A58" s="884" t="s">
        <v>8861</v>
      </c>
      <c r="B58" s="828">
        <v>1</v>
      </c>
      <c r="C58" s="829">
        <v>3.29</v>
      </c>
      <c r="D58" s="830">
        <v>9</v>
      </c>
      <c r="E58" s="835"/>
      <c r="F58" s="813"/>
      <c r="G58" s="814"/>
      <c r="H58" s="819"/>
      <c r="I58" s="813"/>
      <c r="J58" s="814"/>
      <c r="K58" s="818">
        <v>3.29</v>
      </c>
      <c r="L58" s="819">
        <v>4</v>
      </c>
      <c r="M58" s="819">
        <v>36</v>
      </c>
      <c r="N58" s="820">
        <v>12.04</v>
      </c>
      <c r="O58" s="819" t="s">
        <v>8755</v>
      </c>
      <c r="P58" s="836" t="s">
        <v>8862</v>
      </c>
      <c r="Q58" s="821">
        <f t="shared" si="0"/>
        <v>-1</v>
      </c>
      <c r="R58" s="821">
        <f t="shared" si="0"/>
        <v>-3.29</v>
      </c>
      <c r="S58" s="832" t="str">
        <f t="shared" si="1"/>
        <v/>
      </c>
      <c r="T58" s="832" t="str">
        <f t="shared" si="2"/>
        <v/>
      </c>
      <c r="U58" s="832" t="str">
        <f t="shared" si="3"/>
        <v/>
      </c>
      <c r="V58" s="837" t="str">
        <f t="shared" si="4"/>
        <v/>
      </c>
      <c r="W58" s="822"/>
    </row>
    <row r="59" spans="1:23" ht="14.4" customHeight="1" x14ac:dyDescent="0.3">
      <c r="A59" s="884" t="s">
        <v>8863</v>
      </c>
      <c r="B59" s="832"/>
      <c r="C59" s="833"/>
      <c r="D59" s="834"/>
      <c r="E59" s="835">
        <v>1</v>
      </c>
      <c r="F59" s="813">
        <v>1</v>
      </c>
      <c r="G59" s="814">
        <v>3</v>
      </c>
      <c r="H59" s="815">
        <v>1</v>
      </c>
      <c r="I59" s="816">
        <v>1</v>
      </c>
      <c r="J59" s="817">
        <v>5</v>
      </c>
      <c r="K59" s="818">
        <v>1</v>
      </c>
      <c r="L59" s="819">
        <v>2</v>
      </c>
      <c r="M59" s="819">
        <v>17</v>
      </c>
      <c r="N59" s="820">
        <v>5.65</v>
      </c>
      <c r="O59" s="819" t="s">
        <v>8755</v>
      </c>
      <c r="P59" s="836" t="s">
        <v>8864</v>
      </c>
      <c r="Q59" s="821">
        <f t="shared" si="0"/>
        <v>1</v>
      </c>
      <c r="R59" s="821">
        <f t="shared" si="0"/>
        <v>1</v>
      </c>
      <c r="S59" s="832">
        <f t="shared" si="1"/>
        <v>5.65</v>
      </c>
      <c r="T59" s="832">
        <f t="shared" si="2"/>
        <v>5</v>
      </c>
      <c r="U59" s="832">
        <f t="shared" si="3"/>
        <v>-0.65000000000000036</v>
      </c>
      <c r="V59" s="837">
        <f t="shared" si="4"/>
        <v>0.88495575221238931</v>
      </c>
      <c r="W59" s="822"/>
    </row>
    <row r="60" spans="1:23" ht="14.4" customHeight="1" x14ac:dyDescent="0.3">
      <c r="A60" s="884" t="s">
        <v>8865</v>
      </c>
      <c r="B60" s="832"/>
      <c r="C60" s="833"/>
      <c r="D60" s="834"/>
      <c r="E60" s="835">
        <v>2</v>
      </c>
      <c r="F60" s="813">
        <v>0.61</v>
      </c>
      <c r="G60" s="814">
        <v>3.5</v>
      </c>
      <c r="H60" s="815">
        <v>1</v>
      </c>
      <c r="I60" s="816">
        <v>0.31</v>
      </c>
      <c r="J60" s="817">
        <v>3</v>
      </c>
      <c r="K60" s="818">
        <v>0.31</v>
      </c>
      <c r="L60" s="819">
        <v>1</v>
      </c>
      <c r="M60" s="819">
        <v>11</v>
      </c>
      <c r="N60" s="820">
        <v>3.66</v>
      </c>
      <c r="O60" s="819" t="s">
        <v>8755</v>
      </c>
      <c r="P60" s="836" t="s">
        <v>8866</v>
      </c>
      <c r="Q60" s="821">
        <f t="shared" si="0"/>
        <v>1</v>
      </c>
      <c r="R60" s="821">
        <f t="shared" si="0"/>
        <v>0.31</v>
      </c>
      <c r="S60" s="832">
        <f t="shared" si="1"/>
        <v>3.66</v>
      </c>
      <c r="T60" s="832">
        <f t="shared" si="2"/>
        <v>3</v>
      </c>
      <c r="U60" s="832">
        <f t="shared" si="3"/>
        <v>-0.66000000000000014</v>
      </c>
      <c r="V60" s="837">
        <f t="shared" si="4"/>
        <v>0.81967213114754101</v>
      </c>
      <c r="W60" s="822"/>
    </row>
    <row r="61" spans="1:23" ht="14.4" customHeight="1" x14ac:dyDescent="0.3">
      <c r="A61" s="885" t="s">
        <v>8867</v>
      </c>
      <c r="B61" s="869"/>
      <c r="C61" s="870"/>
      <c r="D61" s="838"/>
      <c r="E61" s="882"/>
      <c r="F61" s="874"/>
      <c r="G61" s="827"/>
      <c r="H61" s="871">
        <v>2</v>
      </c>
      <c r="I61" s="872">
        <v>0.92</v>
      </c>
      <c r="J61" s="824">
        <v>4</v>
      </c>
      <c r="K61" s="875">
        <v>0.46</v>
      </c>
      <c r="L61" s="873">
        <v>2</v>
      </c>
      <c r="M61" s="873">
        <v>16</v>
      </c>
      <c r="N61" s="876">
        <v>5.47</v>
      </c>
      <c r="O61" s="873" t="s">
        <v>8755</v>
      </c>
      <c r="P61" s="877" t="s">
        <v>8868</v>
      </c>
      <c r="Q61" s="878">
        <f t="shared" si="0"/>
        <v>2</v>
      </c>
      <c r="R61" s="878">
        <f t="shared" si="0"/>
        <v>0.92</v>
      </c>
      <c r="S61" s="869">
        <f t="shared" si="1"/>
        <v>10.94</v>
      </c>
      <c r="T61" s="869">
        <f t="shared" si="2"/>
        <v>8</v>
      </c>
      <c r="U61" s="869">
        <f t="shared" si="3"/>
        <v>-2.9399999999999995</v>
      </c>
      <c r="V61" s="879">
        <f t="shared" si="4"/>
        <v>0.73126142595978061</v>
      </c>
      <c r="W61" s="826"/>
    </row>
    <row r="62" spans="1:23" ht="14.4" customHeight="1" x14ac:dyDescent="0.3">
      <c r="A62" s="885" t="s">
        <v>8869</v>
      </c>
      <c r="B62" s="869"/>
      <c r="C62" s="870"/>
      <c r="D62" s="838"/>
      <c r="E62" s="882"/>
      <c r="F62" s="874"/>
      <c r="G62" s="827"/>
      <c r="H62" s="871">
        <v>1</v>
      </c>
      <c r="I62" s="872">
        <v>0.86</v>
      </c>
      <c r="J62" s="825">
        <v>15</v>
      </c>
      <c r="K62" s="875">
        <v>0.86</v>
      </c>
      <c r="L62" s="873">
        <v>3</v>
      </c>
      <c r="M62" s="873">
        <v>27</v>
      </c>
      <c r="N62" s="876">
        <v>8.9499999999999993</v>
      </c>
      <c r="O62" s="873" t="s">
        <v>8755</v>
      </c>
      <c r="P62" s="877" t="s">
        <v>8870</v>
      </c>
      <c r="Q62" s="878">
        <f t="shared" si="0"/>
        <v>1</v>
      </c>
      <c r="R62" s="878">
        <f t="shared" si="0"/>
        <v>0.86</v>
      </c>
      <c r="S62" s="869">
        <f t="shared" si="1"/>
        <v>8.9499999999999993</v>
      </c>
      <c r="T62" s="869">
        <f t="shared" si="2"/>
        <v>15</v>
      </c>
      <c r="U62" s="869">
        <f t="shared" si="3"/>
        <v>6.0500000000000007</v>
      </c>
      <c r="V62" s="879">
        <f t="shared" si="4"/>
        <v>1.6759776536312851</v>
      </c>
      <c r="W62" s="826">
        <v>6</v>
      </c>
    </row>
    <row r="63" spans="1:23" ht="14.4" customHeight="1" x14ac:dyDescent="0.3">
      <c r="A63" s="884" t="s">
        <v>8871</v>
      </c>
      <c r="B63" s="832"/>
      <c r="C63" s="833"/>
      <c r="D63" s="834"/>
      <c r="E63" s="835"/>
      <c r="F63" s="813"/>
      <c r="G63" s="814"/>
      <c r="H63" s="815">
        <v>1</v>
      </c>
      <c r="I63" s="816">
        <v>4.1500000000000004</v>
      </c>
      <c r="J63" s="817">
        <v>8</v>
      </c>
      <c r="K63" s="818">
        <v>4.1500000000000004</v>
      </c>
      <c r="L63" s="819">
        <v>4</v>
      </c>
      <c r="M63" s="819">
        <v>35</v>
      </c>
      <c r="N63" s="820">
        <v>11.79</v>
      </c>
      <c r="O63" s="819" t="s">
        <v>8755</v>
      </c>
      <c r="P63" s="836" t="s">
        <v>8872</v>
      </c>
      <c r="Q63" s="821">
        <f t="shared" si="0"/>
        <v>1</v>
      </c>
      <c r="R63" s="821">
        <f t="shared" si="0"/>
        <v>4.1500000000000004</v>
      </c>
      <c r="S63" s="832">
        <f t="shared" si="1"/>
        <v>11.79</v>
      </c>
      <c r="T63" s="832">
        <f t="shared" si="2"/>
        <v>8</v>
      </c>
      <c r="U63" s="832">
        <f t="shared" si="3"/>
        <v>-3.7899999999999991</v>
      </c>
      <c r="V63" s="837">
        <f t="shared" si="4"/>
        <v>0.6785411365564038</v>
      </c>
      <c r="W63" s="822"/>
    </row>
    <row r="64" spans="1:23" ht="14.4" customHeight="1" x14ac:dyDescent="0.3">
      <c r="A64" s="884" t="s">
        <v>8873</v>
      </c>
      <c r="B64" s="828">
        <v>3</v>
      </c>
      <c r="C64" s="829">
        <v>1.31</v>
      </c>
      <c r="D64" s="830">
        <v>3.7</v>
      </c>
      <c r="E64" s="835"/>
      <c r="F64" s="813"/>
      <c r="G64" s="814"/>
      <c r="H64" s="819">
        <v>1</v>
      </c>
      <c r="I64" s="813">
        <v>0.44</v>
      </c>
      <c r="J64" s="823">
        <v>8</v>
      </c>
      <c r="K64" s="818">
        <v>0.44</v>
      </c>
      <c r="L64" s="819">
        <v>2</v>
      </c>
      <c r="M64" s="819">
        <v>17</v>
      </c>
      <c r="N64" s="820">
        <v>5.56</v>
      </c>
      <c r="O64" s="819" t="s">
        <v>8755</v>
      </c>
      <c r="P64" s="836" t="s">
        <v>8874</v>
      </c>
      <c r="Q64" s="821">
        <f t="shared" si="0"/>
        <v>-2</v>
      </c>
      <c r="R64" s="821">
        <f t="shared" si="0"/>
        <v>-0.87000000000000011</v>
      </c>
      <c r="S64" s="832">
        <f t="shared" si="1"/>
        <v>5.56</v>
      </c>
      <c r="T64" s="832">
        <f t="shared" si="2"/>
        <v>8</v>
      </c>
      <c r="U64" s="832">
        <f t="shared" si="3"/>
        <v>2.4400000000000004</v>
      </c>
      <c r="V64" s="837">
        <f t="shared" si="4"/>
        <v>1.4388489208633095</v>
      </c>
      <c r="W64" s="822">
        <v>2</v>
      </c>
    </row>
    <row r="65" spans="1:23" ht="14.4" customHeight="1" x14ac:dyDescent="0.3">
      <c r="A65" s="885" t="s">
        <v>8875</v>
      </c>
      <c r="B65" s="880"/>
      <c r="C65" s="881"/>
      <c r="D65" s="831"/>
      <c r="E65" s="882"/>
      <c r="F65" s="874"/>
      <c r="G65" s="827"/>
      <c r="H65" s="873">
        <v>1</v>
      </c>
      <c r="I65" s="874">
        <v>0.65</v>
      </c>
      <c r="J65" s="827">
        <v>4</v>
      </c>
      <c r="K65" s="875">
        <v>0.65</v>
      </c>
      <c r="L65" s="873">
        <v>3</v>
      </c>
      <c r="M65" s="873">
        <v>23</v>
      </c>
      <c r="N65" s="876">
        <v>7.83</v>
      </c>
      <c r="O65" s="873" t="s">
        <v>8755</v>
      </c>
      <c r="P65" s="877" t="s">
        <v>8876</v>
      </c>
      <c r="Q65" s="878">
        <f t="shared" si="0"/>
        <v>1</v>
      </c>
      <c r="R65" s="878">
        <f t="shared" si="0"/>
        <v>0.65</v>
      </c>
      <c r="S65" s="869">
        <f t="shared" si="1"/>
        <v>7.83</v>
      </c>
      <c r="T65" s="869">
        <f t="shared" si="2"/>
        <v>4</v>
      </c>
      <c r="U65" s="869">
        <f t="shared" si="3"/>
        <v>-3.83</v>
      </c>
      <c r="V65" s="879">
        <f t="shared" si="4"/>
        <v>0.51085568326947639</v>
      </c>
      <c r="W65" s="826"/>
    </row>
    <row r="66" spans="1:23" ht="14.4" customHeight="1" x14ac:dyDescent="0.3">
      <c r="A66" s="884" t="s">
        <v>8877</v>
      </c>
      <c r="B66" s="832"/>
      <c r="C66" s="833"/>
      <c r="D66" s="834"/>
      <c r="E66" s="815">
        <v>1</v>
      </c>
      <c r="F66" s="816">
        <v>4.99</v>
      </c>
      <c r="G66" s="817">
        <v>6</v>
      </c>
      <c r="H66" s="819"/>
      <c r="I66" s="813"/>
      <c r="J66" s="814"/>
      <c r="K66" s="818">
        <v>4.99</v>
      </c>
      <c r="L66" s="819">
        <v>3</v>
      </c>
      <c r="M66" s="819">
        <v>27</v>
      </c>
      <c r="N66" s="820">
        <v>8.9</v>
      </c>
      <c r="O66" s="819" t="s">
        <v>8755</v>
      </c>
      <c r="P66" s="836" t="s">
        <v>8878</v>
      </c>
      <c r="Q66" s="821">
        <f t="shared" si="0"/>
        <v>0</v>
      </c>
      <c r="R66" s="821">
        <f t="shared" si="0"/>
        <v>0</v>
      </c>
      <c r="S66" s="832" t="str">
        <f t="shared" si="1"/>
        <v/>
      </c>
      <c r="T66" s="832" t="str">
        <f t="shared" si="2"/>
        <v/>
      </c>
      <c r="U66" s="832" t="str">
        <f t="shared" si="3"/>
        <v/>
      </c>
      <c r="V66" s="837" t="str">
        <f t="shared" si="4"/>
        <v/>
      </c>
      <c r="W66" s="822"/>
    </row>
    <row r="67" spans="1:23" ht="14.4" customHeight="1" x14ac:dyDescent="0.3">
      <c r="A67" s="885" t="s">
        <v>8879</v>
      </c>
      <c r="B67" s="869">
        <v>1</v>
      </c>
      <c r="C67" s="870">
        <v>5.18</v>
      </c>
      <c r="D67" s="838">
        <v>8</v>
      </c>
      <c r="E67" s="871">
        <v>3</v>
      </c>
      <c r="F67" s="872">
        <v>15.54</v>
      </c>
      <c r="G67" s="824">
        <v>10</v>
      </c>
      <c r="H67" s="873">
        <v>1</v>
      </c>
      <c r="I67" s="874">
        <v>5.18</v>
      </c>
      <c r="J67" s="827">
        <v>7</v>
      </c>
      <c r="K67" s="875">
        <v>5.18</v>
      </c>
      <c r="L67" s="873">
        <v>3</v>
      </c>
      <c r="M67" s="873">
        <v>28</v>
      </c>
      <c r="N67" s="876">
        <v>9.2899999999999991</v>
      </c>
      <c r="O67" s="873" t="s">
        <v>8755</v>
      </c>
      <c r="P67" s="877" t="s">
        <v>8880</v>
      </c>
      <c r="Q67" s="878">
        <f t="shared" si="0"/>
        <v>0</v>
      </c>
      <c r="R67" s="878">
        <f t="shared" si="0"/>
        <v>0</v>
      </c>
      <c r="S67" s="869">
        <f t="shared" si="1"/>
        <v>9.2899999999999991</v>
      </c>
      <c r="T67" s="869">
        <f t="shared" si="2"/>
        <v>7</v>
      </c>
      <c r="U67" s="869">
        <f t="shared" si="3"/>
        <v>-2.2899999999999991</v>
      </c>
      <c r="V67" s="879">
        <f t="shared" si="4"/>
        <v>0.75349838536060287</v>
      </c>
      <c r="W67" s="826"/>
    </row>
    <row r="68" spans="1:23" ht="14.4" customHeight="1" x14ac:dyDescent="0.3">
      <c r="A68" s="885" t="s">
        <v>8881</v>
      </c>
      <c r="B68" s="869">
        <v>1</v>
      </c>
      <c r="C68" s="870">
        <v>7.41</v>
      </c>
      <c r="D68" s="838">
        <v>21</v>
      </c>
      <c r="E68" s="871"/>
      <c r="F68" s="872"/>
      <c r="G68" s="824"/>
      <c r="H68" s="873"/>
      <c r="I68" s="874"/>
      <c r="J68" s="827"/>
      <c r="K68" s="875">
        <v>7.41</v>
      </c>
      <c r="L68" s="873">
        <v>5</v>
      </c>
      <c r="M68" s="873">
        <v>45</v>
      </c>
      <c r="N68" s="876">
        <v>14.96</v>
      </c>
      <c r="O68" s="873" t="s">
        <v>8755</v>
      </c>
      <c r="P68" s="877" t="s">
        <v>8882</v>
      </c>
      <c r="Q68" s="878">
        <f t="shared" si="0"/>
        <v>-1</v>
      </c>
      <c r="R68" s="878">
        <f t="shared" si="0"/>
        <v>-7.41</v>
      </c>
      <c r="S68" s="869" t="str">
        <f t="shared" si="1"/>
        <v/>
      </c>
      <c r="T68" s="869" t="str">
        <f t="shared" si="2"/>
        <v/>
      </c>
      <c r="U68" s="869" t="str">
        <f t="shared" si="3"/>
        <v/>
      </c>
      <c r="V68" s="879" t="str">
        <f t="shared" si="4"/>
        <v/>
      </c>
      <c r="W68" s="826"/>
    </row>
    <row r="69" spans="1:23" ht="14.4" customHeight="1" x14ac:dyDescent="0.3">
      <c r="A69" s="884" t="s">
        <v>8883</v>
      </c>
      <c r="B69" s="832"/>
      <c r="C69" s="833"/>
      <c r="D69" s="834"/>
      <c r="E69" s="835">
        <v>4</v>
      </c>
      <c r="F69" s="813">
        <v>12.09</v>
      </c>
      <c r="G69" s="814">
        <v>5.5</v>
      </c>
      <c r="H69" s="815">
        <v>5</v>
      </c>
      <c r="I69" s="816">
        <v>14.66</v>
      </c>
      <c r="J69" s="817">
        <v>4.5999999999999996</v>
      </c>
      <c r="K69" s="818">
        <v>3.02</v>
      </c>
      <c r="L69" s="819">
        <v>4</v>
      </c>
      <c r="M69" s="819">
        <v>34</v>
      </c>
      <c r="N69" s="820">
        <v>11.25</v>
      </c>
      <c r="O69" s="819" t="s">
        <v>8755</v>
      </c>
      <c r="P69" s="836" t="s">
        <v>8884</v>
      </c>
      <c r="Q69" s="821">
        <f t="shared" si="0"/>
        <v>5</v>
      </c>
      <c r="R69" s="821">
        <f t="shared" si="0"/>
        <v>14.66</v>
      </c>
      <c r="S69" s="832">
        <f t="shared" si="1"/>
        <v>56.25</v>
      </c>
      <c r="T69" s="832">
        <f t="shared" si="2"/>
        <v>23</v>
      </c>
      <c r="U69" s="832">
        <f t="shared" si="3"/>
        <v>-33.25</v>
      </c>
      <c r="V69" s="837">
        <f t="shared" si="4"/>
        <v>0.40888888888888891</v>
      </c>
      <c r="W69" s="822"/>
    </row>
    <row r="70" spans="1:23" ht="14.4" customHeight="1" x14ac:dyDescent="0.3">
      <c r="A70" s="885" t="s">
        <v>8885</v>
      </c>
      <c r="B70" s="869"/>
      <c r="C70" s="870"/>
      <c r="D70" s="838"/>
      <c r="E70" s="882"/>
      <c r="F70" s="874"/>
      <c r="G70" s="827"/>
      <c r="H70" s="871">
        <v>1</v>
      </c>
      <c r="I70" s="872">
        <v>3.11</v>
      </c>
      <c r="J70" s="824">
        <v>4</v>
      </c>
      <c r="K70" s="875">
        <v>3.11</v>
      </c>
      <c r="L70" s="873">
        <v>4</v>
      </c>
      <c r="M70" s="873">
        <v>38</v>
      </c>
      <c r="N70" s="876">
        <v>12.54</v>
      </c>
      <c r="O70" s="873" t="s">
        <v>8755</v>
      </c>
      <c r="P70" s="877" t="s">
        <v>8886</v>
      </c>
      <c r="Q70" s="878">
        <f t="shared" ref="Q70:R133" si="5">H70-B70</f>
        <v>1</v>
      </c>
      <c r="R70" s="878">
        <f t="shared" si="5"/>
        <v>3.11</v>
      </c>
      <c r="S70" s="869">
        <f t="shared" ref="S70:S133" si="6">IF(H70=0,"",H70*N70)</f>
        <v>12.54</v>
      </c>
      <c r="T70" s="869">
        <f t="shared" ref="T70:T133" si="7">IF(H70=0,"",H70*J70)</f>
        <v>4</v>
      </c>
      <c r="U70" s="869">
        <f t="shared" ref="U70:U133" si="8">IF(H70=0,"",T70-S70)</f>
        <v>-8.5399999999999991</v>
      </c>
      <c r="V70" s="879">
        <f t="shared" ref="V70:V133" si="9">IF(H70=0,"",T70/S70)</f>
        <v>0.31897926634768742</v>
      </c>
      <c r="W70" s="826"/>
    </row>
    <row r="71" spans="1:23" ht="14.4" customHeight="1" x14ac:dyDescent="0.3">
      <c r="A71" s="884" t="s">
        <v>8887</v>
      </c>
      <c r="B71" s="828">
        <v>2</v>
      </c>
      <c r="C71" s="829">
        <v>2.0299999999999998</v>
      </c>
      <c r="D71" s="830">
        <v>2.5</v>
      </c>
      <c r="E71" s="835">
        <v>1</v>
      </c>
      <c r="F71" s="813">
        <v>1.59</v>
      </c>
      <c r="G71" s="814">
        <v>11</v>
      </c>
      <c r="H71" s="819">
        <v>3</v>
      </c>
      <c r="I71" s="813">
        <v>4.7699999999999996</v>
      </c>
      <c r="J71" s="814">
        <v>6.3</v>
      </c>
      <c r="K71" s="818">
        <v>1.59</v>
      </c>
      <c r="L71" s="819">
        <v>4</v>
      </c>
      <c r="M71" s="819">
        <v>37</v>
      </c>
      <c r="N71" s="820">
        <v>12.2</v>
      </c>
      <c r="O71" s="819" t="s">
        <v>8755</v>
      </c>
      <c r="P71" s="836" t="s">
        <v>8888</v>
      </c>
      <c r="Q71" s="821">
        <f t="shared" si="5"/>
        <v>1</v>
      </c>
      <c r="R71" s="821">
        <f t="shared" si="5"/>
        <v>2.7399999999999998</v>
      </c>
      <c r="S71" s="832">
        <f t="shared" si="6"/>
        <v>36.599999999999994</v>
      </c>
      <c r="T71" s="832">
        <f t="shared" si="7"/>
        <v>18.899999999999999</v>
      </c>
      <c r="U71" s="832">
        <f t="shared" si="8"/>
        <v>-17.699999999999996</v>
      </c>
      <c r="V71" s="837">
        <f t="shared" si="9"/>
        <v>0.51639344262295084</v>
      </c>
      <c r="W71" s="822"/>
    </row>
    <row r="72" spans="1:23" ht="14.4" customHeight="1" x14ac:dyDescent="0.3">
      <c r="A72" s="885" t="s">
        <v>8889</v>
      </c>
      <c r="B72" s="880">
        <v>4</v>
      </c>
      <c r="C72" s="881">
        <v>12.5</v>
      </c>
      <c r="D72" s="831">
        <v>23.8</v>
      </c>
      <c r="E72" s="882">
        <v>2</v>
      </c>
      <c r="F72" s="874">
        <v>5.12</v>
      </c>
      <c r="G72" s="827">
        <v>12.5</v>
      </c>
      <c r="H72" s="873"/>
      <c r="I72" s="874"/>
      <c r="J72" s="827"/>
      <c r="K72" s="875">
        <v>2.16</v>
      </c>
      <c r="L72" s="873">
        <v>5</v>
      </c>
      <c r="M72" s="873">
        <v>49</v>
      </c>
      <c r="N72" s="876">
        <v>16.29</v>
      </c>
      <c r="O72" s="873" t="s">
        <v>8755</v>
      </c>
      <c r="P72" s="877" t="s">
        <v>8890</v>
      </c>
      <c r="Q72" s="878">
        <f t="shared" si="5"/>
        <v>-4</v>
      </c>
      <c r="R72" s="878">
        <f t="shared" si="5"/>
        <v>-12.5</v>
      </c>
      <c r="S72" s="869" t="str">
        <f t="shared" si="6"/>
        <v/>
      </c>
      <c r="T72" s="869" t="str">
        <f t="shared" si="7"/>
        <v/>
      </c>
      <c r="U72" s="869" t="str">
        <f t="shared" si="8"/>
        <v/>
      </c>
      <c r="V72" s="879" t="str">
        <f t="shared" si="9"/>
        <v/>
      </c>
      <c r="W72" s="826"/>
    </row>
    <row r="73" spans="1:23" ht="14.4" customHeight="1" x14ac:dyDescent="0.3">
      <c r="A73" s="885" t="s">
        <v>8891</v>
      </c>
      <c r="B73" s="880">
        <v>1</v>
      </c>
      <c r="C73" s="881">
        <v>4.1900000000000004</v>
      </c>
      <c r="D73" s="831">
        <v>32</v>
      </c>
      <c r="E73" s="882">
        <v>1</v>
      </c>
      <c r="F73" s="874">
        <v>4.1900000000000004</v>
      </c>
      <c r="G73" s="827">
        <v>23</v>
      </c>
      <c r="H73" s="873"/>
      <c r="I73" s="874"/>
      <c r="J73" s="827"/>
      <c r="K73" s="875">
        <v>4.1900000000000004</v>
      </c>
      <c r="L73" s="873">
        <v>9</v>
      </c>
      <c r="M73" s="873">
        <v>78</v>
      </c>
      <c r="N73" s="876">
        <v>26.04</v>
      </c>
      <c r="O73" s="873" t="s">
        <v>8755</v>
      </c>
      <c r="P73" s="877" t="s">
        <v>8892</v>
      </c>
      <c r="Q73" s="878">
        <f t="shared" si="5"/>
        <v>-1</v>
      </c>
      <c r="R73" s="878">
        <f t="shared" si="5"/>
        <v>-4.1900000000000004</v>
      </c>
      <c r="S73" s="869" t="str">
        <f t="shared" si="6"/>
        <v/>
      </c>
      <c r="T73" s="869" t="str">
        <f t="shared" si="7"/>
        <v/>
      </c>
      <c r="U73" s="869" t="str">
        <f t="shared" si="8"/>
        <v/>
      </c>
      <c r="V73" s="879" t="str">
        <f t="shared" si="9"/>
        <v/>
      </c>
      <c r="W73" s="826"/>
    </row>
    <row r="74" spans="1:23" ht="14.4" customHeight="1" x14ac:dyDescent="0.3">
      <c r="A74" s="884" t="s">
        <v>8893</v>
      </c>
      <c r="B74" s="832">
        <v>41</v>
      </c>
      <c r="C74" s="833">
        <v>96.3</v>
      </c>
      <c r="D74" s="834">
        <v>7.8</v>
      </c>
      <c r="E74" s="815">
        <v>43</v>
      </c>
      <c r="F74" s="816">
        <v>100.57</v>
      </c>
      <c r="G74" s="817">
        <v>5.3</v>
      </c>
      <c r="H74" s="819">
        <v>31</v>
      </c>
      <c r="I74" s="813">
        <v>70.94</v>
      </c>
      <c r="J74" s="814">
        <v>6.8</v>
      </c>
      <c r="K74" s="818">
        <v>2.38</v>
      </c>
      <c r="L74" s="819">
        <v>4</v>
      </c>
      <c r="M74" s="819">
        <v>32</v>
      </c>
      <c r="N74" s="820">
        <v>10.82</v>
      </c>
      <c r="O74" s="819" t="s">
        <v>8755</v>
      </c>
      <c r="P74" s="836" t="s">
        <v>8894</v>
      </c>
      <c r="Q74" s="821">
        <f t="shared" si="5"/>
        <v>-10</v>
      </c>
      <c r="R74" s="821">
        <f t="shared" si="5"/>
        <v>-25.36</v>
      </c>
      <c r="S74" s="832">
        <f t="shared" si="6"/>
        <v>335.42</v>
      </c>
      <c r="T74" s="832">
        <f t="shared" si="7"/>
        <v>210.79999999999998</v>
      </c>
      <c r="U74" s="832">
        <f t="shared" si="8"/>
        <v>-124.62000000000003</v>
      </c>
      <c r="V74" s="837">
        <f t="shared" si="9"/>
        <v>0.6284658040665434</v>
      </c>
      <c r="W74" s="822">
        <v>26</v>
      </c>
    </row>
    <row r="75" spans="1:23" ht="14.4" customHeight="1" x14ac:dyDescent="0.3">
      <c r="A75" s="885" t="s">
        <v>8895</v>
      </c>
      <c r="B75" s="869">
        <v>13</v>
      </c>
      <c r="C75" s="870">
        <v>35.4</v>
      </c>
      <c r="D75" s="838">
        <v>9.1999999999999993</v>
      </c>
      <c r="E75" s="871">
        <v>34</v>
      </c>
      <c r="F75" s="872">
        <v>92.74</v>
      </c>
      <c r="G75" s="824">
        <v>9.3000000000000007</v>
      </c>
      <c r="H75" s="873">
        <v>23</v>
      </c>
      <c r="I75" s="874">
        <v>62.99</v>
      </c>
      <c r="J75" s="827">
        <v>6.9</v>
      </c>
      <c r="K75" s="875">
        <v>2.76</v>
      </c>
      <c r="L75" s="873">
        <v>4</v>
      </c>
      <c r="M75" s="873">
        <v>38</v>
      </c>
      <c r="N75" s="876">
        <v>12.69</v>
      </c>
      <c r="O75" s="873" t="s">
        <v>8755</v>
      </c>
      <c r="P75" s="877" t="s">
        <v>8896</v>
      </c>
      <c r="Q75" s="878">
        <f t="shared" si="5"/>
        <v>10</v>
      </c>
      <c r="R75" s="878">
        <f t="shared" si="5"/>
        <v>27.590000000000003</v>
      </c>
      <c r="S75" s="869">
        <f t="shared" si="6"/>
        <v>291.87</v>
      </c>
      <c r="T75" s="869">
        <f t="shared" si="7"/>
        <v>158.70000000000002</v>
      </c>
      <c r="U75" s="869">
        <f t="shared" si="8"/>
        <v>-133.16999999999999</v>
      </c>
      <c r="V75" s="879">
        <f t="shared" si="9"/>
        <v>0.54373522458628842</v>
      </c>
      <c r="W75" s="826"/>
    </row>
    <row r="76" spans="1:23" ht="14.4" customHeight="1" x14ac:dyDescent="0.3">
      <c r="A76" s="885" t="s">
        <v>8897</v>
      </c>
      <c r="B76" s="869">
        <v>3</v>
      </c>
      <c r="C76" s="870">
        <v>10.59</v>
      </c>
      <c r="D76" s="838">
        <v>7.7</v>
      </c>
      <c r="E76" s="871">
        <v>3</v>
      </c>
      <c r="F76" s="872">
        <v>11.11</v>
      </c>
      <c r="G76" s="824">
        <v>11</v>
      </c>
      <c r="H76" s="873">
        <v>6</v>
      </c>
      <c r="I76" s="874">
        <v>21.54</v>
      </c>
      <c r="J76" s="827">
        <v>7.3</v>
      </c>
      <c r="K76" s="875">
        <v>3.7</v>
      </c>
      <c r="L76" s="873">
        <v>6</v>
      </c>
      <c r="M76" s="873">
        <v>51</v>
      </c>
      <c r="N76" s="876">
        <v>16.97</v>
      </c>
      <c r="O76" s="873" t="s">
        <v>8755</v>
      </c>
      <c r="P76" s="877" t="s">
        <v>8898</v>
      </c>
      <c r="Q76" s="878">
        <f t="shared" si="5"/>
        <v>3</v>
      </c>
      <c r="R76" s="878">
        <f t="shared" si="5"/>
        <v>10.95</v>
      </c>
      <c r="S76" s="869">
        <f t="shared" si="6"/>
        <v>101.82</v>
      </c>
      <c r="T76" s="869">
        <f t="shared" si="7"/>
        <v>43.8</v>
      </c>
      <c r="U76" s="869">
        <f t="shared" si="8"/>
        <v>-58.019999999999996</v>
      </c>
      <c r="V76" s="879">
        <f t="shared" si="9"/>
        <v>0.43017088980553919</v>
      </c>
      <c r="W76" s="826"/>
    </row>
    <row r="77" spans="1:23" ht="14.4" customHeight="1" x14ac:dyDescent="0.3">
      <c r="A77" s="884" t="s">
        <v>8899</v>
      </c>
      <c r="B77" s="832">
        <v>6</v>
      </c>
      <c r="C77" s="833">
        <v>5.53</v>
      </c>
      <c r="D77" s="834">
        <v>6.8</v>
      </c>
      <c r="E77" s="815">
        <v>5</v>
      </c>
      <c r="F77" s="816">
        <v>4.3099999999999996</v>
      </c>
      <c r="G77" s="817">
        <v>5.2</v>
      </c>
      <c r="H77" s="819">
        <v>4</v>
      </c>
      <c r="I77" s="813">
        <v>3.28</v>
      </c>
      <c r="J77" s="814">
        <v>4.8</v>
      </c>
      <c r="K77" s="818">
        <v>0.79</v>
      </c>
      <c r="L77" s="819">
        <v>2</v>
      </c>
      <c r="M77" s="819">
        <v>15</v>
      </c>
      <c r="N77" s="820">
        <v>5.14</v>
      </c>
      <c r="O77" s="819" t="s">
        <v>8755</v>
      </c>
      <c r="P77" s="836" t="s">
        <v>8900</v>
      </c>
      <c r="Q77" s="821">
        <f t="shared" si="5"/>
        <v>-2</v>
      </c>
      <c r="R77" s="821">
        <f t="shared" si="5"/>
        <v>-2.2500000000000004</v>
      </c>
      <c r="S77" s="832">
        <f t="shared" si="6"/>
        <v>20.56</v>
      </c>
      <c r="T77" s="832">
        <f t="shared" si="7"/>
        <v>19.2</v>
      </c>
      <c r="U77" s="832">
        <f t="shared" si="8"/>
        <v>-1.3599999999999994</v>
      </c>
      <c r="V77" s="837">
        <f t="shared" si="9"/>
        <v>0.93385214007782102</v>
      </c>
      <c r="W77" s="822">
        <v>7</v>
      </c>
    </row>
    <row r="78" spans="1:23" ht="14.4" customHeight="1" x14ac:dyDescent="0.3">
      <c r="A78" s="885" t="s">
        <v>8901</v>
      </c>
      <c r="B78" s="869">
        <v>2</v>
      </c>
      <c r="C78" s="870">
        <v>4.5</v>
      </c>
      <c r="D78" s="838">
        <v>18</v>
      </c>
      <c r="E78" s="871">
        <v>4</v>
      </c>
      <c r="F78" s="872">
        <v>8.9700000000000006</v>
      </c>
      <c r="G78" s="824">
        <v>22.3</v>
      </c>
      <c r="H78" s="873">
        <v>2</v>
      </c>
      <c r="I78" s="874">
        <v>3.98</v>
      </c>
      <c r="J78" s="827">
        <v>11</v>
      </c>
      <c r="K78" s="875">
        <v>1.84</v>
      </c>
      <c r="L78" s="873">
        <v>5</v>
      </c>
      <c r="M78" s="873">
        <v>42</v>
      </c>
      <c r="N78" s="876">
        <v>14.16</v>
      </c>
      <c r="O78" s="873" t="s">
        <v>8755</v>
      </c>
      <c r="P78" s="877" t="s">
        <v>8900</v>
      </c>
      <c r="Q78" s="878">
        <f t="shared" si="5"/>
        <v>0</v>
      </c>
      <c r="R78" s="878">
        <f t="shared" si="5"/>
        <v>-0.52</v>
      </c>
      <c r="S78" s="869">
        <f t="shared" si="6"/>
        <v>28.32</v>
      </c>
      <c r="T78" s="869">
        <f t="shared" si="7"/>
        <v>22</v>
      </c>
      <c r="U78" s="869">
        <f t="shared" si="8"/>
        <v>-6.32</v>
      </c>
      <c r="V78" s="879">
        <f t="shared" si="9"/>
        <v>0.7768361581920904</v>
      </c>
      <c r="W78" s="826"/>
    </row>
    <row r="79" spans="1:23" ht="14.4" customHeight="1" x14ac:dyDescent="0.3">
      <c r="A79" s="884" t="s">
        <v>8902</v>
      </c>
      <c r="B79" s="832">
        <v>190</v>
      </c>
      <c r="C79" s="833">
        <v>235.31</v>
      </c>
      <c r="D79" s="834">
        <v>4.3</v>
      </c>
      <c r="E79" s="815">
        <v>197</v>
      </c>
      <c r="F79" s="816">
        <v>244.62</v>
      </c>
      <c r="G79" s="817">
        <v>4.0999999999999996</v>
      </c>
      <c r="H79" s="819">
        <v>197</v>
      </c>
      <c r="I79" s="813">
        <v>244.53</v>
      </c>
      <c r="J79" s="814">
        <v>4</v>
      </c>
      <c r="K79" s="818">
        <v>1.22</v>
      </c>
      <c r="L79" s="819">
        <v>2</v>
      </c>
      <c r="M79" s="819">
        <v>17</v>
      </c>
      <c r="N79" s="820">
        <v>5.54</v>
      </c>
      <c r="O79" s="819" t="s">
        <v>8755</v>
      </c>
      <c r="P79" s="836" t="s">
        <v>8903</v>
      </c>
      <c r="Q79" s="821">
        <f t="shared" si="5"/>
        <v>7</v>
      </c>
      <c r="R79" s="821">
        <f t="shared" si="5"/>
        <v>9.2199999999999989</v>
      </c>
      <c r="S79" s="832">
        <f t="shared" si="6"/>
        <v>1091.3800000000001</v>
      </c>
      <c r="T79" s="832">
        <f t="shared" si="7"/>
        <v>788</v>
      </c>
      <c r="U79" s="832">
        <f t="shared" si="8"/>
        <v>-303.38000000000011</v>
      </c>
      <c r="V79" s="837">
        <f t="shared" si="9"/>
        <v>0.72202166064981943</v>
      </c>
      <c r="W79" s="822">
        <v>81</v>
      </c>
    </row>
    <row r="80" spans="1:23" ht="14.4" customHeight="1" x14ac:dyDescent="0.3">
      <c r="A80" s="885" t="s">
        <v>8904</v>
      </c>
      <c r="B80" s="869">
        <v>25</v>
      </c>
      <c r="C80" s="870">
        <v>39.979999999999997</v>
      </c>
      <c r="D80" s="838">
        <v>7.7</v>
      </c>
      <c r="E80" s="871">
        <v>22</v>
      </c>
      <c r="F80" s="872">
        <v>36.1</v>
      </c>
      <c r="G80" s="824">
        <v>8.3000000000000007</v>
      </c>
      <c r="H80" s="873">
        <v>19</v>
      </c>
      <c r="I80" s="874">
        <v>34.79</v>
      </c>
      <c r="J80" s="827">
        <v>6.6</v>
      </c>
      <c r="K80" s="875">
        <v>1.58</v>
      </c>
      <c r="L80" s="873">
        <v>3</v>
      </c>
      <c r="M80" s="873">
        <v>25</v>
      </c>
      <c r="N80" s="876">
        <v>8.36</v>
      </c>
      <c r="O80" s="873" t="s">
        <v>8755</v>
      </c>
      <c r="P80" s="877" t="s">
        <v>8905</v>
      </c>
      <c r="Q80" s="878">
        <f t="shared" si="5"/>
        <v>-6</v>
      </c>
      <c r="R80" s="878">
        <f t="shared" si="5"/>
        <v>-5.1899999999999977</v>
      </c>
      <c r="S80" s="869">
        <f t="shared" si="6"/>
        <v>158.83999999999997</v>
      </c>
      <c r="T80" s="869">
        <f t="shared" si="7"/>
        <v>125.39999999999999</v>
      </c>
      <c r="U80" s="869">
        <f t="shared" si="8"/>
        <v>-33.439999999999984</v>
      </c>
      <c r="V80" s="879">
        <f t="shared" si="9"/>
        <v>0.78947368421052644</v>
      </c>
      <c r="W80" s="826">
        <v>19</v>
      </c>
    </row>
    <row r="81" spans="1:23" ht="14.4" customHeight="1" x14ac:dyDescent="0.3">
      <c r="A81" s="885" t="s">
        <v>8906</v>
      </c>
      <c r="B81" s="869">
        <v>2</v>
      </c>
      <c r="C81" s="870">
        <v>3.73</v>
      </c>
      <c r="D81" s="838">
        <v>4.5</v>
      </c>
      <c r="E81" s="871">
        <v>2</v>
      </c>
      <c r="F81" s="872">
        <v>4.74</v>
      </c>
      <c r="G81" s="824">
        <v>9.5</v>
      </c>
      <c r="H81" s="873">
        <v>2</v>
      </c>
      <c r="I81" s="874">
        <v>6.9</v>
      </c>
      <c r="J81" s="825">
        <v>25.5</v>
      </c>
      <c r="K81" s="875">
        <v>2.37</v>
      </c>
      <c r="L81" s="873">
        <v>4</v>
      </c>
      <c r="M81" s="873">
        <v>39</v>
      </c>
      <c r="N81" s="876">
        <v>12.84</v>
      </c>
      <c r="O81" s="873" t="s">
        <v>8755</v>
      </c>
      <c r="P81" s="877" t="s">
        <v>8907</v>
      </c>
      <c r="Q81" s="878">
        <f t="shared" si="5"/>
        <v>0</v>
      </c>
      <c r="R81" s="878">
        <f t="shared" si="5"/>
        <v>3.1700000000000004</v>
      </c>
      <c r="S81" s="869">
        <f t="shared" si="6"/>
        <v>25.68</v>
      </c>
      <c r="T81" s="869">
        <f t="shared" si="7"/>
        <v>51</v>
      </c>
      <c r="U81" s="869">
        <f t="shared" si="8"/>
        <v>25.32</v>
      </c>
      <c r="V81" s="879">
        <f t="shared" si="9"/>
        <v>1.985981308411215</v>
      </c>
      <c r="W81" s="826">
        <v>34</v>
      </c>
    </row>
    <row r="82" spans="1:23" ht="14.4" customHeight="1" x14ac:dyDescent="0.3">
      <c r="A82" s="884" t="s">
        <v>8908</v>
      </c>
      <c r="B82" s="828">
        <v>150</v>
      </c>
      <c r="C82" s="829">
        <v>59.44</v>
      </c>
      <c r="D82" s="830">
        <v>3</v>
      </c>
      <c r="E82" s="835">
        <v>140</v>
      </c>
      <c r="F82" s="813">
        <v>54.28</v>
      </c>
      <c r="G82" s="814">
        <v>2.8</v>
      </c>
      <c r="H82" s="819">
        <v>130</v>
      </c>
      <c r="I82" s="813">
        <v>49.74</v>
      </c>
      <c r="J82" s="814">
        <v>2.6</v>
      </c>
      <c r="K82" s="818">
        <v>0.38</v>
      </c>
      <c r="L82" s="819">
        <v>1</v>
      </c>
      <c r="M82" s="819">
        <v>9</v>
      </c>
      <c r="N82" s="820">
        <v>3.07</v>
      </c>
      <c r="O82" s="819" t="s">
        <v>8755</v>
      </c>
      <c r="P82" s="836" t="s">
        <v>8909</v>
      </c>
      <c r="Q82" s="821">
        <f t="shared" si="5"/>
        <v>-20</v>
      </c>
      <c r="R82" s="821">
        <f t="shared" si="5"/>
        <v>-9.6999999999999957</v>
      </c>
      <c r="S82" s="832">
        <f t="shared" si="6"/>
        <v>399.09999999999997</v>
      </c>
      <c r="T82" s="832">
        <f t="shared" si="7"/>
        <v>338</v>
      </c>
      <c r="U82" s="832">
        <f t="shared" si="8"/>
        <v>-61.099999999999966</v>
      </c>
      <c r="V82" s="837">
        <f t="shared" si="9"/>
        <v>0.84690553745928343</v>
      </c>
      <c r="W82" s="822">
        <v>8</v>
      </c>
    </row>
    <row r="83" spans="1:23" ht="14.4" customHeight="1" x14ac:dyDescent="0.3">
      <c r="A83" s="885" t="s">
        <v>8910</v>
      </c>
      <c r="B83" s="880">
        <v>26</v>
      </c>
      <c r="C83" s="881">
        <v>17.79</v>
      </c>
      <c r="D83" s="831">
        <v>7.2</v>
      </c>
      <c r="E83" s="882">
        <v>26</v>
      </c>
      <c r="F83" s="874">
        <v>15.12</v>
      </c>
      <c r="G83" s="827">
        <v>5.3</v>
      </c>
      <c r="H83" s="873">
        <v>12</v>
      </c>
      <c r="I83" s="874">
        <v>5.63</v>
      </c>
      <c r="J83" s="827">
        <v>3.3</v>
      </c>
      <c r="K83" s="875">
        <v>0.47</v>
      </c>
      <c r="L83" s="873">
        <v>1</v>
      </c>
      <c r="M83" s="873">
        <v>12</v>
      </c>
      <c r="N83" s="876">
        <v>4.01</v>
      </c>
      <c r="O83" s="873" t="s">
        <v>8755</v>
      </c>
      <c r="P83" s="877" t="s">
        <v>8911</v>
      </c>
      <c r="Q83" s="878">
        <f t="shared" si="5"/>
        <v>-14</v>
      </c>
      <c r="R83" s="878">
        <f t="shared" si="5"/>
        <v>-12.16</v>
      </c>
      <c r="S83" s="869">
        <f t="shared" si="6"/>
        <v>48.12</v>
      </c>
      <c r="T83" s="869">
        <f t="shared" si="7"/>
        <v>39.599999999999994</v>
      </c>
      <c r="U83" s="869">
        <f t="shared" si="8"/>
        <v>-8.5200000000000031</v>
      </c>
      <c r="V83" s="879">
        <f t="shared" si="9"/>
        <v>0.82294264339152112</v>
      </c>
      <c r="W83" s="826">
        <v>2</v>
      </c>
    </row>
    <row r="84" spans="1:23" ht="14.4" customHeight="1" x14ac:dyDescent="0.3">
      <c r="A84" s="885" t="s">
        <v>8912</v>
      </c>
      <c r="B84" s="880"/>
      <c r="C84" s="881"/>
      <c r="D84" s="831"/>
      <c r="E84" s="882"/>
      <c r="F84" s="874"/>
      <c r="G84" s="827"/>
      <c r="H84" s="873">
        <v>2</v>
      </c>
      <c r="I84" s="874">
        <v>2.1</v>
      </c>
      <c r="J84" s="827">
        <v>4.5</v>
      </c>
      <c r="K84" s="875">
        <v>1.05</v>
      </c>
      <c r="L84" s="873">
        <v>3</v>
      </c>
      <c r="M84" s="873">
        <v>26</v>
      </c>
      <c r="N84" s="876">
        <v>8.5299999999999994</v>
      </c>
      <c r="O84" s="873" t="s">
        <v>8755</v>
      </c>
      <c r="P84" s="877" t="s">
        <v>8913</v>
      </c>
      <c r="Q84" s="878">
        <f t="shared" si="5"/>
        <v>2</v>
      </c>
      <c r="R84" s="878">
        <f t="shared" si="5"/>
        <v>2.1</v>
      </c>
      <c r="S84" s="869">
        <f t="shared" si="6"/>
        <v>17.059999999999999</v>
      </c>
      <c r="T84" s="869">
        <f t="shared" si="7"/>
        <v>9</v>
      </c>
      <c r="U84" s="869">
        <f t="shared" si="8"/>
        <v>-8.0599999999999987</v>
      </c>
      <c r="V84" s="879">
        <f t="shared" si="9"/>
        <v>0.52754982415005869</v>
      </c>
      <c r="W84" s="826"/>
    </row>
    <row r="85" spans="1:23" ht="14.4" customHeight="1" x14ac:dyDescent="0.3">
      <c r="A85" s="884" t="s">
        <v>8914</v>
      </c>
      <c r="B85" s="828">
        <v>11</v>
      </c>
      <c r="C85" s="829">
        <v>11.95</v>
      </c>
      <c r="D85" s="830">
        <v>4.5999999999999996</v>
      </c>
      <c r="E85" s="835">
        <v>9</v>
      </c>
      <c r="F85" s="813">
        <v>8.4</v>
      </c>
      <c r="G85" s="814">
        <v>3.7</v>
      </c>
      <c r="H85" s="819">
        <v>4</v>
      </c>
      <c r="I85" s="813">
        <v>3.65</v>
      </c>
      <c r="J85" s="814">
        <v>3.8</v>
      </c>
      <c r="K85" s="818">
        <v>0.74</v>
      </c>
      <c r="L85" s="819">
        <v>1</v>
      </c>
      <c r="M85" s="819">
        <v>13</v>
      </c>
      <c r="N85" s="820">
        <v>4.4800000000000004</v>
      </c>
      <c r="O85" s="819" t="s">
        <v>8755</v>
      </c>
      <c r="P85" s="836" t="s">
        <v>8915</v>
      </c>
      <c r="Q85" s="821">
        <f t="shared" si="5"/>
        <v>-7</v>
      </c>
      <c r="R85" s="821">
        <f t="shared" si="5"/>
        <v>-8.2999999999999989</v>
      </c>
      <c r="S85" s="832">
        <f t="shared" si="6"/>
        <v>17.920000000000002</v>
      </c>
      <c r="T85" s="832">
        <f t="shared" si="7"/>
        <v>15.2</v>
      </c>
      <c r="U85" s="832">
        <f t="shared" si="8"/>
        <v>-2.7200000000000024</v>
      </c>
      <c r="V85" s="837">
        <f t="shared" si="9"/>
        <v>0.84821428571428559</v>
      </c>
      <c r="W85" s="822">
        <v>1</v>
      </c>
    </row>
    <row r="86" spans="1:23" ht="14.4" customHeight="1" x14ac:dyDescent="0.3">
      <c r="A86" s="885" t="s">
        <v>8916</v>
      </c>
      <c r="B86" s="880">
        <v>11</v>
      </c>
      <c r="C86" s="881">
        <v>15.61</v>
      </c>
      <c r="D86" s="831">
        <v>5.4</v>
      </c>
      <c r="E86" s="882">
        <v>4</v>
      </c>
      <c r="F86" s="874">
        <v>6.93</v>
      </c>
      <c r="G86" s="827">
        <v>5.5</v>
      </c>
      <c r="H86" s="873">
        <v>2</v>
      </c>
      <c r="I86" s="874">
        <v>2.79</v>
      </c>
      <c r="J86" s="827">
        <v>5</v>
      </c>
      <c r="K86" s="875">
        <v>1.35</v>
      </c>
      <c r="L86" s="873">
        <v>3</v>
      </c>
      <c r="M86" s="873">
        <v>25</v>
      </c>
      <c r="N86" s="876">
        <v>8.18</v>
      </c>
      <c r="O86" s="873" t="s">
        <v>8755</v>
      </c>
      <c r="P86" s="877" t="s">
        <v>8917</v>
      </c>
      <c r="Q86" s="878">
        <f t="shared" si="5"/>
        <v>-9</v>
      </c>
      <c r="R86" s="878">
        <f t="shared" si="5"/>
        <v>-12.82</v>
      </c>
      <c r="S86" s="869">
        <f t="shared" si="6"/>
        <v>16.36</v>
      </c>
      <c r="T86" s="869">
        <f t="shared" si="7"/>
        <v>10</v>
      </c>
      <c r="U86" s="869">
        <f t="shared" si="8"/>
        <v>-6.3599999999999994</v>
      </c>
      <c r="V86" s="879">
        <f t="shared" si="9"/>
        <v>0.61124694376528121</v>
      </c>
      <c r="W86" s="826"/>
    </row>
    <row r="87" spans="1:23" ht="14.4" customHeight="1" x14ac:dyDescent="0.3">
      <c r="A87" s="885" t="s">
        <v>8918</v>
      </c>
      <c r="B87" s="880"/>
      <c r="C87" s="881"/>
      <c r="D87" s="831"/>
      <c r="E87" s="882">
        <v>1</v>
      </c>
      <c r="F87" s="874">
        <v>3.14</v>
      </c>
      <c r="G87" s="827">
        <v>48</v>
      </c>
      <c r="H87" s="873"/>
      <c r="I87" s="874"/>
      <c r="J87" s="827"/>
      <c r="K87" s="875">
        <v>2.64</v>
      </c>
      <c r="L87" s="873">
        <v>5</v>
      </c>
      <c r="M87" s="873">
        <v>43</v>
      </c>
      <c r="N87" s="876">
        <v>14.37</v>
      </c>
      <c r="O87" s="873" t="s">
        <v>8755</v>
      </c>
      <c r="P87" s="877" t="s">
        <v>8919</v>
      </c>
      <c r="Q87" s="878">
        <f t="shared" si="5"/>
        <v>0</v>
      </c>
      <c r="R87" s="878">
        <f t="shared" si="5"/>
        <v>0</v>
      </c>
      <c r="S87" s="869" t="str">
        <f t="shared" si="6"/>
        <v/>
      </c>
      <c r="T87" s="869" t="str">
        <f t="shared" si="7"/>
        <v/>
      </c>
      <c r="U87" s="869" t="str">
        <f t="shared" si="8"/>
        <v/>
      </c>
      <c r="V87" s="879" t="str">
        <f t="shared" si="9"/>
        <v/>
      </c>
      <c r="W87" s="826"/>
    </row>
    <row r="88" spans="1:23" ht="14.4" customHeight="1" x14ac:dyDescent="0.3">
      <c r="A88" s="884" t="s">
        <v>8920</v>
      </c>
      <c r="B88" s="828">
        <v>35</v>
      </c>
      <c r="C88" s="829">
        <v>27.43</v>
      </c>
      <c r="D88" s="830">
        <v>5.3</v>
      </c>
      <c r="E88" s="835">
        <v>30</v>
      </c>
      <c r="F88" s="813">
        <v>24.31</v>
      </c>
      <c r="G88" s="814">
        <v>4.7</v>
      </c>
      <c r="H88" s="819">
        <v>20</v>
      </c>
      <c r="I88" s="813">
        <v>15.77</v>
      </c>
      <c r="J88" s="814">
        <v>4.0999999999999996</v>
      </c>
      <c r="K88" s="818">
        <v>0.62</v>
      </c>
      <c r="L88" s="819">
        <v>1</v>
      </c>
      <c r="M88" s="819">
        <v>13</v>
      </c>
      <c r="N88" s="820">
        <v>4.34</v>
      </c>
      <c r="O88" s="819" t="s">
        <v>8755</v>
      </c>
      <c r="P88" s="836" t="s">
        <v>8921</v>
      </c>
      <c r="Q88" s="821">
        <f t="shared" si="5"/>
        <v>-15</v>
      </c>
      <c r="R88" s="821">
        <f t="shared" si="5"/>
        <v>-11.66</v>
      </c>
      <c r="S88" s="832">
        <f t="shared" si="6"/>
        <v>86.8</v>
      </c>
      <c r="T88" s="832">
        <f t="shared" si="7"/>
        <v>82</v>
      </c>
      <c r="U88" s="832">
        <f t="shared" si="8"/>
        <v>-4.7999999999999972</v>
      </c>
      <c r="V88" s="837">
        <f t="shared" si="9"/>
        <v>0.9447004608294931</v>
      </c>
      <c r="W88" s="822">
        <v>17</v>
      </c>
    </row>
    <row r="89" spans="1:23" ht="14.4" customHeight="1" x14ac:dyDescent="0.3">
      <c r="A89" s="885" t="s">
        <v>8922</v>
      </c>
      <c r="B89" s="880">
        <v>5</v>
      </c>
      <c r="C89" s="881">
        <v>4.92</v>
      </c>
      <c r="D89" s="831">
        <v>9.4</v>
      </c>
      <c r="E89" s="882">
        <v>7</v>
      </c>
      <c r="F89" s="874">
        <v>7.38</v>
      </c>
      <c r="G89" s="827">
        <v>5.7</v>
      </c>
      <c r="H89" s="873">
        <v>3</v>
      </c>
      <c r="I89" s="874">
        <v>4.47</v>
      </c>
      <c r="J89" s="825">
        <v>18.3</v>
      </c>
      <c r="K89" s="875">
        <v>0.81</v>
      </c>
      <c r="L89" s="873">
        <v>2</v>
      </c>
      <c r="M89" s="873">
        <v>18</v>
      </c>
      <c r="N89" s="876">
        <v>5.89</v>
      </c>
      <c r="O89" s="873" t="s">
        <v>8755</v>
      </c>
      <c r="P89" s="877" t="s">
        <v>8923</v>
      </c>
      <c r="Q89" s="878">
        <f t="shared" si="5"/>
        <v>-2</v>
      </c>
      <c r="R89" s="878">
        <f t="shared" si="5"/>
        <v>-0.45000000000000018</v>
      </c>
      <c r="S89" s="869">
        <f t="shared" si="6"/>
        <v>17.669999999999998</v>
      </c>
      <c r="T89" s="869">
        <f t="shared" si="7"/>
        <v>54.900000000000006</v>
      </c>
      <c r="U89" s="869">
        <f t="shared" si="8"/>
        <v>37.230000000000004</v>
      </c>
      <c r="V89" s="879">
        <f t="shared" si="9"/>
        <v>3.1069609507640075</v>
      </c>
      <c r="W89" s="826">
        <v>38</v>
      </c>
    </row>
    <row r="90" spans="1:23" ht="14.4" customHeight="1" x14ac:dyDescent="0.3">
      <c r="A90" s="884" t="s">
        <v>8924</v>
      </c>
      <c r="B90" s="832">
        <v>358</v>
      </c>
      <c r="C90" s="833">
        <v>336.74</v>
      </c>
      <c r="D90" s="834">
        <v>3.3</v>
      </c>
      <c r="E90" s="815">
        <v>375</v>
      </c>
      <c r="F90" s="816">
        <v>347.96</v>
      </c>
      <c r="G90" s="817">
        <v>3.1</v>
      </c>
      <c r="H90" s="819">
        <v>382</v>
      </c>
      <c r="I90" s="813">
        <v>352.83</v>
      </c>
      <c r="J90" s="814">
        <v>2.7</v>
      </c>
      <c r="K90" s="818">
        <v>0.89</v>
      </c>
      <c r="L90" s="819">
        <v>1</v>
      </c>
      <c r="M90" s="819">
        <v>13</v>
      </c>
      <c r="N90" s="820">
        <v>4.2</v>
      </c>
      <c r="O90" s="819" t="s">
        <v>8755</v>
      </c>
      <c r="P90" s="836" t="s">
        <v>8925</v>
      </c>
      <c r="Q90" s="821">
        <f t="shared" si="5"/>
        <v>24</v>
      </c>
      <c r="R90" s="821">
        <f t="shared" si="5"/>
        <v>16.089999999999975</v>
      </c>
      <c r="S90" s="832">
        <f t="shared" si="6"/>
        <v>1604.4</v>
      </c>
      <c r="T90" s="832">
        <f t="shared" si="7"/>
        <v>1031.4000000000001</v>
      </c>
      <c r="U90" s="832">
        <f t="shared" si="8"/>
        <v>-573</v>
      </c>
      <c r="V90" s="837">
        <f t="shared" si="9"/>
        <v>0.6428571428571429</v>
      </c>
      <c r="W90" s="822">
        <v>17</v>
      </c>
    </row>
    <row r="91" spans="1:23" ht="14.4" customHeight="1" x14ac:dyDescent="0.3">
      <c r="A91" s="885" t="s">
        <v>8926</v>
      </c>
      <c r="B91" s="869">
        <v>43</v>
      </c>
      <c r="C91" s="870">
        <v>63.91</v>
      </c>
      <c r="D91" s="838">
        <v>5.0999999999999996</v>
      </c>
      <c r="E91" s="871">
        <v>57</v>
      </c>
      <c r="F91" s="872">
        <v>82.13</v>
      </c>
      <c r="G91" s="824">
        <v>5.5</v>
      </c>
      <c r="H91" s="873">
        <v>48</v>
      </c>
      <c r="I91" s="874">
        <v>68.73</v>
      </c>
      <c r="J91" s="827">
        <v>4</v>
      </c>
      <c r="K91" s="875">
        <v>1.37</v>
      </c>
      <c r="L91" s="873">
        <v>2</v>
      </c>
      <c r="M91" s="873">
        <v>20</v>
      </c>
      <c r="N91" s="876">
        <v>6.52</v>
      </c>
      <c r="O91" s="873" t="s">
        <v>8755</v>
      </c>
      <c r="P91" s="877" t="s">
        <v>8927</v>
      </c>
      <c r="Q91" s="878">
        <f t="shared" si="5"/>
        <v>5</v>
      </c>
      <c r="R91" s="878">
        <f t="shared" si="5"/>
        <v>4.8200000000000074</v>
      </c>
      <c r="S91" s="869">
        <f t="shared" si="6"/>
        <v>312.95999999999998</v>
      </c>
      <c r="T91" s="869">
        <f t="shared" si="7"/>
        <v>192</v>
      </c>
      <c r="U91" s="869">
        <f t="shared" si="8"/>
        <v>-120.95999999999998</v>
      </c>
      <c r="V91" s="879">
        <f t="shared" si="9"/>
        <v>0.61349693251533743</v>
      </c>
      <c r="W91" s="826">
        <v>7</v>
      </c>
    </row>
    <row r="92" spans="1:23" ht="14.4" customHeight="1" x14ac:dyDescent="0.3">
      <c r="A92" s="885" t="s">
        <v>8928</v>
      </c>
      <c r="B92" s="869">
        <v>1</v>
      </c>
      <c r="C92" s="870">
        <v>1.76</v>
      </c>
      <c r="D92" s="838">
        <v>3</v>
      </c>
      <c r="E92" s="871">
        <v>7</v>
      </c>
      <c r="F92" s="872">
        <v>12.35</v>
      </c>
      <c r="G92" s="824">
        <v>5.6</v>
      </c>
      <c r="H92" s="873">
        <v>7</v>
      </c>
      <c r="I92" s="874">
        <v>12.12</v>
      </c>
      <c r="J92" s="827">
        <v>4</v>
      </c>
      <c r="K92" s="875">
        <v>1.76</v>
      </c>
      <c r="L92" s="873">
        <v>3</v>
      </c>
      <c r="M92" s="873">
        <v>26</v>
      </c>
      <c r="N92" s="876">
        <v>8.57</v>
      </c>
      <c r="O92" s="873" t="s">
        <v>8755</v>
      </c>
      <c r="P92" s="877" t="s">
        <v>8929</v>
      </c>
      <c r="Q92" s="878">
        <f t="shared" si="5"/>
        <v>6</v>
      </c>
      <c r="R92" s="878">
        <f t="shared" si="5"/>
        <v>10.36</v>
      </c>
      <c r="S92" s="869">
        <f t="shared" si="6"/>
        <v>59.99</v>
      </c>
      <c r="T92" s="869">
        <f t="shared" si="7"/>
        <v>28</v>
      </c>
      <c r="U92" s="869">
        <f t="shared" si="8"/>
        <v>-31.990000000000002</v>
      </c>
      <c r="V92" s="879">
        <f t="shared" si="9"/>
        <v>0.46674445740956827</v>
      </c>
      <c r="W92" s="826"/>
    </row>
    <row r="93" spans="1:23" ht="14.4" customHeight="1" x14ac:dyDescent="0.3">
      <c r="A93" s="884" t="s">
        <v>8930</v>
      </c>
      <c r="B93" s="832">
        <v>51</v>
      </c>
      <c r="C93" s="833">
        <v>28.42</v>
      </c>
      <c r="D93" s="834">
        <v>2.7</v>
      </c>
      <c r="E93" s="835">
        <v>51</v>
      </c>
      <c r="F93" s="813">
        <v>28.24</v>
      </c>
      <c r="G93" s="814">
        <v>2.9</v>
      </c>
      <c r="H93" s="815">
        <v>66</v>
      </c>
      <c r="I93" s="816">
        <v>36.64</v>
      </c>
      <c r="J93" s="817">
        <v>2.8</v>
      </c>
      <c r="K93" s="818">
        <v>0.54</v>
      </c>
      <c r="L93" s="819">
        <v>1</v>
      </c>
      <c r="M93" s="819">
        <v>12</v>
      </c>
      <c r="N93" s="820">
        <v>3.85</v>
      </c>
      <c r="O93" s="819" t="s">
        <v>8755</v>
      </c>
      <c r="P93" s="836" t="s">
        <v>8931</v>
      </c>
      <c r="Q93" s="821">
        <f t="shared" si="5"/>
        <v>15</v>
      </c>
      <c r="R93" s="821">
        <f t="shared" si="5"/>
        <v>8.2199999999999989</v>
      </c>
      <c r="S93" s="832">
        <f t="shared" si="6"/>
        <v>254.1</v>
      </c>
      <c r="T93" s="832">
        <f t="shared" si="7"/>
        <v>184.79999999999998</v>
      </c>
      <c r="U93" s="832">
        <f t="shared" si="8"/>
        <v>-69.300000000000011</v>
      </c>
      <c r="V93" s="837">
        <f t="shared" si="9"/>
        <v>0.72727272727272718</v>
      </c>
      <c r="W93" s="822">
        <v>4</v>
      </c>
    </row>
    <row r="94" spans="1:23" ht="14.4" customHeight="1" x14ac:dyDescent="0.3">
      <c r="A94" s="885" t="s">
        <v>8932</v>
      </c>
      <c r="B94" s="869">
        <v>1</v>
      </c>
      <c r="C94" s="870">
        <v>0.81</v>
      </c>
      <c r="D94" s="838">
        <v>5</v>
      </c>
      <c r="E94" s="882">
        <v>4</v>
      </c>
      <c r="F94" s="874">
        <v>3.45</v>
      </c>
      <c r="G94" s="827">
        <v>5.8</v>
      </c>
      <c r="H94" s="871">
        <v>1</v>
      </c>
      <c r="I94" s="872">
        <v>0.8</v>
      </c>
      <c r="J94" s="824">
        <v>3</v>
      </c>
      <c r="K94" s="875">
        <v>0.8</v>
      </c>
      <c r="L94" s="873">
        <v>2</v>
      </c>
      <c r="M94" s="873">
        <v>21</v>
      </c>
      <c r="N94" s="876">
        <v>6.87</v>
      </c>
      <c r="O94" s="873" t="s">
        <v>8755</v>
      </c>
      <c r="P94" s="877" t="s">
        <v>8933</v>
      </c>
      <c r="Q94" s="878">
        <f t="shared" si="5"/>
        <v>0</v>
      </c>
      <c r="R94" s="878">
        <f t="shared" si="5"/>
        <v>-1.0000000000000009E-2</v>
      </c>
      <c r="S94" s="869">
        <f t="shared" si="6"/>
        <v>6.87</v>
      </c>
      <c r="T94" s="869">
        <f t="shared" si="7"/>
        <v>3</v>
      </c>
      <c r="U94" s="869">
        <f t="shared" si="8"/>
        <v>-3.87</v>
      </c>
      <c r="V94" s="879">
        <f t="shared" si="9"/>
        <v>0.4366812227074236</v>
      </c>
      <c r="W94" s="826"/>
    </row>
    <row r="95" spans="1:23" ht="14.4" customHeight="1" x14ac:dyDescent="0.3">
      <c r="A95" s="885" t="s">
        <v>8934</v>
      </c>
      <c r="B95" s="869"/>
      <c r="C95" s="870"/>
      <c r="D95" s="838"/>
      <c r="E95" s="882">
        <v>1</v>
      </c>
      <c r="F95" s="874">
        <v>0.79</v>
      </c>
      <c r="G95" s="827">
        <v>2</v>
      </c>
      <c r="H95" s="871"/>
      <c r="I95" s="872"/>
      <c r="J95" s="824"/>
      <c r="K95" s="875">
        <v>1.76</v>
      </c>
      <c r="L95" s="873">
        <v>5</v>
      </c>
      <c r="M95" s="873">
        <v>45</v>
      </c>
      <c r="N95" s="876">
        <v>14.91</v>
      </c>
      <c r="O95" s="873" t="s">
        <v>8755</v>
      </c>
      <c r="P95" s="877" t="s">
        <v>8935</v>
      </c>
      <c r="Q95" s="878">
        <f t="shared" si="5"/>
        <v>0</v>
      </c>
      <c r="R95" s="878">
        <f t="shared" si="5"/>
        <v>0</v>
      </c>
      <c r="S95" s="869" t="str">
        <f t="shared" si="6"/>
        <v/>
      </c>
      <c r="T95" s="869" t="str">
        <f t="shared" si="7"/>
        <v/>
      </c>
      <c r="U95" s="869" t="str">
        <f t="shared" si="8"/>
        <v/>
      </c>
      <c r="V95" s="879" t="str">
        <f t="shared" si="9"/>
        <v/>
      </c>
      <c r="W95" s="826"/>
    </row>
    <row r="96" spans="1:23" ht="14.4" customHeight="1" x14ac:dyDescent="0.3">
      <c r="A96" s="884" t="s">
        <v>8936</v>
      </c>
      <c r="B96" s="828">
        <v>12</v>
      </c>
      <c r="C96" s="829">
        <v>10.16</v>
      </c>
      <c r="D96" s="830">
        <v>5.3</v>
      </c>
      <c r="E96" s="835">
        <v>14</v>
      </c>
      <c r="F96" s="813">
        <v>9.5399999999999991</v>
      </c>
      <c r="G96" s="814">
        <v>2.8</v>
      </c>
      <c r="H96" s="819">
        <v>16</v>
      </c>
      <c r="I96" s="813">
        <v>10.36</v>
      </c>
      <c r="J96" s="814">
        <v>2.9</v>
      </c>
      <c r="K96" s="818">
        <v>0.61</v>
      </c>
      <c r="L96" s="819">
        <v>1</v>
      </c>
      <c r="M96" s="819">
        <v>12</v>
      </c>
      <c r="N96" s="820">
        <v>3.9</v>
      </c>
      <c r="O96" s="819" t="s">
        <v>8755</v>
      </c>
      <c r="P96" s="836" t="s">
        <v>8937</v>
      </c>
      <c r="Q96" s="821">
        <f t="shared" si="5"/>
        <v>4</v>
      </c>
      <c r="R96" s="821">
        <f t="shared" si="5"/>
        <v>0.19999999999999929</v>
      </c>
      <c r="S96" s="832">
        <f t="shared" si="6"/>
        <v>62.4</v>
      </c>
      <c r="T96" s="832">
        <f t="shared" si="7"/>
        <v>46.4</v>
      </c>
      <c r="U96" s="832">
        <f t="shared" si="8"/>
        <v>-16</v>
      </c>
      <c r="V96" s="837">
        <f t="shared" si="9"/>
        <v>0.74358974358974361</v>
      </c>
      <c r="W96" s="822"/>
    </row>
    <row r="97" spans="1:23" ht="14.4" customHeight="1" x14ac:dyDescent="0.3">
      <c r="A97" s="885" t="s">
        <v>8938</v>
      </c>
      <c r="B97" s="880">
        <v>9</v>
      </c>
      <c r="C97" s="881">
        <v>13.75</v>
      </c>
      <c r="D97" s="831">
        <v>8.6</v>
      </c>
      <c r="E97" s="882">
        <v>5</v>
      </c>
      <c r="F97" s="874">
        <v>6.65</v>
      </c>
      <c r="G97" s="827">
        <v>10</v>
      </c>
      <c r="H97" s="873">
        <v>1</v>
      </c>
      <c r="I97" s="874">
        <v>1.25</v>
      </c>
      <c r="J97" s="827">
        <v>3</v>
      </c>
      <c r="K97" s="875">
        <v>1.25</v>
      </c>
      <c r="L97" s="873">
        <v>3</v>
      </c>
      <c r="M97" s="873">
        <v>27</v>
      </c>
      <c r="N97" s="876">
        <v>8.93</v>
      </c>
      <c r="O97" s="873" t="s">
        <v>8755</v>
      </c>
      <c r="P97" s="877" t="s">
        <v>8939</v>
      </c>
      <c r="Q97" s="878">
        <f t="shared" si="5"/>
        <v>-8</v>
      </c>
      <c r="R97" s="878">
        <f t="shared" si="5"/>
        <v>-12.5</v>
      </c>
      <c r="S97" s="869">
        <f t="shared" si="6"/>
        <v>8.93</v>
      </c>
      <c r="T97" s="869">
        <f t="shared" si="7"/>
        <v>3</v>
      </c>
      <c r="U97" s="869">
        <f t="shared" si="8"/>
        <v>-5.93</v>
      </c>
      <c r="V97" s="879">
        <f t="shared" si="9"/>
        <v>0.33594624860022398</v>
      </c>
      <c r="W97" s="826"/>
    </row>
    <row r="98" spans="1:23" ht="14.4" customHeight="1" x14ac:dyDescent="0.3">
      <c r="A98" s="885" t="s">
        <v>8940</v>
      </c>
      <c r="B98" s="880">
        <v>2</v>
      </c>
      <c r="C98" s="881">
        <v>6.42</v>
      </c>
      <c r="D98" s="831">
        <v>11</v>
      </c>
      <c r="E98" s="882">
        <v>1</v>
      </c>
      <c r="F98" s="874">
        <v>2.84</v>
      </c>
      <c r="G98" s="827">
        <v>8</v>
      </c>
      <c r="H98" s="873">
        <v>2</v>
      </c>
      <c r="I98" s="874">
        <v>5.67</v>
      </c>
      <c r="J98" s="827">
        <v>9</v>
      </c>
      <c r="K98" s="875">
        <v>2.84</v>
      </c>
      <c r="L98" s="873">
        <v>5</v>
      </c>
      <c r="M98" s="873">
        <v>48</v>
      </c>
      <c r="N98" s="876">
        <v>16.13</v>
      </c>
      <c r="O98" s="873" t="s">
        <v>8755</v>
      </c>
      <c r="P98" s="877" t="s">
        <v>8941</v>
      </c>
      <c r="Q98" s="878">
        <f t="shared" si="5"/>
        <v>0</v>
      </c>
      <c r="R98" s="878">
        <f t="shared" si="5"/>
        <v>-0.75</v>
      </c>
      <c r="S98" s="869">
        <f t="shared" si="6"/>
        <v>32.26</v>
      </c>
      <c r="T98" s="869">
        <f t="shared" si="7"/>
        <v>18</v>
      </c>
      <c r="U98" s="869">
        <f t="shared" si="8"/>
        <v>-14.259999999999998</v>
      </c>
      <c r="V98" s="879">
        <f t="shared" si="9"/>
        <v>0.55796652200867947</v>
      </c>
      <c r="W98" s="826"/>
    </row>
    <row r="99" spans="1:23" ht="14.4" customHeight="1" x14ac:dyDescent="0.3">
      <c r="A99" s="884" t="s">
        <v>8942</v>
      </c>
      <c r="B99" s="832">
        <v>147</v>
      </c>
      <c r="C99" s="833">
        <v>89.69</v>
      </c>
      <c r="D99" s="834">
        <v>3.2</v>
      </c>
      <c r="E99" s="835">
        <v>126</v>
      </c>
      <c r="F99" s="813">
        <v>76.040000000000006</v>
      </c>
      <c r="G99" s="814">
        <v>3.1</v>
      </c>
      <c r="H99" s="815">
        <v>160</v>
      </c>
      <c r="I99" s="816">
        <v>96.9</v>
      </c>
      <c r="J99" s="817">
        <v>3</v>
      </c>
      <c r="K99" s="818">
        <v>0.6</v>
      </c>
      <c r="L99" s="819">
        <v>1</v>
      </c>
      <c r="M99" s="819">
        <v>10</v>
      </c>
      <c r="N99" s="820">
        <v>3.41</v>
      </c>
      <c r="O99" s="819" t="s">
        <v>8755</v>
      </c>
      <c r="P99" s="836" t="s">
        <v>8943</v>
      </c>
      <c r="Q99" s="821">
        <f t="shared" si="5"/>
        <v>13</v>
      </c>
      <c r="R99" s="821">
        <f t="shared" si="5"/>
        <v>7.210000000000008</v>
      </c>
      <c r="S99" s="832">
        <f t="shared" si="6"/>
        <v>545.6</v>
      </c>
      <c r="T99" s="832">
        <f t="shared" si="7"/>
        <v>480</v>
      </c>
      <c r="U99" s="832">
        <f t="shared" si="8"/>
        <v>-65.600000000000023</v>
      </c>
      <c r="V99" s="837">
        <f t="shared" si="9"/>
        <v>0.87976539589442815</v>
      </c>
      <c r="W99" s="822">
        <v>15</v>
      </c>
    </row>
    <row r="100" spans="1:23" ht="14.4" customHeight="1" x14ac:dyDescent="0.3">
      <c r="A100" s="885" t="s">
        <v>8944</v>
      </c>
      <c r="B100" s="869">
        <v>3</v>
      </c>
      <c r="C100" s="870">
        <v>1.92</v>
      </c>
      <c r="D100" s="838">
        <v>2.7</v>
      </c>
      <c r="E100" s="882">
        <v>4</v>
      </c>
      <c r="F100" s="874">
        <v>2.48</v>
      </c>
      <c r="G100" s="827">
        <v>3.8</v>
      </c>
      <c r="H100" s="871">
        <v>2</v>
      </c>
      <c r="I100" s="872">
        <v>1.24</v>
      </c>
      <c r="J100" s="825">
        <v>7.5</v>
      </c>
      <c r="K100" s="875">
        <v>0.62</v>
      </c>
      <c r="L100" s="873">
        <v>1</v>
      </c>
      <c r="M100" s="873">
        <v>12</v>
      </c>
      <c r="N100" s="876">
        <v>3.88</v>
      </c>
      <c r="O100" s="873" t="s">
        <v>8755</v>
      </c>
      <c r="P100" s="877" t="s">
        <v>8945</v>
      </c>
      <c r="Q100" s="878">
        <f t="shared" si="5"/>
        <v>-1</v>
      </c>
      <c r="R100" s="878">
        <f t="shared" si="5"/>
        <v>-0.67999999999999994</v>
      </c>
      <c r="S100" s="869">
        <f t="shared" si="6"/>
        <v>7.76</v>
      </c>
      <c r="T100" s="869">
        <f t="shared" si="7"/>
        <v>15</v>
      </c>
      <c r="U100" s="869">
        <f t="shared" si="8"/>
        <v>7.24</v>
      </c>
      <c r="V100" s="879">
        <f t="shared" si="9"/>
        <v>1.9329896907216495</v>
      </c>
      <c r="W100" s="826">
        <v>8</v>
      </c>
    </row>
    <row r="101" spans="1:23" ht="14.4" customHeight="1" x14ac:dyDescent="0.3">
      <c r="A101" s="885" t="s">
        <v>8946</v>
      </c>
      <c r="B101" s="869">
        <v>2</v>
      </c>
      <c r="C101" s="870">
        <v>2.75</v>
      </c>
      <c r="D101" s="838">
        <v>14</v>
      </c>
      <c r="E101" s="882">
        <v>2</v>
      </c>
      <c r="F101" s="874">
        <v>1.38</v>
      </c>
      <c r="G101" s="827">
        <v>3.5</v>
      </c>
      <c r="H101" s="871">
        <v>1</v>
      </c>
      <c r="I101" s="872">
        <v>0.69</v>
      </c>
      <c r="J101" s="824">
        <v>3</v>
      </c>
      <c r="K101" s="875">
        <v>0.69</v>
      </c>
      <c r="L101" s="873">
        <v>1</v>
      </c>
      <c r="M101" s="873">
        <v>12</v>
      </c>
      <c r="N101" s="876">
        <v>4.03</v>
      </c>
      <c r="O101" s="873" t="s">
        <v>8755</v>
      </c>
      <c r="P101" s="877" t="s">
        <v>8947</v>
      </c>
      <c r="Q101" s="878">
        <f t="shared" si="5"/>
        <v>-1</v>
      </c>
      <c r="R101" s="878">
        <f t="shared" si="5"/>
        <v>-2.06</v>
      </c>
      <c r="S101" s="869">
        <f t="shared" si="6"/>
        <v>4.03</v>
      </c>
      <c r="T101" s="869">
        <f t="shared" si="7"/>
        <v>3</v>
      </c>
      <c r="U101" s="869">
        <f t="shared" si="8"/>
        <v>-1.0300000000000002</v>
      </c>
      <c r="V101" s="879">
        <f t="shared" si="9"/>
        <v>0.74441687344913143</v>
      </c>
      <c r="W101" s="826"/>
    </row>
    <row r="102" spans="1:23" ht="14.4" customHeight="1" x14ac:dyDescent="0.3">
      <c r="A102" s="884" t="s">
        <v>8948</v>
      </c>
      <c r="B102" s="828">
        <v>3</v>
      </c>
      <c r="C102" s="829">
        <v>1.48</v>
      </c>
      <c r="D102" s="830">
        <v>8.6999999999999993</v>
      </c>
      <c r="E102" s="835">
        <v>1</v>
      </c>
      <c r="F102" s="813">
        <v>0.49</v>
      </c>
      <c r="G102" s="814">
        <v>6</v>
      </c>
      <c r="H102" s="819">
        <v>1</v>
      </c>
      <c r="I102" s="813">
        <v>0.49</v>
      </c>
      <c r="J102" s="814">
        <v>2</v>
      </c>
      <c r="K102" s="818">
        <v>0.49</v>
      </c>
      <c r="L102" s="819">
        <v>2</v>
      </c>
      <c r="M102" s="819">
        <v>20</v>
      </c>
      <c r="N102" s="820">
        <v>6.81</v>
      </c>
      <c r="O102" s="819" t="s">
        <v>8755</v>
      </c>
      <c r="P102" s="836" t="s">
        <v>8949</v>
      </c>
      <c r="Q102" s="821">
        <f t="shared" si="5"/>
        <v>-2</v>
      </c>
      <c r="R102" s="821">
        <f t="shared" si="5"/>
        <v>-0.99</v>
      </c>
      <c r="S102" s="832">
        <f t="shared" si="6"/>
        <v>6.81</v>
      </c>
      <c r="T102" s="832">
        <f t="shared" si="7"/>
        <v>2</v>
      </c>
      <c r="U102" s="832">
        <f t="shared" si="8"/>
        <v>-4.8099999999999996</v>
      </c>
      <c r="V102" s="837">
        <f t="shared" si="9"/>
        <v>0.29368575624082233</v>
      </c>
      <c r="W102" s="822"/>
    </row>
    <row r="103" spans="1:23" ht="14.4" customHeight="1" x14ac:dyDescent="0.3">
      <c r="A103" s="885" t="s">
        <v>8950</v>
      </c>
      <c r="B103" s="880">
        <v>3</v>
      </c>
      <c r="C103" s="881">
        <v>1.82</v>
      </c>
      <c r="D103" s="831">
        <v>6.7</v>
      </c>
      <c r="E103" s="882">
        <v>1</v>
      </c>
      <c r="F103" s="874">
        <v>0.61</v>
      </c>
      <c r="G103" s="827">
        <v>5</v>
      </c>
      <c r="H103" s="873"/>
      <c r="I103" s="874"/>
      <c r="J103" s="827"/>
      <c r="K103" s="875">
        <v>0.61</v>
      </c>
      <c r="L103" s="873">
        <v>3</v>
      </c>
      <c r="M103" s="873">
        <v>24</v>
      </c>
      <c r="N103" s="876">
        <v>8.0399999999999991</v>
      </c>
      <c r="O103" s="873" t="s">
        <v>8755</v>
      </c>
      <c r="P103" s="877" t="s">
        <v>8951</v>
      </c>
      <c r="Q103" s="878">
        <f t="shared" si="5"/>
        <v>-3</v>
      </c>
      <c r="R103" s="878">
        <f t="shared" si="5"/>
        <v>-1.82</v>
      </c>
      <c r="S103" s="869" t="str">
        <f t="shared" si="6"/>
        <v/>
      </c>
      <c r="T103" s="869" t="str">
        <f t="shared" si="7"/>
        <v/>
      </c>
      <c r="U103" s="869" t="str">
        <f t="shared" si="8"/>
        <v/>
      </c>
      <c r="V103" s="879" t="str">
        <f t="shared" si="9"/>
        <v/>
      </c>
      <c r="W103" s="826"/>
    </row>
    <row r="104" spans="1:23" ht="14.4" customHeight="1" x14ac:dyDescent="0.3">
      <c r="A104" s="884" t="s">
        <v>8952</v>
      </c>
      <c r="B104" s="832">
        <v>8</v>
      </c>
      <c r="C104" s="833">
        <v>3.83</v>
      </c>
      <c r="D104" s="834">
        <v>6.3</v>
      </c>
      <c r="E104" s="815">
        <v>11</v>
      </c>
      <c r="F104" s="816">
        <v>5.25</v>
      </c>
      <c r="G104" s="817">
        <v>4.4000000000000004</v>
      </c>
      <c r="H104" s="819">
        <v>5</v>
      </c>
      <c r="I104" s="813">
        <v>2.4</v>
      </c>
      <c r="J104" s="814">
        <v>5.6</v>
      </c>
      <c r="K104" s="818">
        <v>0.47</v>
      </c>
      <c r="L104" s="819">
        <v>2</v>
      </c>
      <c r="M104" s="819">
        <v>21</v>
      </c>
      <c r="N104" s="820">
        <v>6.91</v>
      </c>
      <c r="O104" s="819" t="s">
        <v>8755</v>
      </c>
      <c r="P104" s="836" t="s">
        <v>8953</v>
      </c>
      <c r="Q104" s="821">
        <f t="shared" si="5"/>
        <v>-3</v>
      </c>
      <c r="R104" s="821">
        <f t="shared" si="5"/>
        <v>-1.4300000000000002</v>
      </c>
      <c r="S104" s="832">
        <f t="shared" si="6"/>
        <v>34.549999999999997</v>
      </c>
      <c r="T104" s="832">
        <f t="shared" si="7"/>
        <v>28</v>
      </c>
      <c r="U104" s="832">
        <f t="shared" si="8"/>
        <v>-6.5499999999999972</v>
      </c>
      <c r="V104" s="837">
        <f t="shared" si="9"/>
        <v>0.81041968162083944</v>
      </c>
      <c r="W104" s="822"/>
    </row>
    <row r="105" spans="1:23" ht="14.4" customHeight="1" x14ac:dyDescent="0.3">
      <c r="A105" s="885" t="s">
        <v>8954</v>
      </c>
      <c r="B105" s="869">
        <v>1</v>
      </c>
      <c r="C105" s="870">
        <v>0.63</v>
      </c>
      <c r="D105" s="838">
        <v>4</v>
      </c>
      <c r="E105" s="871">
        <v>1</v>
      </c>
      <c r="F105" s="872">
        <v>0.73</v>
      </c>
      <c r="G105" s="824">
        <v>5</v>
      </c>
      <c r="H105" s="873">
        <v>4</v>
      </c>
      <c r="I105" s="874">
        <v>2.5099999999999998</v>
      </c>
      <c r="J105" s="827">
        <v>5.5</v>
      </c>
      <c r="K105" s="875">
        <v>0.63</v>
      </c>
      <c r="L105" s="873">
        <v>3</v>
      </c>
      <c r="M105" s="873">
        <v>26</v>
      </c>
      <c r="N105" s="876">
        <v>8.8000000000000007</v>
      </c>
      <c r="O105" s="873" t="s">
        <v>8755</v>
      </c>
      <c r="P105" s="877" t="s">
        <v>8955</v>
      </c>
      <c r="Q105" s="878">
        <f t="shared" si="5"/>
        <v>3</v>
      </c>
      <c r="R105" s="878">
        <f t="shared" si="5"/>
        <v>1.88</v>
      </c>
      <c r="S105" s="869">
        <f t="shared" si="6"/>
        <v>35.200000000000003</v>
      </c>
      <c r="T105" s="869">
        <f t="shared" si="7"/>
        <v>22</v>
      </c>
      <c r="U105" s="869">
        <f t="shared" si="8"/>
        <v>-13.200000000000003</v>
      </c>
      <c r="V105" s="879">
        <f t="shared" si="9"/>
        <v>0.625</v>
      </c>
      <c r="W105" s="826"/>
    </row>
    <row r="106" spans="1:23" ht="14.4" customHeight="1" x14ac:dyDescent="0.3">
      <c r="A106" s="884" t="s">
        <v>8956</v>
      </c>
      <c r="B106" s="832">
        <v>39</v>
      </c>
      <c r="C106" s="833">
        <v>13.16</v>
      </c>
      <c r="D106" s="834">
        <v>3.3</v>
      </c>
      <c r="E106" s="815">
        <v>45</v>
      </c>
      <c r="F106" s="816">
        <v>14.96</v>
      </c>
      <c r="G106" s="817">
        <v>2.9</v>
      </c>
      <c r="H106" s="819">
        <v>29</v>
      </c>
      <c r="I106" s="813">
        <v>9.8699999999999992</v>
      </c>
      <c r="J106" s="814">
        <v>3</v>
      </c>
      <c r="K106" s="818">
        <v>0.32</v>
      </c>
      <c r="L106" s="819">
        <v>1</v>
      </c>
      <c r="M106" s="819">
        <v>10</v>
      </c>
      <c r="N106" s="820">
        <v>3.31</v>
      </c>
      <c r="O106" s="819" t="s">
        <v>8755</v>
      </c>
      <c r="P106" s="836" t="s">
        <v>8957</v>
      </c>
      <c r="Q106" s="821">
        <f t="shared" si="5"/>
        <v>-10</v>
      </c>
      <c r="R106" s="821">
        <f t="shared" si="5"/>
        <v>-3.2900000000000009</v>
      </c>
      <c r="S106" s="832">
        <f t="shared" si="6"/>
        <v>95.99</v>
      </c>
      <c r="T106" s="832">
        <f t="shared" si="7"/>
        <v>87</v>
      </c>
      <c r="U106" s="832">
        <f t="shared" si="8"/>
        <v>-8.9899999999999949</v>
      </c>
      <c r="V106" s="837">
        <f t="shared" si="9"/>
        <v>0.90634441087613293</v>
      </c>
      <c r="W106" s="822">
        <v>13</v>
      </c>
    </row>
    <row r="107" spans="1:23" ht="14.4" customHeight="1" x14ac:dyDescent="0.3">
      <c r="A107" s="885" t="s">
        <v>8958</v>
      </c>
      <c r="B107" s="869">
        <v>5</v>
      </c>
      <c r="C107" s="870">
        <v>2.2400000000000002</v>
      </c>
      <c r="D107" s="838">
        <v>5.2</v>
      </c>
      <c r="E107" s="871">
        <v>13</v>
      </c>
      <c r="F107" s="872">
        <v>5.59</v>
      </c>
      <c r="G107" s="824">
        <v>4.3</v>
      </c>
      <c r="H107" s="873">
        <v>13</v>
      </c>
      <c r="I107" s="874">
        <v>5.53</v>
      </c>
      <c r="J107" s="827">
        <v>3.5</v>
      </c>
      <c r="K107" s="875">
        <v>0.42</v>
      </c>
      <c r="L107" s="873">
        <v>2</v>
      </c>
      <c r="M107" s="873">
        <v>16</v>
      </c>
      <c r="N107" s="876">
        <v>5.17</v>
      </c>
      <c r="O107" s="873" t="s">
        <v>8755</v>
      </c>
      <c r="P107" s="877" t="s">
        <v>8959</v>
      </c>
      <c r="Q107" s="878">
        <f t="shared" si="5"/>
        <v>8</v>
      </c>
      <c r="R107" s="878">
        <f t="shared" si="5"/>
        <v>3.29</v>
      </c>
      <c r="S107" s="869">
        <f t="shared" si="6"/>
        <v>67.209999999999994</v>
      </c>
      <c r="T107" s="869">
        <f t="shared" si="7"/>
        <v>45.5</v>
      </c>
      <c r="U107" s="869">
        <f t="shared" si="8"/>
        <v>-21.709999999999994</v>
      </c>
      <c r="V107" s="879">
        <f t="shared" si="9"/>
        <v>0.67698259187620891</v>
      </c>
      <c r="W107" s="826">
        <v>4</v>
      </c>
    </row>
    <row r="108" spans="1:23" ht="14.4" customHeight="1" x14ac:dyDescent="0.3">
      <c r="A108" s="885" t="s">
        <v>8960</v>
      </c>
      <c r="B108" s="869">
        <v>2</v>
      </c>
      <c r="C108" s="870">
        <v>1.44</v>
      </c>
      <c r="D108" s="838">
        <v>6</v>
      </c>
      <c r="E108" s="871">
        <v>2</v>
      </c>
      <c r="F108" s="872">
        <v>1.21</v>
      </c>
      <c r="G108" s="824">
        <v>3</v>
      </c>
      <c r="H108" s="873">
        <v>2</v>
      </c>
      <c r="I108" s="874">
        <v>2.8</v>
      </c>
      <c r="J108" s="827">
        <v>3.5</v>
      </c>
      <c r="K108" s="875">
        <v>0.72</v>
      </c>
      <c r="L108" s="873">
        <v>3</v>
      </c>
      <c r="M108" s="873">
        <v>23</v>
      </c>
      <c r="N108" s="876">
        <v>7.7</v>
      </c>
      <c r="O108" s="873" t="s">
        <v>8755</v>
      </c>
      <c r="P108" s="877" t="s">
        <v>8961</v>
      </c>
      <c r="Q108" s="878">
        <f t="shared" si="5"/>
        <v>0</v>
      </c>
      <c r="R108" s="878">
        <f t="shared" si="5"/>
        <v>1.3599999999999999</v>
      </c>
      <c r="S108" s="869">
        <f t="shared" si="6"/>
        <v>15.4</v>
      </c>
      <c r="T108" s="869">
        <f t="shared" si="7"/>
        <v>7</v>
      </c>
      <c r="U108" s="869">
        <f t="shared" si="8"/>
        <v>-8.4</v>
      </c>
      <c r="V108" s="879">
        <f t="shared" si="9"/>
        <v>0.45454545454545453</v>
      </c>
      <c r="W108" s="826"/>
    </row>
    <row r="109" spans="1:23" ht="14.4" customHeight="1" x14ac:dyDescent="0.3">
      <c r="A109" s="884" t="s">
        <v>8962</v>
      </c>
      <c r="B109" s="832"/>
      <c r="C109" s="833"/>
      <c r="D109" s="834"/>
      <c r="E109" s="835"/>
      <c r="F109" s="813"/>
      <c r="G109" s="814"/>
      <c r="H109" s="815">
        <v>1</v>
      </c>
      <c r="I109" s="816">
        <v>0.56999999999999995</v>
      </c>
      <c r="J109" s="817">
        <v>6</v>
      </c>
      <c r="K109" s="818">
        <v>0.56999999999999995</v>
      </c>
      <c r="L109" s="819">
        <v>2</v>
      </c>
      <c r="M109" s="819">
        <v>21</v>
      </c>
      <c r="N109" s="820">
        <v>6.98</v>
      </c>
      <c r="O109" s="819" t="s">
        <v>8755</v>
      </c>
      <c r="P109" s="836" t="s">
        <v>8963</v>
      </c>
      <c r="Q109" s="821">
        <f t="shared" si="5"/>
        <v>1</v>
      </c>
      <c r="R109" s="821">
        <f t="shared" si="5"/>
        <v>0.56999999999999995</v>
      </c>
      <c r="S109" s="832">
        <f t="shared" si="6"/>
        <v>6.98</v>
      </c>
      <c r="T109" s="832">
        <f t="shared" si="7"/>
        <v>6</v>
      </c>
      <c r="U109" s="832">
        <f t="shared" si="8"/>
        <v>-0.98000000000000043</v>
      </c>
      <c r="V109" s="837">
        <f t="shared" si="9"/>
        <v>0.85959885386819479</v>
      </c>
      <c r="W109" s="822"/>
    </row>
    <row r="110" spans="1:23" ht="14.4" customHeight="1" x14ac:dyDescent="0.3">
      <c r="A110" s="884" t="s">
        <v>8964</v>
      </c>
      <c r="B110" s="832">
        <v>3</v>
      </c>
      <c r="C110" s="833">
        <v>2.1</v>
      </c>
      <c r="D110" s="834">
        <v>7.3</v>
      </c>
      <c r="E110" s="835">
        <v>1</v>
      </c>
      <c r="F110" s="813">
        <v>0.47</v>
      </c>
      <c r="G110" s="814">
        <v>2</v>
      </c>
      <c r="H110" s="815">
        <v>2</v>
      </c>
      <c r="I110" s="816">
        <v>1.1499999999999999</v>
      </c>
      <c r="J110" s="817">
        <v>2.5</v>
      </c>
      <c r="K110" s="818">
        <v>0.68</v>
      </c>
      <c r="L110" s="819">
        <v>3</v>
      </c>
      <c r="M110" s="819">
        <v>25</v>
      </c>
      <c r="N110" s="820">
        <v>8.49</v>
      </c>
      <c r="O110" s="819" t="s">
        <v>8755</v>
      </c>
      <c r="P110" s="836" t="s">
        <v>8965</v>
      </c>
      <c r="Q110" s="821">
        <f t="shared" si="5"/>
        <v>-1</v>
      </c>
      <c r="R110" s="821">
        <f t="shared" si="5"/>
        <v>-0.95000000000000018</v>
      </c>
      <c r="S110" s="832">
        <f t="shared" si="6"/>
        <v>16.98</v>
      </c>
      <c r="T110" s="832">
        <f t="shared" si="7"/>
        <v>5</v>
      </c>
      <c r="U110" s="832">
        <f t="shared" si="8"/>
        <v>-11.98</v>
      </c>
      <c r="V110" s="837">
        <f t="shared" si="9"/>
        <v>0.29446407538280328</v>
      </c>
      <c r="W110" s="822"/>
    </row>
    <row r="111" spans="1:23" ht="14.4" customHeight="1" x14ac:dyDescent="0.3">
      <c r="A111" s="885" t="s">
        <v>8966</v>
      </c>
      <c r="B111" s="869">
        <v>1</v>
      </c>
      <c r="C111" s="870">
        <v>1.26</v>
      </c>
      <c r="D111" s="838">
        <v>4</v>
      </c>
      <c r="E111" s="882">
        <v>5</v>
      </c>
      <c r="F111" s="874">
        <v>4.33</v>
      </c>
      <c r="G111" s="827">
        <v>10.8</v>
      </c>
      <c r="H111" s="871">
        <v>6</v>
      </c>
      <c r="I111" s="872">
        <v>4.75</v>
      </c>
      <c r="J111" s="824">
        <v>9</v>
      </c>
      <c r="K111" s="875">
        <v>0.89</v>
      </c>
      <c r="L111" s="873">
        <v>4</v>
      </c>
      <c r="M111" s="873">
        <v>32</v>
      </c>
      <c r="N111" s="876">
        <v>10.72</v>
      </c>
      <c r="O111" s="873" t="s">
        <v>8755</v>
      </c>
      <c r="P111" s="877" t="s">
        <v>8967</v>
      </c>
      <c r="Q111" s="878">
        <f t="shared" si="5"/>
        <v>5</v>
      </c>
      <c r="R111" s="878">
        <f t="shared" si="5"/>
        <v>3.49</v>
      </c>
      <c r="S111" s="869">
        <f t="shared" si="6"/>
        <v>64.320000000000007</v>
      </c>
      <c r="T111" s="869">
        <f t="shared" si="7"/>
        <v>54</v>
      </c>
      <c r="U111" s="869">
        <f t="shared" si="8"/>
        <v>-10.320000000000007</v>
      </c>
      <c r="V111" s="879">
        <f t="shared" si="9"/>
        <v>0.83955223880597007</v>
      </c>
      <c r="W111" s="826">
        <v>14</v>
      </c>
    </row>
    <row r="112" spans="1:23" ht="14.4" customHeight="1" x14ac:dyDescent="0.3">
      <c r="A112" s="885" t="s">
        <v>8968</v>
      </c>
      <c r="B112" s="869"/>
      <c r="C112" s="870"/>
      <c r="D112" s="838"/>
      <c r="E112" s="882"/>
      <c r="F112" s="874"/>
      <c r="G112" s="827"/>
      <c r="H112" s="871">
        <v>1</v>
      </c>
      <c r="I112" s="872">
        <v>1.68</v>
      </c>
      <c r="J112" s="824">
        <v>11</v>
      </c>
      <c r="K112" s="875">
        <v>1.68</v>
      </c>
      <c r="L112" s="873">
        <v>5</v>
      </c>
      <c r="M112" s="873">
        <v>43</v>
      </c>
      <c r="N112" s="876">
        <v>14.49</v>
      </c>
      <c r="O112" s="873" t="s">
        <v>8755</v>
      </c>
      <c r="P112" s="877" t="s">
        <v>8969</v>
      </c>
      <c r="Q112" s="878">
        <f t="shared" si="5"/>
        <v>1</v>
      </c>
      <c r="R112" s="878">
        <f t="shared" si="5"/>
        <v>1.68</v>
      </c>
      <c r="S112" s="869">
        <f t="shared" si="6"/>
        <v>14.49</v>
      </c>
      <c r="T112" s="869">
        <f t="shared" si="7"/>
        <v>11</v>
      </c>
      <c r="U112" s="869">
        <f t="shared" si="8"/>
        <v>-3.49</v>
      </c>
      <c r="V112" s="879">
        <f t="shared" si="9"/>
        <v>0.75914423740510695</v>
      </c>
      <c r="W112" s="826"/>
    </row>
    <row r="113" spans="1:23" ht="14.4" customHeight="1" x14ac:dyDescent="0.3">
      <c r="A113" s="884" t="s">
        <v>8970</v>
      </c>
      <c r="B113" s="832">
        <v>5</v>
      </c>
      <c r="C113" s="833">
        <v>2.15</v>
      </c>
      <c r="D113" s="834">
        <v>2.2000000000000002</v>
      </c>
      <c r="E113" s="835">
        <v>8</v>
      </c>
      <c r="F113" s="813">
        <v>3.44</v>
      </c>
      <c r="G113" s="814">
        <v>3.4</v>
      </c>
      <c r="H113" s="815">
        <v>10</v>
      </c>
      <c r="I113" s="816">
        <v>4.33</v>
      </c>
      <c r="J113" s="817">
        <v>3.2</v>
      </c>
      <c r="K113" s="818">
        <v>0.43</v>
      </c>
      <c r="L113" s="819">
        <v>2</v>
      </c>
      <c r="M113" s="819">
        <v>18</v>
      </c>
      <c r="N113" s="820">
        <v>6</v>
      </c>
      <c r="O113" s="819" t="s">
        <v>8755</v>
      </c>
      <c r="P113" s="836" t="s">
        <v>8971</v>
      </c>
      <c r="Q113" s="821">
        <f t="shared" si="5"/>
        <v>5</v>
      </c>
      <c r="R113" s="821">
        <f t="shared" si="5"/>
        <v>2.1800000000000002</v>
      </c>
      <c r="S113" s="832">
        <f t="shared" si="6"/>
        <v>60</v>
      </c>
      <c r="T113" s="832">
        <f t="shared" si="7"/>
        <v>32</v>
      </c>
      <c r="U113" s="832">
        <f t="shared" si="8"/>
        <v>-28</v>
      </c>
      <c r="V113" s="837">
        <f t="shared" si="9"/>
        <v>0.53333333333333333</v>
      </c>
      <c r="W113" s="822"/>
    </row>
    <row r="114" spans="1:23" ht="14.4" customHeight="1" x14ac:dyDescent="0.3">
      <c r="A114" s="885" t="s">
        <v>8972</v>
      </c>
      <c r="B114" s="869">
        <v>2</v>
      </c>
      <c r="C114" s="870">
        <v>1.01</v>
      </c>
      <c r="D114" s="838">
        <v>3</v>
      </c>
      <c r="E114" s="882">
        <v>5</v>
      </c>
      <c r="F114" s="874">
        <v>2.54</v>
      </c>
      <c r="G114" s="827">
        <v>3.6</v>
      </c>
      <c r="H114" s="871">
        <v>7</v>
      </c>
      <c r="I114" s="872">
        <v>3.56</v>
      </c>
      <c r="J114" s="824">
        <v>2.6</v>
      </c>
      <c r="K114" s="875">
        <v>0.5</v>
      </c>
      <c r="L114" s="873">
        <v>2</v>
      </c>
      <c r="M114" s="873">
        <v>21</v>
      </c>
      <c r="N114" s="876">
        <v>7.11</v>
      </c>
      <c r="O114" s="873" t="s">
        <v>8755</v>
      </c>
      <c r="P114" s="877" t="s">
        <v>8973</v>
      </c>
      <c r="Q114" s="878">
        <f t="shared" si="5"/>
        <v>5</v>
      </c>
      <c r="R114" s="878">
        <f t="shared" si="5"/>
        <v>2.5499999999999998</v>
      </c>
      <c r="S114" s="869">
        <f t="shared" si="6"/>
        <v>49.77</v>
      </c>
      <c r="T114" s="869">
        <f t="shared" si="7"/>
        <v>18.2</v>
      </c>
      <c r="U114" s="869">
        <f t="shared" si="8"/>
        <v>-31.570000000000004</v>
      </c>
      <c r="V114" s="879">
        <f t="shared" si="9"/>
        <v>0.36568213783403652</v>
      </c>
      <c r="W114" s="826"/>
    </row>
    <row r="115" spans="1:23" ht="14.4" customHeight="1" x14ac:dyDescent="0.3">
      <c r="A115" s="885" t="s">
        <v>8974</v>
      </c>
      <c r="B115" s="869"/>
      <c r="C115" s="870"/>
      <c r="D115" s="838"/>
      <c r="E115" s="882">
        <v>1</v>
      </c>
      <c r="F115" s="874">
        <v>0.75</v>
      </c>
      <c r="G115" s="827">
        <v>3</v>
      </c>
      <c r="H115" s="871"/>
      <c r="I115" s="872"/>
      <c r="J115" s="824"/>
      <c r="K115" s="875">
        <v>0.75</v>
      </c>
      <c r="L115" s="873">
        <v>3</v>
      </c>
      <c r="M115" s="873">
        <v>28</v>
      </c>
      <c r="N115" s="876">
        <v>9.33</v>
      </c>
      <c r="O115" s="873" t="s">
        <v>8755</v>
      </c>
      <c r="P115" s="877" t="s">
        <v>8975</v>
      </c>
      <c r="Q115" s="878">
        <f t="shared" si="5"/>
        <v>0</v>
      </c>
      <c r="R115" s="878">
        <f t="shared" si="5"/>
        <v>0</v>
      </c>
      <c r="S115" s="869" t="str">
        <f t="shared" si="6"/>
        <v/>
      </c>
      <c r="T115" s="869" t="str">
        <f t="shared" si="7"/>
        <v/>
      </c>
      <c r="U115" s="869" t="str">
        <f t="shared" si="8"/>
        <v/>
      </c>
      <c r="V115" s="879" t="str">
        <f t="shared" si="9"/>
        <v/>
      </c>
      <c r="W115" s="826"/>
    </row>
    <row r="116" spans="1:23" ht="14.4" customHeight="1" x14ac:dyDescent="0.3">
      <c r="A116" s="884" t="s">
        <v>8976</v>
      </c>
      <c r="B116" s="832"/>
      <c r="C116" s="833"/>
      <c r="D116" s="834"/>
      <c r="E116" s="835"/>
      <c r="F116" s="813"/>
      <c r="G116" s="814"/>
      <c r="H116" s="815">
        <v>1</v>
      </c>
      <c r="I116" s="816">
        <v>0.42</v>
      </c>
      <c r="J116" s="817">
        <v>2</v>
      </c>
      <c r="K116" s="818">
        <v>0.42</v>
      </c>
      <c r="L116" s="819">
        <v>2</v>
      </c>
      <c r="M116" s="819">
        <v>19</v>
      </c>
      <c r="N116" s="820">
        <v>6.46</v>
      </c>
      <c r="O116" s="819" t="s">
        <v>8755</v>
      </c>
      <c r="P116" s="836" t="s">
        <v>8977</v>
      </c>
      <c r="Q116" s="821">
        <f t="shared" si="5"/>
        <v>1</v>
      </c>
      <c r="R116" s="821">
        <f t="shared" si="5"/>
        <v>0.42</v>
      </c>
      <c r="S116" s="832">
        <f t="shared" si="6"/>
        <v>6.46</v>
      </c>
      <c r="T116" s="832">
        <f t="shared" si="7"/>
        <v>2</v>
      </c>
      <c r="U116" s="832">
        <f t="shared" si="8"/>
        <v>-4.46</v>
      </c>
      <c r="V116" s="837">
        <f t="shared" si="9"/>
        <v>0.30959752321981426</v>
      </c>
      <c r="W116" s="822"/>
    </row>
    <row r="117" spans="1:23" ht="14.4" customHeight="1" x14ac:dyDescent="0.3">
      <c r="A117" s="884" t="s">
        <v>8978</v>
      </c>
      <c r="B117" s="832">
        <v>1</v>
      </c>
      <c r="C117" s="833">
        <v>0.75</v>
      </c>
      <c r="D117" s="834">
        <v>12</v>
      </c>
      <c r="E117" s="815">
        <v>5</v>
      </c>
      <c r="F117" s="816">
        <v>2.85</v>
      </c>
      <c r="G117" s="817">
        <v>10.6</v>
      </c>
      <c r="H117" s="819"/>
      <c r="I117" s="813"/>
      <c r="J117" s="814"/>
      <c r="K117" s="818">
        <v>0.51</v>
      </c>
      <c r="L117" s="819">
        <v>2</v>
      </c>
      <c r="M117" s="819">
        <v>22</v>
      </c>
      <c r="N117" s="820">
        <v>7.41</v>
      </c>
      <c r="O117" s="819" t="s">
        <v>8755</v>
      </c>
      <c r="P117" s="836" t="s">
        <v>8979</v>
      </c>
      <c r="Q117" s="821">
        <f t="shared" si="5"/>
        <v>-1</v>
      </c>
      <c r="R117" s="821">
        <f t="shared" si="5"/>
        <v>-0.75</v>
      </c>
      <c r="S117" s="832" t="str">
        <f t="shared" si="6"/>
        <v/>
      </c>
      <c r="T117" s="832" t="str">
        <f t="shared" si="7"/>
        <v/>
      </c>
      <c r="U117" s="832" t="str">
        <f t="shared" si="8"/>
        <v/>
      </c>
      <c r="V117" s="837" t="str">
        <f t="shared" si="9"/>
        <v/>
      </c>
      <c r="W117" s="822"/>
    </row>
    <row r="118" spans="1:23" ht="14.4" customHeight="1" x14ac:dyDescent="0.3">
      <c r="A118" s="885" t="s">
        <v>8980</v>
      </c>
      <c r="B118" s="869">
        <v>8</v>
      </c>
      <c r="C118" s="870">
        <v>5.53</v>
      </c>
      <c r="D118" s="838">
        <v>12.8</v>
      </c>
      <c r="E118" s="871">
        <v>6</v>
      </c>
      <c r="F118" s="872">
        <v>4.16</v>
      </c>
      <c r="G118" s="824">
        <v>10.8</v>
      </c>
      <c r="H118" s="873">
        <v>1</v>
      </c>
      <c r="I118" s="874">
        <v>0.73</v>
      </c>
      <c r="J118" s="825">
        <v>15</v>
      </c>
      <c r="K118" s="875">
        <v>0.67</v>
      </c>
      <c r="L118" s="873">
        <v>3</v>
      </c>
      <c r="M118" s="873">
        <v>28</v>
      </c>
      <c r="N118" s="876">
        <v>9.34</v>
      </c>
      <c r="O118" s="873" t="s">
        <v>8755</v>
      </c>
      <c r="P118" s="877" t="s">
        <v>8981</v>
      </c>
      <c r="Q118" s="878">
        <f t="shared" si="5"/>
        <v>-7</v>
      </c>
      <c r="R118" s="878">
        <f t="shared" si="5"/>
        <v>-4.8000000000000007</v>
      </c>
      <c r="S118" s="869">
        <f t="shared" si="6"/>
        <v>9.34</v>
      </c>
      <c r="T118" s="869">
        <f t="shared" si="7"/>
        <v>15</v>
      </c>
      <c r="U118" s="869">
        <f t="shared" si="8"/>
        <v>5.66</v>
      </c>
      <c r="V118" s="879">
        <f t="shared" si="9"/>
        <v>1.6059957173447539</v>
      </c>
      <c r="W118" s="826">
        <v>6</v>
      </c>
    </row>
    <row r="119" spans="1:23" ht="14.4" customHeight="1" x14ac:dyDescent="0.3">
      <c r="A119" s="885" t="s">
        <v>8982</v>
      </c>
      <c r="B119" s="869"/>
      <c r="C119" s="870"/>
      <c r="D119" s="838"/>
      <c r="E119" s="871">
        <v>1</v>
      </c>
      <c r="F119" s="872">
        <v>0.96</v>
      </c>
      <c r="G119" s="824">
        <v>21</v>
      </c>
      <c r="H119" s="873"/>
      <c r="I119" s="874"/>
      <c r="J119" s="827"/>
      <c r="K119" s="875">
        <v>0.87</v>
      </c>
      <c r="L119" s="873">
        <v>4</v>
      </c>
      <c r="M119" s="873">
        <v>32</v>
      </c>
      <c r="N119" s="876">
        <v>10.74</v>
      </c>
      <c r="O119" s="873" t="s">
        <v>8755</v>
      </c>
      <c r="P119" s="877" t="s">
        <v>8983</v>
      </c>
      <c r="Q119" s="878">
        <f t="shared" si="5"/>
        <v>0</v>
      </c>
      <c r="R119" s="878">
        <f t="shared" si="5"/>
        <v>0</v>
      </c>
      <c r="S119" s="869" t="str">
        <f t="shared" si="6"/>
        <v/>
      </c>
      <c r="T119" s="869" t="str">
        <f t="shared" si="7"/>
        <v/>
      </c>
      <c r="U119" s="869" t="str">
        <f t="shared" si="8"/>
        <v/>
      </c>
      <c r="V119" s="879" t="str">
        <f t="shared" si="9"/>
        <v/>
      </c>
      <c r="W119" s="826"/>
    </row>
    <row r="120" spans="1:23" ht="14.4" customHeight="1" x14ac:dyDescent="0.3">
      <c r="A120" s="884" t="s">
        <v>8984</v>
      </c>
      <c r="B120" s="828">
        <v>8</v>
      </c>
      <c r="C120" s="829">
        <v>2.83</v>
      </c>
      <c r="D120" s="830">
        <v>4.4000000000000004</v>
      </c>
      <c r="E120" s="835">
        <v>4</v>
      </c>
      <c r="F120" s="813">
        <v>1.4</v>
      </c>
      <c r="G120" s="814">
        <v>3</v>
      </c>
      <c r="H120" s="819">
        <v>4</v>
      </c>
      <c r="I120" s="813">
        <v>1.41</v>
      </c>
      <c r="J120" s="814">
        <v>2.5</v>
      </c>
      <c r="K120" s="818">
        <v>0.35</v>
      </c>
      <c r="L120" s="819">
        <v>1</v>
      </c>
      <c r="M120" s="819">
        <v>13</v>
      </c>
      <c r="N120" s="820">
        <v>4.34</v>
      </c>
      <c r="O120" s="819" t="s">
        <v>8755</v>
      </c>
      <c r="P120" s="836" t="s">
        <v>8985</v>
      </c>
      <c r="Q120" s="821">
        <f t="shared" si="5"/>
        <v>-4</v>
      </c>
      <c r="R120" s="821">
        <f t="shared" si="5"/>
        <v>-1.4200000000000002</v>
      </c>
      <c r="S120" s="832">
        <f t="shared" si="6"/>
        <v>17.36</v>
      </c>
      <c r="T120" s="832">
        <f t="shared" si="7"/>
        <v>10</v>
      </c>
      <c r="U120" s="832">
        <f t="shared" si="8"/>
        <v>-7.3599999999999994</v>
      </c>
      <c r="V120" s="837">
        <f t="shared" si="9"/>
        <v>0.57603686635944706</v>
      </c>
      <c r="W120" s="822">
        <v>1</v>
      </c>
    </row>
    <row r="121" spans="1:23" ht="14.4" customHeight="1" x14ac:dyDescent="0.3">
      <c r="A121" s="885" t="s">
        <v>8986</v>
      </c>
      <c r="B121" s="880"/>
      <c r="C121" s="881"/>
      <c r="D121" s="831"/>
      <c r="E121" s="882">
        <v>2</v>
      </c>
      <c r="F121" s="874">
        <v>1</v>
      </c>
      <c r="G121" s="827">
        <v>5.5</v>
      </c>
      <c r="H121" s="873"/>
      <c r="I121" s="874"/>
      <c r="J121" s="827"/>
      <c r="K121" s="875">
        <v>0.49</v>
      </c>
      <c r="L121" s="873">
        <v>2</v>
      </c>
      <c r="M121" s="873">
        <v>19</v>
      </c>
      <c r="N121" s="876">
        <v>6.33</v>
      </c>
      <c r="O121" s="873" t="s">
        <v>8755</v>
      </c>
      <c r="P121" s="877" t="s">
        <v>8987</v>
      </c>
      <c r="Q121" s="878">
        <f t="shared" si="5"/>
        <v>0</v>
      </c>
      <c r="R121" s="878">
        <f t="shared" si="5"/>
        <v>0</v>
      </c>
      <c r="S121" s="869" t="str">
        <f t="shared" si="6"/>
        <v/>
      </c>
      <c r="T121" s="869" t="str">
        <f t="shared" si="7"/>
        <v/>
      </c>
      <c r="U121" s="869" t="str">
        <f t="shared" si="8"/>
        <v/>
      </c>
      <c r="V121" s="879" t="str">
        <f t="shared" si="9"/>
        <v/>
      </c>
      <c r="W121" s="826"/>
    </row>
    <row r="122" spans="1:23" ht="14.4" customHeight="1" x14ac:dyDescent="0.3">
      <c r="A122" s="885" t="s">
        <v>8988</v>
      </c>
      <c r="B122" s="880"/>
      <c r="C122" s="881"/>
      <c r="D122" s="831"/>
      <c r="E122" s="882">
        <v>1</v>
      </c>
      <c r="F122" s="874">
        <v>0.54</v>
      </c>
      <c r="G122" s="827">
        <v>4</v>
      </c>
      <c r="H122" s="873"/>
      <c r="I122" s="874"/>
      <c r="J122" s="827"/>
      <c r="K122" s="875">
        <v>0.54</v>
      </c>
      <c r="L122" s="873">
        <v>2</v>
      </c>
      <c r="M122" s="873">
        <v>20</v>
      </c>
      <c r="N122" s="876">
        <v>6.82</v>
      </c>
      <c r="O122" s="873" t="s">
        <v>8755</v>
      </c>
      <c r="P122" s="877" t="s">
        <v>8989</v>
      </c>
      <c r="Q122" s="878">
        <f t="shared" si="5"/>
        <v>0</v>
      </c>
      <c r="R122" s="878">
        <f t="shared" si="5"/>
        <v>0</v>
      </c>
      <c r="S122" s="869" t="str">
        <f t="shared" si="6"/>
        <v/>
      </c>
      <c r="T122" s="869" t="str">
        <f t="shared" si="7"/>
        <v/>
      </c>
      <c r="U122" s="869" t="str">
        <f t="shared" si="8"/>
        <v/>
      </c>
      <c r="V122" s="879" t="str">
        <f t="shared" si="9"/>
        <v/>
      </c>
      <c r="W122" s="826"/>
    </row>
    <row r="123" spans="1:23" ht="14.4" customHeight="1" x14ac:dyDescent="0.3">
      <c r="A123" s="884" t="s">
        <v>8990</v>
      </c>
      <c r="B123" s="828">
        <v>19</v>
      </c>
      <c r="C123" s="829">
        <v>6.48</v>
      </c>
      <c r="D123" s="830">
        <v>3.8</v>
      </c>
      <c r="E123" s="835">
        <v>10</v>
      </c>
      <c r="F123" s="813">
        <v>3.12</v>
      </c>
      <c r="G123" s="814">
        <v>2.5</v>
      </c>
      <c r="H123" s="819">
        <v>10</v>
      </c>
      <c r="I123" s="813">
        <v>3.07</v>
      </c>
      <c r="J123" s="814">
        <v>3.3</v>
      </c>
      <c r="K123" s="818">
        <v>0.3</v>
      </c>
      <c r="L123" s="819">
        <v>1</v>
      </c>
      <c r="M123" s="819">
        <v>13</v>
      </c>
      <c r="N123" s="820">
        <v>4.1900000000000004</v>
      </c>
      <c r="O123" s="819" t="s">
        <v>8755</v>
      </c>
      <c r="P123" s="836" t="s">
        <v>8991</v>
      </c>
      <c r="Q123" s="821">
        <f t="shared" si="5"/>
        <v>-9</v>
      </c>
      <c r="R123" s="821">
        <f t="shared" si="5"/>
        <v>-3.4100000000000006</v>
      </c>
      <c r="S123" s="832">
        <f t="shared" si="6"/>
        <v>41.900000000000006</v>
      </c>
      <c r="T123" s="832">
        <f t="shared" si="7"/>
        <v>33</v>
      </c>
      <c r="U123" s="832">
        <f t="shared" si="8"/>
        <v>-8.9000000000000057</v>
      </c>
      <c r="V123" s="837">
        <f t="shared" si="9"/>
        <v>0.7875894988066825</v>
      </c>
      <c r="W123" s="822">
        <v>8</v>
      </c>
    </row>
    <row r="124" spans="1:23" ht="14.4" customHeight="1" x14ac:dyDescent="0.3">
      <c r="A124" s="885" t="s">
        <v>8992</v>
      </c>
      <c r="B124" s="880">
        <v>1</v>
      </c>
      <c r="C124" s="881">
        <v>0.46</v>
      </c>
      <c r="D124" s="831">
        <v>2</v>
      </c>
      <c r="E124" s="882">
        <v>6</v>
      </c>
      <c r="F124" s="874">
        <v>3.21</v>
      </c>
      <c r="G124" s="827">
        <v>7</v>
      </c>
      <c r="H124" s="873">
        <v>1</v>
      </c>
      <c r="I124" s="874">
        <v>0.46</v>
      </c>
      <c r="J124" s="825">
        <v>6</v>
      </c>
      <c r="K124" s="875">
        <v>0.46</v>
      </c>
      <c r="L124" s="873">
        <v>2</v>
      </c>
      <c r="M124" s="873">
        <v>18</v>
      </c>
      <c r="N124" s="876">
        <v>5.84</v>
      </c>
      <c r="O124" s="873" t="s">
        <v>8755</v>
      </c>
      <c r="P124" s="877" t="s">
        <v>8993</v>
      </c>
      <c r="Q124" s="878">
        <f t="shared" si="5"/>
        <v>0</v>
      </c>
      <c r="R124" s="878">
        <f t="shared" si="5"/>
        <v>0</v>
      </c>
      <c r="S124" s="869">
        <f t="shared" si="6"/>
        <v>5.84</v>
      </c>
      <c r="T124" s="869">
        <f t="shared" si="7"/>
        <v>6</v>
      </c>
      <c r="U124" s="869">
        <f t="shared" si="8"/>
        <v>0.16000000000000014</v>
      </c>
      <c r="V124" s="879">
        <f t="shared" si="9"/>
        <v>1.0273972602739727</v>
      </c>
      <c r="W124" s="826"/>
    </row>
    <row r="125" spans="1:23" ht="14.4" customHeight="1" x14ac:dyDescent="0.3">
      <c r="A125" s="885" t="s">
        <v>8994</v>
      </c>
      <c r="B125" s="880">
        <v>1</v>
      </c>
      <c r="C125" s="881">
        <v>0.77</v>
      </c>
      <c r="D125" s="831">
        <v>4</v>
      </c>
      <c r="E125" s="882"/>
      <c r="F125" s="874"/>
      <c r="G125" s="827"/>
      <c r="H125" s="873">
        <v>1</v>
      </c>
      <c r="I125" s="874">
        <v>0.69</v>
      </c>
      <c r="J125" s="825">
        <v>8</v>
      </c>
      <c r="K125" s="875">
        <v>0.68</v>
      </c>
      <c r="L125" s="873">
        <v>3</v>
      </c>
      <c r="M125" s="873">
        <v>23</v>
      </c>
      <c r="N125" s="876">
        <v>7.77</v>
      </c>
      <c r="O125" s="873" t="s">
        <v>8755</v>
      </c>
      <c r="P125" s="877" t="s">
        <v>8995</v>
      </c>
      <c r="Q125" s="878">
        <f t="shared" si="5"/>
        <v>0</v>
      </c>
      <c r="R125" s="878">
        <f t="shared" si="5"/>
        <v>-8.0000000000000071E-2</v>
      </c>
      <c r="S125" s="869">
        <f t="shared" si="6"/>
        <v>7.77</v>
      </c>
      <c r="T125" s="869">
        <f t="shared" si="7"/>
        <v>8</v>
      </c>
      <c r="U125" s="869">
        <f t="shared" si="8"/>
        <v>0.23000000000000043</v>
      </c>
      <c r="V125" s="879">
        <f t="shared" si="9"/>
        <v>1.0296010296010296</v>
      </c>
      <c r="W125" s="826"/>
    </row>
    <row r="126" spans="1:23" ht="14.4" customHeight="1" x14ac:dyDescent="0.3">
      <c r="A126" s="884" t="s">
        <v>8996</v>
      </c>
      <c r="B126" s="832"/>
      <c r="C126" s="833"/>
      <c r="D126" s="834"/>
      <c r="E126" s="815">
        <v>1</v>
      </c>
      <c r="F126" s="816">
        <v>0.74</v>
      </c>
      <c r="G126" s="817">
        <v>2</v>
      </c>
      <c r="H126" s="819"/>
      <c r="I126" s="813"/>
      <c r="J126" s="814"/>
      <c r="K126" s="818">
        <v>0.74</v>
      </c>
      <c r="L126" s="819">
        <v>2</v>
      </c>
      <c r="M126" s="819">
        <v>15</v>
      </c>
      <c r="N126" s="820">
        <v>5</v>
      </c>
      <c r="O126" s="819" t="s">
        <v>8755</v>
      </c>
      <c r="P126" s="836" t="s">
        <v>8997</v>
      </c>
      <c r="Q126" s="821">
        <f t="shared" si="5"/>
        <v>0</v>
      </c>
      <c r="R126" s="821">
        <f t="shared" si="5"/>
        <v>0</v>
      </c>
      <c r="S126" s="832" t="str">
        <f t="shared" si="6"/>
        <v/>
      </c>
      <c r="T126" s="832" t="str">
        <f t="shared" si="7"/>
        <v/>
      </c>
      <c r="U126" s="832" t="str">
        <f t="shared" si="8"/>
        <v/>
      </c>
      <c r="V126" s="837" t="str">
        <f t="shared" si="9"/>
        <v/>
      </c>
      <c r="W126" s="822"/>
    </row>
    <row r="127" spans="1:23" ht="14.4" customHeight="1" x14ac:dyDescent="0.3">
      <c r="A127" s="885" t="s">
        <v>8998</v>
      </c>
      <c r="B127" s="869">
        <v>2</v>
      </c>
      <c r="C127" s="870">
        <v>2.4700000000000002</v>
      </c>
      <c r="D127" s="838">
        <v>9.5</v>
      </c>
      <c r="E127" s="871">
        <v>3</v>
      </c>
      <c r="F127" s="872">
        <v>4.16</v>
      </c>
      <c r="G127" s="824">
        <v>22</v>
      </c>
      <c r="H127" s="873">
        <v>2</v>
      </c>
      <c r="I127" s="874">
        <v>2.69</v>
      </c>
      <c r="J127" s="825">
        <v>16</v>
      </c>
      <c r="K127" s="875">
        <v>1.24</v>
      </c>
      <c r="L127" s="873">
        <v>4</v>
      </c>
      <c r="M127" s="873">
        <v>32</v>
      </c>
      <c r="N127" s="876">
        <v>10.64</v>
      </c>
      <c r="O127" s="873" t="s">
        <v>8755</v>
      </c>
      <c r="P127" s="877" t="s">
        <v>8999</v>
      </c>
      <c r="Q127" s="878">
        <f t="shared" si="5"/>
        <v>0</v>
      </c>
      <c r="R127" s="878">
        <f t="shared" si="5"/>
        <v>0.21999999999999975</v>
      </c>
      <c r="S127" s="869">
        <f t="shared" si="6"/>
        <v>21.28</v>
      </c>
      <c r="T127" s="869">
        <f t="shared" si="7"/>
        <v>32</v>
      </c>
      <c r="U127" s="869">
        <f t="shared" si="8"/>
        <v>10.719999999999999</v>
      </c>
      <c r="V127" s="879">
        <f t="shared" si="9"/>
        <v>1.5037593984962405</v>
      </c>
      <c r="W127" s="826">
        <v>11</v>
      </c>
    </row>
    <row r="128" spans="1:23" ht="14.4" customHeight="1" x14ac:dyDescent="0.3">
      <c r="A128" s="885" t="s">
        <v>9000</v>
      </c>
      <c r="B128" s="869">
        <v>1</v>
      </c>
      <c r="C128" s="870">
        <v>2.48</v>
      </c>
      <c r="D128" s="838">
        <v>17</v>
      </c>
      <c r="E128" s="871"/>
      <c r="F128" s="872"/>
      <c r="G128" s="824"/>
      <c r="H128" s="873"/>
      <c r="I128" s="874"/>
      <c r="J128" s="827"/>
      <c r="K128" s="875">
        <v>2.48</v>
      </c>
      <c r="L128" s="873">
        <v>6</v>
      </c>
      <c r="M128" s="873">
        <v>58</v>
      </c>
      <c r="N128" s="876">
        <v>19.170000000000002</v>
      </c>
      <c r="O128" s="873" t="s">
        <v>8755</v>
      </c>
      <c r="P128" s="877" t="s">
        <v>9001</v>
      </c>
      <c r="Q128" s="878">
        <f t="shared" si="5"/>
        <v>-1</v>
      </c>
      <c r="R128" s="878">
        <f t="shared" si="5"/>
        <v>-2.48</v>
      </c>
      <c r="S128" s="869" t="str">
        <f t="shared" si="6"/>
        <v/>
      </c>
      <c r="T128" s="869" t="str">
        <f t="shared" si="7"/>
        <v/>
      </c>
      <c r="U128" s="869" t="str">
        <f t="shared" si="8"/>
        <v/>
      </c>
      <c r="V128" s="879" t="str">
        <f t="shared" si="9"/>
        <v/>
      </c>
      <c r="W128" s="826"/>
    </row>
    <row r="129" spans="1:23" ht="14.4" customHeight="1" x14ac:dyDescent="0.3">
      <c r="A129" s="884" t="s">
        <v>9002</v>
      </c>
      <c r="B129" s="832">
        <v>2</v>
      </c>
      <c r="C129" s="833">
        <v>1.02</v>
      </c>
      <c r="D129" s="834">
        <v>5</v>
      </c>
      <c r="E129" s="815">
        <v>5</v>
      </c>
      <c r="F129" s="816">
        <v>2.2400000000000002</v>
      </c>
      <c r="G129" s="817">
        <v>3.2</v>
      </c>
      <c r="H129" s="819">
        <v>5</v>
      </c>
      <c r="I129" s="813">
        <v>2.2799999999999998</v>
      </c>
      <c r="J129" s="814">
        <v>2.8</v>
      </c>
      <c r="K129" s="818">
        <v>0.45</v>
      </c>
      <c r="L129" s="819">
        <v>1</v>
      </c>
      <c r="M129" s="819">
        <v>12</v>
      </c>
      <c r="N129" s="820">
        <v>4.12</v>
      </c>
      <c r="O129" s="819" t="s">
        <v>8755</v>
      </c>
      <c r="P129" s="836" t="s">
        <v>9003</v>
      </c>
      <c r="Q129" s="821">
        <f t="shared" si="5"/>
        <v>3</v>
      </c>
      <c r="R129" s="821">
        <f t="shared" si="5"/>
        <v>1.2599999999999998</v>
      </c>
      <c r="S129" s="832">
        <f t="shared" si="6"/>
        <v>20.6</v>
      </c>
      <c r="T129" s="832">
        <f t="shared" si="7"/>
        <v>14</v>
      </c>
      <c r="U129" s="832">
        <f t="shared" si="8"/>
        <v>-6.6000000000000014</v>
      </c>
      <c r="V129" s="837">
        <f t="shared" si="9"/>
        <v>0.67961165048543681</v>
      </c>
      <c r="W129" s="822">
        <v>1</v>
      </c>
    </row>
    <row r="130" spans="1:23" ht="14.4" customHeight="1" x14ac:dyDescent="0.3">
      <c r="A130" s="885" t="s">
        <v>9004</v>
      </c>
      <c r="B130" s="869">
        <v>2</v>
      </c>
      <c r="C130" s="870">
        <v>1.46</v>
      </c>
      <c r="D130" s="838">
        <v>10.5</v>
      </c>
      <c r="E130" s="871">
        <v>5</v>
      </c>
      <c r="F130" s="872">
        <v>2.95</v>
      </c>
      <c r="G130" s="824">
        <v>5.2</v>
      </c>
      <c r="H130" s="873">
        <v>1</v>
      </c>
      <c r="I130" s="874">
        <v>0.72</v>
      </c>
      <c r="J130" s="827">
        <v>5</v>
      </c>
      <c r="K130" s="875">
        <v>0.72</v>
      </c>
      <c r="L130" s="873">
        <v>3</v>
      </c>
      <c r="M130" s="873">
        <v>24</v>
      </c>
      <c r="N130" s="876">
        <v>8.1</v>
      </c>
      <c r="O130" s="873" t="s">
        <v>8755</v>
      </c>
      <c r="P130" s="877" t="s">
        <v>9005</v>
      </c>
      <c r="Q130" s="878">
        <f t="shared" si="5"/>
        <v>-1</v>
      </c>
      <c r="R130" s="878">
        <f t="shared" si="5"/>
        <v>-0.74</v>
      </c>
      <c r="S130" s="869">
        <f t="shared" si="6"/>
        <v>8.1</v>
      </c>
      <c r="T130" s="869">
        <f t="shared" si="7"/>
        <v>5</v>
      </c>
      <c r="U130" s="869">
        <f t="shared" si="8"/>
        <v>-3.0999999999999996</v>
      </c>
      <c r="V130" s="879">
        <f t="shared" si="9"/>
        <v>0.61728395061728403</v>
      </c>
      <c r="W130" s="826"/>
    </row>
    <row r="131" spans="1:23" ht="14.4" customHeight="1" x14ac:dyDescent="0.3">
      <c r="A131" s="885" t="s">
        <v>9006</v>
      </c>
      <c r="B131" s="869">
        <v>1</v>
      </c>
      <c r="C131" s="870">
        <v>1.72</v>
      </c>
      <c r="D131" s="838">
        <v>6</v>
      </c>
      <c r="E131" s="871"/>
      <c r="F131" s="872"/>
      <c r="G131" s="824"/>
      <c r="H131" s="873"/>
      <c r="I131" s="874"/>
      <c r="J131" s="827"/>
      <c r="K131" s="875">
        <v>1.52</v>
      </c>
      <c r="L131" s="873">
        <v>4</v>
      </c>
      <c r="M131" s="873">
        <v>35</v>
      </c>
      <c r="N131" s="876">
        <v>11.76</v>
      </c>
      <c r="O131" s="873" t="s">
        <v>8755</v>
      </c>
      <c r="P131" s="877" t="s">
        <v>9007</v>
      </c>
      <c r="Q131" s="878">
        <f t="shared" si="5"/>
        <v>-1</v>
      </c>
      <c r="R131" s="878">
        <f t="shared" si="5"/>
        <v>-1.72</v>
      </c>
      <c r="S131" s="869" t="str">
        <f t="shared" si="6"/>
        <v/>
      </c>
      <c r="T131" s="869" t="str">
        <f t="shared" si="7"/>
        <v/>
      </c>
      <c r="U131" s="869" t="str">
        <f t="shared" si="8"/>
        <v/>
      </c>
      <c r="V131" s="879" t="str">
        <f t="shared" si="9"/>
        <v/>
      </c>
      <c r="W131" s="826"/>
    </row>
    <row r="132" spans="1:23" ht="14.4" customHeight="1" x14ac:dyDescent="0.3">
      <c r="A132" s="884" t="s">
        <v>9008</v>
      </c>
      <c r="B132" s="832">
        <v>5</v>
      </c>
      <c r="C132" s="833">
        <v>2.67</v>
      </c>
      <c r="D132" s="834">
        <v>9.8000000000000007</v>
      </c>
      <c r="E132" s="835">
        <v>5</v>
      </c>
      <c r="F132" s="813">
        <v>2.21</v>
      </c>
      <c r="G132" s="814">
        <v>4</v>
      </c>
      <c r="H132" s="815">
        <v>6</v>
      </c>
      <c r="I132" s="816">
        <v>2.92</v>
      </c>
      <c r="J132" s="817">
        <v>3.2</v>
      </c>
      <c r="K132" s="818">
        <v>0.49</v>
      </c>
      <c r="L132" s="819">
        <v>2</v>
      </c>
      <c r="M132" s="819">
        <v>21</v>
      </c>
      <c r="N132" s="820">
        <v>6.84</v>
      </c>
      <c r="O132" s="819" t="s">
        <v>8755</v>
      </c>
      <c r="P132" s="836" t="s">
        <v>9009</v>
      </c>
      <c r="Q132" s="821">
        <f t="shared" si="5"/>
        <v>1</v>
      </c>
      <c r="R132" s="821">
        <f t="shared" si="5"/>
        <v>0.25</v>
      </c>
      <c r="S132" s="832">
        <f t="shared" si="6"/>
        <v>41.04</v>
      </c>
      <c r="T132" s="832">
        <f t="shared" si="7"/>
        <v>19.200000000000003</v>
      </c>
      <c r="U132" s="832">
        <f t="shared" si="8"/>
        <v>-21.839999999999996</v>
      </c>
      <c r="V132" s="837">
        <f t="shared" si="9"/>
        <v>0.46783625730994161</v>
      </c>
      <c r="W132" s="822"/>
    </row>
    <row r="133" spans="1:23" ht="14.4" customHeight="1" x14ac:dyDescent="0.3">
      <c r="A133" s="885" t="s">
        <v>9010</v>
      </c>
      <c r="B133" s="869">
        <v>6</v>
      </c>
      <c r="C133" s="870">
        <v>4.3</v>
      </c>
      <c r="D133" s="838">
        <v>15.3</v>
      </c>
      <c r="E133" s="882">
        <v>8</v>
      </c>
      <c r="F133" s="874">
        <v>4.92</v>
      </c>
      <c r="G133" s="827">
        <v>8.6</v>
      </c>
      <c r="H133" s="871">
        <v>6</v>
      </c>
      <c r="I133" s="872">
        <v>3.1</v>
      </c>
      <c r="J133" s="824">
        <v>3.3</v>
      </c>
      <c r="K133" s="875">
        <v>0.65</v>
      </c>
      <c r="L133" s="873">
        <v>3</v>
      </c>
      <c r="M133" s="873">
        <v>29</v>
      </c>
      <c r="N133" s="876">
        <v>9.56</v>
      </c>
      <c r="O133" s="873" t="s">
        <v>8755</v>
      </c>
      <c r="P133" s="877" t="s">
        <v>9011</v>
      </c>
      <c r="Q133" s="878">
        <f t="shared" si="5"/>
        <v>0</v>
      </c>
      <c r="R133" s="878">
        <f t="shared" si="5"/>
        <v>-1.1999999999999997</v>
      </c>
      <c r="S133" s="869">
        <f t="shared" si="6"/>
        <v>57.36</v>
      </c>
      <c r="T133" s="869">
        <f t="shared" si="7"/>
        <v>19.799999999999997</v>
      </c>
      <c r="U133" s="869">
        <f t="shared" si="8"/>
        <v>-37.56</v>
      </c>
      <c r="V133" s="879">
        <f t="shared" si="9"/>
        <v>0.34518828451882838</v>
      </c>
      <c r="W133" s="826"/>
    </row>
    <row r="134" spans="1:23" ht="14.4" customHeight="1" x14ac:dyDescent="0.3">
      <c r="A134" s="885" t="s">
        <v>9012</v>
      </c>
      <c r="B134" s="869">
        <v>1</v>
      </c>
      <c r="C134" s="870">
        <v>0.98</v>
      </c>
      <c r="D134" s="838">
        <v>22</v>
      </c>
      <c r="E134" s="882"/>
      <c r="F134" s="874"/>
      <c r="G134" s="827"/>
      <c r="H134" s="871">
        <v>1</v>
      </c>
      <c r="I134" s="872">
        <v>1.01</v>
      </c>
      <c r="J134" s="825">
        <v>18</v>
      </c>
      <c r="K134" s="875">
        <v>0.97</v>
      </c>
      <c r="L134" s="873">
        <v>4</v>
      </c>
      <c r="M134" s="873">
        <v>36</v>
      </c>
      <c r="N134" s="876">
        <v>11.83</v>
      </c>
      <c r="O134" s="873" t="s">
        <v>8755</v>
      </c>
      <c r="P134" s="877" t="s">
        <v>9013</v>
      </c>
      <c r="Q134" s="878">
        <f t="shared" ref="Q134:R197" si="10">H134-B134</f>
        <v>0</v>
      </c>
      <c r="R134" s="878">
        <f t="shared" si="10"/>
        <v>3.0000000000000027E-2</v>
      </c>
      <c r="S134" s="869">
        <f t="shared" ref="S134:S197" si="11">IF(H134=0,"",H134*N134)</f>
        <v>11.83</v>
      </c>
      <c r="T134" s="869">
        <f t="shared" ref="T134:T197" si="12">IF(H134=0,"",H134*J134)</f>
        <v>18</v>
      </c>
      <c r="U134" s="869">
        <f t="shared" ref="U134:U197" si="13">IF(H134=0,"",T134-S134)</f>
        <v>6.17</v>
      </c>
      <c r="V134" s="879">
        <f t="shared" ref="V134:V197" si="14">IF(H134=0,"",T134/S134)</f>
        <v>1.521555367709214</v>
      </c>
      <c r="W134" s="826">
        <v>6</v>
      </c>
    </row>
    <row r="135" spans="1:23" ht="14.4" customHeight="1" x14ac:dyDescent="0.3">
      <c r="A135" s="884" t="s">
        <v>9014</v>
      </c>
      <c r="B135" s="832">
        <v>43</v>
      </c>
      <c r="C135" s="833">
        <v>10.83</v>
      </c>
      <c r="D135" s="834">
        <v>3.4</v>
      </c>
      <c r="E135" s="835">
        <v>38</v>
      </c>
      <c r="F135" s="813">
        <v>9.56</v>
      </c>
      <c r="G135" s="814">
        <v>2.6</v>
      </c>
      <c r="H135" s="815">
        <v>38</v>
      </c>
      <c r="I135" s="816">
        <v>9.58</v>
      </c>
      <c r="J135" s="817">
        <v>2.6</v>
      </c>
      <c r="K135" s="818">
        <v>0.25</v>
      </c>
      <c r="L135" s="819">
        <v>1</v>
      </c>
      <c r="M135" s="819">
        <v>9</v>
      </c>
      <c r="N135" s="820">
        <v>3.01</v>
      </c>
      <c r="O135" s="819" t="s">
        <v>8755</v>
      </c>
      <c r="P135" s="836" t="s">
        <v>9015</v>
      </c>
      <c r="Q135" s="821">
        <f t="shared" si="10"/>
        <v>-5</v>
      </c>
      <c r="R135" s="821">
        <f t="shared" si="10"/>
        <v>-1.25</v>
      </c>
      <c r="S135" s="832">
        <f t="shared" si="11"/>
        <v>114.38</v>
      </c>
      <c r="T135" s="832">
        <f t="shared" si="12"/>
        <v>98.8</v>
      </c>
      <c r="U135" s="832">
        <f t="shared" si="13"/>
        <v>-15.579999999999998</v>
      </c>
      <c r="V135" s="837">
        <f t="shared" si="14"/>
        <v>0.86378737541528239</v>
      </c>
      <c r="W135" s="822">
        <v>5</v>
      </c>
    </row>
    <row r="136" spans="1:23" ht="14.4" customHeight="1" x14ac:dyDescent="0.3">
      <c r="A136" s="885" t="s">
        <v>9016</v>
      </c>
      <c r="B136" s="869">
        <v>6</v>
      </c>
      <c r="C136" s="870">
        <v>1.98</v>
      </c>
      <c r="D136" s="838">
        <v>3.3</v>
      </c>
      <c r="E136" s="882">
        <v>11</v>
      </c>
      <c r="F136" s="874">
        <v>3.96</v>
      </c>
      <c r="G136" s="827">
        <v>4.0999999999999996</v>
      </c>
      <c r="H136" s="871">
        <v>12</v>
      </c>
      <c r="I136" s="872">
        <v>3.84</v>
      </c>
      <c r="J136" s="825">
        <v>4</v>
      </c>
      <c r="K136" s="875">
        <v>0.31</v>
      </c>
      <c r="L136" s="873">
        <v>1</v>
      </c>
      <c r="M136" s="873">
        <v>11</v>
      </c>
      <c r="N136" s="876">
        <v>3.73</v>
      </c>
      <c r="O136" s="873" t="s">
        <v>8755</v>
      </c>
      <c r="P136" s="877" t="s">
        <v>9017</v>
      </c>
      <c r="Q136" s="878">
        <f t="shared" si="10"/>
        <v>6</v>
      </c>
      <c r="R136" s="878">
        <f t="shared" si="10"/>
        <v>1.8599999999999999</v>
      </c>
      <c r="S136" s="869">
        <f t="shared" si="11"/>
        <v>44.76</v>
      </c>
      <c r="T136" s="869">
        <f t="shared" si="12"/>
        <v>48</v>
      </c>
      <c r="U136" s="869">
        <f t="shared" si="13"/>
        <v>3.240000000000002</v>
      </c>
      <c r="V136" s="879">
        <f t="shared" si="14"/>
        <v>1.0723860589812333</v>
      </c>
      <c r="W136" s="826">
        <v>10</v>
      </c>
    </row>
    <row r="137" spans="1:23" ht="14.4" customHeight="1" x14ac:dyDescent="0.3">
      <c r="A137" s="885" t="s">
        <v>9018</v>
      </c>
      <c r="B137" s="869">
        <v>3</v>
      </c>
      <c r="C137" s="870">
        <v>1.88</v>
      </c>
      <c r="D137" s="838">
        <v>8</v>
      </c>
      <c r="E137" s="882"/>
      <c r="F137" s="874"/>
      <c r="G137" s="827"/>
      <c r="H137" s="871">
        <v>2</v>
      </c>
      <c r="I137" s="872">
        <v>1.24</v>
      </c>
      <c r="J137" s="824">
        <v>5</v>
      </c>
      <c r="K137" s="875">
        <v>0.62</v>
      </c>
      <c r="L137" s="873">
        <v>2</v>
      </c>
      <c r="M137" s="873">
        <v>20</v>
      </c>
      <c r="N137" s="876">
        <v>6.57</v>
      </c>
      <c r="O137" s="873" t="s">
        <v>8755</v>
      </c>
      <c r="P137" s="877" t="s">
        <v>9019</v>
      </c>
      <c r="Q137" s="878">
        <f t="shared" si="10"/>
        <v>-1</v>
      </c>
      <c r="R137" s="878">
        <f t="shared" si="10"/>
        <v>-0.6399999999999999</v>
      </c>
      <c r="S137" s="869">
        <f t="shared" si="11"/>
        <v>13.14</v>
      </c>
      <c r="T137" s="869">
        <f t="shared" si="12"/>
        <v>10</v>
      </c>
      <c r="U137" s="869">
        <f t="shared" si="13"/>
        <v>-3.1400000000000006</v>
      </c>
      <c r="V137" s="879">
        <f t="shared" si="14"/>
        <v>0.76103500761035003</v>
      </c>
      <c r="W137" s="826"/>
    </row>
    <row r="138" spans="1:23" ht="14.4" customHeight="1" x14ac:dyDescent="0.3">
      <c r="A138" s="884" t="s">
        <v>9020</v>
      </c>
      <c r="B138" s="832"/>
      <c r="C138" s="833"/>
      <c r="D138" s="834"/>
      <c r="E138" s="815">
        <v>2</v>
      </c>
      <c r="F138" s="816">
        <v>0.69</v>
      </c>
      <c r="G138" s="817">
        <v>2.5</v>
      </c>
      <c r="H138" s="819"/>
      <c r="I138" s="813"/>
      <c r="J138" s="814"/>
      <c r="K138" s="818">
        <v>0.34</v>
      </c>
      <c r="L138" s="819">
        <v>2</v>
      </c>
      <c r="M138" s="819">
        <v>16</v>
      </c>
      <c r="N138" s="820">
        <v>5.4</v>
      </c>
      <c r="O138" s="819" t="s">
        <v>8755</v>
      </c>
      <c r="P138" s="836" t="s">
        <v>9021</v>
      </c>
      <c r="Q138" s="821">
        <f t="shared" si="10"/>
        <v>0</v>
      </c>
      <c r="R138" s="821">
        <f t="shared" si="10"/>
        <v>0</v>
      </c>
      <c r="S138" s="832" t="str">
        <f t="shared" si="11"/>
        <v/>
      </c>
      <c r="T138" s="832" t="str">
        <f t="shared" si="12"/>
        <v/>
      </c>
      <c r="U138" s="832" t="str">
        <f t="shared" si="13"/>
        <v/>
      </c>
      <c r="V138" s="837" t="str">
        <f t="shared" si="14"/>
        <v/>
      </c>
      <c r="W138" s="822"/>
    </row>
    <row r="139" spans="1:23" ht="14.4" customHeight="1" x14ac:dyDescent="0.3">
      <c r="A139" s="884" t="s">
        <v>9022</v>
      </c>
      <c r="B139" s="828">
        <v>1</v>
      </c>
      <c r="C139" s="829">
        <v>0.77</v>
      </c>
      <c r="D139" s="830">
        <v>3</v>
      </c>
      <c r="E139" s="835"/>
      <c r="F139" s="813"/>
      <c r="G139" s="814"/>
      <c r="H139" s="819"/>
      <c r="I139" s="813"/>
      <c r="J139" s="814"/>
      <c r="K139" s="818">
        <v>0.77</v>
      </c>
      <c r="L139" s="819">
        <v>3</v>
      </c>
      <c r="M139" s="819">
        <v>23</v>
      </c>
      <c r="N139" s="820">
        <v>7.78</v>
      </c>
      <c r="O139" s="819" t="s">
        <v>8755</v>
      </c>
      <c r="P139" s="836" t="s">
        <v>9023</v>
      </c>
      <c r="Q139" s="821">
        <f t="shared" si="10"/>
        <v>-1</v>
      </c>
      <c r="R139" s="821">
        <f t="shared" si="10"/>
        <v>-0.77</v>
      </c>
      <c r="S139" s="832" t="str">
        <f t="shared" si="11"/>
        <v/>
      </c>
      <c r="T139" s="832" t="str">
        <f t="shared" si="12"/>
        <v/>
      </c>
      <c r="U139" s="832" t="str">
        <f t="shared" si="13"/>
        <v/>
      </c>
      <c r="V139" s="837" t="str">
        <f t="shared" si="14"/>
        <v/>
      </c>
      <c r="W139" s="822"/>
    </row>
    <row r="140" spans="1:23" ht="14.4" customHeight="1" x14ac:dyDescent="0.3">
      <c r="A140" s="884" t="s">
        <v>9024</v>
      </c>
      <c r="B140" s="832"/>
      <c r="C140" s="833"/>
      <c r="D140" s="834"/>
      <c r="E140" s="815">
        <v>1</v>
      </c>
      <c r="F140" s="816">
        <v>0.27</v>
      </c>
      <c r="G140" s="817">
        <v>3</v>
      </c>
      <c r="H140" s="819"/>
      <c r="I140" s="813"/>
      <c r="J140" s="814"/>
      <c r="K140" s="818">
        <v>0.26</v>
      </c>
      <c r="L140" s="819">
        <v>1</v>
      </c>
      <c r="M140" s="819">
        <v>8</v>
      </c>
      <c r="N140" s="820">
        <v>2.8</v>
      </c>
      <c r="O140" s="819" t="s">
        <v>8755</v>
      </c>
      <c r="P140" s="836" t="s">
        <v>9025</v>
      </c>
      <c r="Q140" s="821">
        <f t="shared" si="10"/>
        <v>0</v>
      </c>
      <c r="R140" s="821">
        <f t="shared" si="10"/>
        <v>0</v>
      </c>
      <c r="S140" s="832" t="str">
        <f t="shared" si="11"/>
        <v/>
      </c>
      <c r="T140" s="832" t="str">
        <f t="shared" si="12"/>
        <v/>
      </c>
      <c r="U140" s="832" t="str">
        <f t="shared" si="13"/>
        <v/>
      </c>
      <c r="V140" s="837" t="str">
        <f t="shared" si="14"/>
        <v/>
      </c>
      <c r="W140" s="822"/>
    </row>
    <row r="141" spans="1:23" ht="14.4" customHeight="1" x14ac:dyDescent="0.3">
      <c r="A141" s="885" t="s">
        <v>9026</v>
      </c>
      <c r="B141" s="869"/>
      <c r="C141" s="870"/>
      <c r="D141" s="838"/>
      <c r="E141" s="871">
        <v>1</v>
      </c>
      <c r="F141" s="872">
        <v>0.52</v>
      </c>
      <c r="G141" s="824">
        <v>14</v>
      </c>
      <c r="H141" s="873"/>
      <c r="I141" s="874"/>
      <c r="J141" s="827"/>
      <c r="K141" s="875">
        <v>0.36</v>
      </c>
      <c r="L141" s="873">
        <v>1</v>
      </c>
      <c r="M141" s="873">
        <v>13</v>
      </c>
      <c r="N141" s="876">
        <v>4.49</v>
      </c>
      <c r="O141" s="873" t="s">
        <v>8755</v>
      </c>
      <c r="P141" s="877" t="s">
        <v>9027</v>
      </c>
      <c r="Q141" s="878">
        <f t="shared" si="10"/>
        <v>0</v>
      </c>
      <c r="R141" s="878">
        <f t="shared" si="10"/>
        <v>0</v>
      </c>
      <c r="S141" s="869" t="str">
        <f t="shared" si="11"/>
        <v/>
      </c>
      <c r="T141" s="869" t="str">
        <f t="shared" si="12"/>
        <v/>
      </c>
      <c r="U141" s="869" t="str">
        <f t="shared" si="13"/>
        <v/>
      </c>
      <c r="V141" s="879" t="str">
        <f t="shared" si="14"/>
        <v/>
      </c>
      <c r="W141" s="826"/>
    </row>
    <row r="142" spans="1:23" ht="14.4" customHeight="1" x14ac:dyDescent="0.3">
      <c r="A142" s="884" t="s">
        <v>9028</v>
      </c>
      <c r="B142" s="832"/>
      <c r="C142" s="833"/>
      <c r="D142" s="834"/>
      <c r="E142" s="835"/>
      <c r="F142" s="813"/>
      <c r="G142" s="814"/>
      <c r="H142" s="815">
        <v>1</v>
      </c>
      <c r="I142" s="816">
        <v>3.58</v>
      </c>
      <c r="J142" s="817">
        <v>12</v>
      </c>
      <c r="K142" s="818">
        <v>3.58</v>
      </c>
      <c r="L142" s="819">
        <v>4</v>
      </c>
      <c r="M142" s="819">
        <v>39</v>
      </c>
      <c r="N142" s="820">
        <v>13.11</v>
      </c>
      <c r="O142" s="819" t="s">
        <v>8755</v>
      </c>
      <c r="P142" s="836" t="s">
        <v>9029</v>
      </c>
      <c r="Q142" s="821">
        <f t="shared" si="10"/>
        <v>1</v>
      </c>
      <c r="R142" s="821">
        <f t="shared" si="10"/>
        <v>3.58</v>
      </c>
      <c r="S142" s="832">
        <f t="shared" si="11"/>
        <v>13.11</v>
      </c>
      <c r="T142" s="832">
        <f t="shared" si="12"/>
        <v>12</v>
      </c>
      <c r="U142" s="832">
        <f t="shared" si="13"/>
        <v>-1.1099999999999994</v>
      </c>
      <c r="V142" s="837">
        <f t="shared" si="14"/>
        <v>0.91533180778032042</v>
      </c>
      <c r="W142" s="822"/>
    </row>
    <row r="143" spans="1:23" ht="14.4" customHeight="1" x14ac:dyDescent="0.3">
      <c r="A143" s="884" t="s">
        <v>9030</v>
      </c>
      <c r="B143" s="828">
        <v>2</v>
      </c>
      <c r="C143" s="829">
        <v>0.99</v>
      </c>
      <c r="D143" s="830">
        <v>11.5</v>
      </c>
      <c r="E143" s="835">
        <v>1</v>
      </c>
      <c r="F143" s="813">
        <v>0.49</v>
      </c>
      <c r="G143" s="814">
        <v>4</v>
      </c>
      <c r="H143" s="819">
        <v>1</v>
      </c>
      <c r="I143" s="813">
        <v>0.49</v>
      </c>
      <c r="J143" s="823">
        <v>9</v>
      </c>
      <c r="K143" s="818">
        <v>0.49</v>
      </c>
      <c r="L143" s="819">
        <v>2</v>
      </c>
      <c r="M143" s="819">
        <v>14</v>
      </c>
      <c r="N143" s="820">
        <v>4.5199999999999996</v>
      </c>
      <c r="O143" s="819" t="s">
        <v>8755</v>
      </c>
      <c r="P143" s="836" t="s">
        <v>9031</v>
      </c>
      <c r="Q143" s="821">
        <f t="shared" si="10"/>
        <v>-1</v>
      </c>
      <c r="R143" s="821">
        <f t="shared" si="10"/>
        <v>-0.5</v>
      </c>
      <c r="S143" s="832">
        <f t="shared" si="11"/>
        <v>4.5199999999999996</v>
      </c>
      <c r="T143" s="832">
        <f t="shared" si="12"/>
        <v>9</v>
      </c>
      <c r="U143" s="832">
        <f t="shared" si="13"/>
        <v>4.4800000000000004</v>
      </c>
      <c r="V143" s="837">
        <f t="shared" si="14"/>
        <v>1.9911504424778763</v>
      </c>
      <c r="W143" s="822">
        <v>4</v>
      </c>
    </row>
    <row r="144" spans="1:23" ht="14.4" customHeight="1" x14ac:dyDescent="0.3">
      <c r="A144" s="885" t="s">
        <v>9032</v>
      </c>
      <c r="B144" s="880">
        <v>1</v>
      </c>
      <c r="C144" s="881">
        <v>0.67</v>
      </c>
      <c r="D144" s="831">
        <v>5</v>
      </c>
      <c r="E144" s="882">
        <v>1</v>
      </c>
      <c r="F144" s="874">
        <v>0.67</v>
      </c>
      <c r="G144" s="827">
        <v>13</v>
      </c>
      <c r="H144" s="873"/>
      <c r="I144" s="874"/>
      <c r="J144" s="827"/>
      <c r="K144" s="875">
        <v>0.67</v>
      </c>
      <c r="L144" s="873">
        <v>2</v>
      </c>
      <c r="M144" s="873">
        <v>18</v>
      </c>
      <c r="N144" s="876">
        <v>5.94</v>
      </c>
      <c r="O144" s="873" t="s">
        <v>8755</v>
      </c>
      <c r="P144" s="877" t="s">
        <v>9033</v>
      </c>
      <c r="Q144" s="878">
        <f t="shared" si="10"/>
        <v>-1</v>
      </c>
      <c r="R144" s="878">
        <f t="shared" si="10"/>
        <v>-0.67</v>
      </c>
      <c r="S144" s="869" t="str">
        <f t="shared" si="11"/>
        <v/>
      </c>
      <c r="T144" s="869" t="str">
        <f t="shared" si="12"/>
        <v/>
      </c>
      <c r="U144" s="869" t="str">
        <f t="shared" si="13"/>
        <v/>
      </c>
      <c r="V144" s="879" t="str">
        <f t="shared" si="14"/>
        <v/>
      </c>
      <c r="W144" s="826"/>
    </row>
    <row r="145" spans="1:23" ht="14.4" customHeight="1" x14ac:dyDescent="0.3">
      <c r="A145" s="885" t="s">
        <v>9034</v>
      </c>
      <c r="B145" s="880"/>
      <c r="C145" s="881"/>
      <c r="D145" s="831"/>
      <c r="E145" s="882"/>
      <c r="F145" s="874"/>
      <c r="G145" s="827"/>
      <c r="H145" s="873">
        <v>1</v>
      </c>
      <c r="I145" s="874">
        <v>1.07</v>
      </c>
      <c r="J145" s="825">
        <v>10</v>
      </c>
      <c r="K145" s="875">
        <v>1.07</v>
      </c>
      <c r="L145" s="873">
        <v>3</v>
      </c>
      <c r="M145" s="873">
        <v>24</v>
      </c>
      <c r="N145" s="876">
        <v>8.07</v>
      </c>
      <c r="O145" s="873" t="s">
        <v>8755</v>
      </c>
      <c r="P145" s="877" t="s">
        <v>9035</v>
      </c>
      <c r="Q145" s="878">
        <f t="shared" si="10"/>
        <v>1</v>
      </c>
      <c r="R145" s="878">
        <f t="shared" si="10"/>
        <v>1.07</v>
      </c>
      <c r="S145" s="869">
        <f t="shared" si="11"/>
        <v>8.07</v>
      </c>
      <c r="T145" s="869">
        <f t="shared" si="12"/>
        <v>10</v>
      </c>
      <c r="U145" s="869">
        <f t="shared" si="13"/>
        <v>1.9299999999999997</v>
      </c>
      <c r="V145" s="879">
        <f t="shared" si="14"/>
        <v>1.2391573729863692</v>
      </c>
      <c r="W145" s="826">
        <v>2</v>
      </c>
    </row>
    <row r="146" spans="1:23" ht="14.4" customHeight="1" x14ac:dyDescent="0.3">
      <c r="A146" s="884" t="s">
        <v>9036</v>
      </c>
      <c r="B146" s="832"/>
      <c r="C146" s="833"/>
      <c r="D146" s="834"/>
      <c r="E146" s="815"/>
      <c r="F146" s="816"/>
      <c r="G146" s="817"/>
      <c r="H146" s="819">
        <v>1</v>
      </c>
      <c r="I146" s="813">
        <v>0.74</v>
      </c>
      <c r="J146" s="814">
        <v>5</v>
      </c>
      <c r="K146" s="818">
        <v>0.73</v>
      </c>
      <c r="L146" s="819">
        <v>2</v>
      </c>
      <c r="M146" s="819">
        <v>17</v>
      </c>
      <c r="N146" s="820">
        <v>5.56</v>
      </c>
      <c r="O146" s="819" t="s">
        <v>8755</v>
      </c>
      <c r="P146" s="836" t="s">
        <v>9037</v>
      </c>
      <c r="Q146" s="821">
        <f t="shared" si="10"/>
        <v>1</v>
      </c>
      <c r="R146" s="821">
        <f t="shared" si="10"/>
        <v>0.74</v>
      </c>
      <c r="S146" s="832">
        <f t="shared" si="11"/>
        <v>5.56</v>
      </c>
      <c r="T146" s="832">
        <f t="shared" si="12"/>
        <v>5</v>
      </c>
      <c r="U146" s="832">
        <f t="shared" si="13"/>
        <v>-0.55999999999999961</v>
      </c>
      <c r="V146" s="837">
        <f t="shared" si="14"/>
        <v>0.89928057553956842</v>
      </c>
      <c r="W146" s="822"/>
    </row>
    <row r="147" spans="1:23" ht="14.4" customHeight="1" x14ac:dyDescent="0.3">
      <c r="A147" s="885" t="s">
        <v>9038</v>
      </c>
      <c r="B147" s="869"/>
      <c r="C147" s="870"/>
      <c r="D147" s="838"/>
      <c r="E147" s="871">
        <v>2</v>
      </c>
      <c r="F147" s="872">
        <v>6</v>
      </c>
      <c r="G147" s="824">
        <v>16</v>
      </c>
      <c r="H147" s="873"/>
      <c r="I147" s="874"/>
      <c r="J147" s="827"/>
      <c r="K147" s="875">
        <v>3</v>
      </c>
      <c r="L147" s="873">
        <v>6</v>
      </c>
      <c r="M147" s="873">
        <v>54</v>
      </c>
      <c r="N147" s="876">
        <v>18.13</v>
      </c>
      <c r="O147" s="873" t="s">
        <v>8755</v>
      </c>
      <c r="P147" s="877" t="s">
        <v>9039</v>
      </c>
      <c r="Q147" s="878">
        <f t="shared" si="10"/>
        <v>0</v>
      </c>
      <c r="R147" s="878">
        <f t="shared" si="10"/>
        <v>0</v>
      </c>
      <c r="S147" s="869" t="str">
        <f t="shared" si="11"/>
        <v/>
      </c>
      <c r="T147" s="869" t="str">
        <f t="shared" si="12"/>
        <v/>
      </c>
      <c r="U147" s="869" t="str">
        <f t="shared" si="13"/>
        <v/>
      </c>
      <c r="V147" s="879" t="str">
        <f t="shared" si="14"/>
        <v/>
      </c>
      <c r="W147" s="826"/>
    </row>
    <row r="148" spans="1:23" ht="14.4" customHeight="1" x14ac:dyDescent="0.3">
      <c r="A148" s="884" t="s">
        <v>9040</v>
      </c>
      <c r="B148" s="832">
        <v>2</v>
      </c>
      <c r="C148" s="833">
        <v>2.87</v>
      </c>
      <c r="D148" s="834">
        <v>7.5</v>
      </c>
      <c r="E148" s="835">
        <v>2</v>
      </c>
      <c r="F148" s="813">
        <v>2.21</v>
      </c>
      <c r="G148" s="814">
        <v>5</v>
      </c>
      <c r="H148" s="815">
        <v>10</v>
      </c>
      <c r="I148" s="816">
        <v>19.32</v>
      </c>
      <c r="J148" s="823">
        <v>13.4</v>
      </c>
      <c r="K148" s="818">
        <v>1.43</v>
      </c>
      <c r="L148" s="819">
        <v>4</v>
      </c>
      <c r="M148" s="819">
        <v>35</v>
      </c>
      <c r="N148" s="820">
        <v>11.68</v>
      </c>
      <c r="O148" s="819" t="s">
        <v>8755</v>
      </c>
      <c r="P148" s="836" t="s">
        <v>9041</v>
      </c>
      <c r="Q148" s="821">
        <f t="shared" si="10"/>
        <v>8</v>
      </c>
      <c r="R148" s="821">
        <f t="shared" si="10"/>
        <v>16.45</v>
      </c>
      <c r="S148" s="832">
        <f t="shared" si="11"/>
        <v>116.8</v>
      </c>
      <c r="T148" s="832">
        <f t="shared" si="12"/>
        <v>134</v>
      </c>
      <c r="U148" s="832">
        <f t="shared" si="13"/>
        <v>17.200000000000003</v>
      </c>
      <c r="V148" s="837">
        <f t="shared" si="14"/>
        <v>1.1472602739726028</v>
      </c>
      <c r="W148" s="822">
        <v>59</v>
      </c>
    </row>
    <row r="149" spans="1:23" ht="14.4" customHeight="1" x14ac:dyDescent="0.3">
      <c r="A149" s="885" t="s">
        <v>9042</v>
      </c>
      <c r="B149" s="869">
        <v>4</v>
      </c>
      <c r="C149" s="870">
        <v>8.69</v>
      </c>
      <c r="D149" s="838">
        <v>28.3</v>
      </c>
      <c r="E149" s="882">
        <v>6</v>
      </c>
      <c r="F149" s="874">
        <v>10.33</v>
      </c>
      <c r="G149" s="827">
        <v>9.6999999999999993</v>
      </c>
      <c r="H149" s="871">
        <v>17</v>
      </c>
      <c r="I149" s="872">
        <v>33.24</v>
      </c>
      <c r="J149" s="824">
        <v>13.9</v>
      </c>
      <c r="K149" s="875">
        <v>1.81</v>
      </c>
      <c r="L149" s="873">
        <v>5</v>
      </c>
      <c r="M149" s="873">
        <v>45</v>
      </c>
      <c r="N149" s="876">
        <v>15.1</v>
      </c>
      <c r="O149" s="873" t="s">
        <v>8755</v>
      </c>
      <c r="P149" s="877" t="s">
        <v>9043</v>
      </c>
      <c r="Q149" s="878">
        <f t="shared" si="10"/>
        <v>13</v>
      </c>
      <c r="R149" s="878">
        <f t="shared" si="10"/>
        <v>24.550000000000004</v>
      </c>
      <c r="S149" s="869">
        <f t="shared" si="11"/>
        <v>256.7</v>
      </c>
      <c r="T149" s="869">
        <f t="shared" si="12"/>
        <v>236.3</v>
      </c>
      <c r="U149" s="869">
        <f t="shared" si="13"/>
        <v>-20.399999999999977</v>
      </c>
      <c r="V149" s="879">
        <f t="shared" si="14"/>
        <v>0.92052980132450335</v>
      </c>
      <c r="W149" s="826">
        <v>56</v>
      </c>
    </row>
    <row r="150" spans="1:23" ht="14.4" customHeight="1" x14ac:dyDescent="0.3">
      <c r="A150" s="885" t="s">
        <v>9044</v>
      </c>
      <c r="B150" s="869"/>
      <c r="C150" s="870"/>
      <c r="D150" s="838"/>
      <c r="E150" s="882">
        <v>1</v>
      </c>
      <c r="F150" s="874">
        <v>3.72</v>
      </c>
      <c r="G150" s="827">
        <v>24</v>
      </c>
      <c r="H150" s="871">
        <v>3</v>
      </c>
      <c r="I150" s="872">
        <v>12.36</v>
      </c>
      <c r="J150" s="825">
        <v>27.7</v>
      </c>
      <c r="K150" s="875">
        <v>3.72</v>
      </c>
      <c r="L150" s="873">
        <v>8</v>
      </c>
      <c r="M150" s="873">
        <v>70</v>
      </c>
      <c r="N150" s="876">
        <v>23.46</v>
      </c>
      <c r="O150" s="873" t="s">
        <v>8755</v>
      </c>
      <c r="P150" s="877" t="s">
        <v>9045</v>
      </c>
      <c r="Q150" s="878">
        <f t="shared" si="10"/>
        <v>3</v>
      </c>
      <c r="R150" s="878">
        <f t="shared" si="10"/>
        <v>12.36</v>
      </c>
      <c r="S150" s="869">
        <f t="shared" si="11"/>
        <v>70.38</v>
      </c>
      <c r="T150" s="869">
        <f t="shared" si="12"/>
        <v>83.1</v>
      </c>
      <c r="U150" s="869">
        <f t="shared" si="13"/>
        <v>12.719999999999999</v>
      </c>
      <c r="V150" s="879">
        <f t="shared" si="14"/>
        <v>1.1807331628303495</v>
      </c>
      <c r="W150" s="826">
        <v>18</v>
      </c>
    </row>
    <row r="151" spans="1:23" ht="14.4" customHeight="1" x14ac:dyDescent="0.3">
      <c r="A151" s="884" t="s">
        <v>9046</v>
      </c>
      <c r="B151" s="832"/>
      <c r="C151" s="833"/>
      <c r="D151" s="834"/>
      <c r="E151" s="835">
        <v>1</v>
      </c>
      <c r="F151" s="813">
        <v>1.1599999999999999</v>
      </c>
      <c r="G151" s="814">
        <v>12</v>
      </c>
      <c r="H151" s="815"/>
      <c r="I151" s="816"/>
      <c r="J151" s="817"/>
      <c r="K151" s="818">
        <v>1.1100000000000001</v>
      </c>
      <c r="L151" s="819">
        <v>4</v>
      </c>
      <c r="M151" s="819">
        <v>33</v>
      </c>
      <c r="N151" s="820">
        <v>10.86</v>
      </c>
      <c r="O151" s="819" t="s">
        <v>8755</v>
      </c>
      <c r="P151" s="836" t="s">
        <v>9047</v>
      </c>
      <c r="Q151" s="821">
        <f t="shared" si="10"/>
        <v>0</v>
      </c>
      <c r="R151" s="821">
        <f t="shared" si="10"/>
        <v>0</v>
      </c>
      <c r="S151" s="832" t="str">
        <f t="shared" si="11"/>
        <v/>
      </c>
      <c r="T151" s="832" t="str">
        <f t="shared" si="12"/>
        <v/>
      </c>
      <c r="U151" s="832" t="str">
        <f t="shared" si="13"/>
        <v/>
      </c>
      <c r="V151" s="837" t="str">
        <f t="shared" si="14"/>
        <v/>
      </c>
      <c r="W151" s="822"/>
    </row>
    <row r="152" spans="1:23" ht="14.4" customHeight="1" x14ac:dyDescent="0.3">
      <c r="A152" s="885" t="s">
        <v>9048</v>
      </c>
      <c r="B152" s="869"/>
      <c r="C152" s="870"/>
      <c r="D152" s="838"/>
      <c r="E152" s="882"/>
      <c r="F152" s="874"/>
      <c r="G152" s="827"/>
      <c r="H152" s="871">
        <v>1</v>
      </c>
      <c r="I152" s="872">
        <v>5.08</v>
      </c>
      <c r="J152" s="825">
        <v>26</v>
      </c>
      <c r="K152" s="875">
        <v>2.02</v>
      </c>
      <c r="L152" s="873">
        <v>4</v>
      </c>
      <c r="M152" s="873">
        <v>38</v>
      </c>
      <c r="N152" s="876">
        <v>12.73</v>
      </c>
      <c r="O152" s="873" t="s">
        <v>8755</v>
      </c>
      <c r="P152" s="877" t="s">
        <v>9049</v>
      </c>
      <c r="Q152" s="878">
        <f t="shared" si="10"/>
        <v>1</v>
      </c>
      <c r="R152" s="878">
        <f t="shared" si="10"/>
        <v>5.08</v>
      </c>
      <c r="S152" s="869">
        <f t="shared" si="11"/>
        <v>12.73</v>
      </c>
      <c r="T152" s="869">
        <f t="shared" si="12"/>
        <v>26</v>
      </c>
      <c r="U152" s="869">
        <f t="shared" si="13"/>
        <v>13.27</v>
      </c>
      <c r="V152" s="879">
        <f t="shared" si="14"/>
        <v>2.0424194815396701</v>
      </c>
      <c r="W152" s="826">
        <v>13</v>
      </c>
    </row>
    <row r="153" spans="1:23" ht="14.4" customHeight="1" x14ac:dyDescent="0.3">
      <c r="A153" s="884" t="s">
        <v>9050</v>
      </c>
      <c r="B153" s="832"/>
      <c r="C153" s="833"/>
      <c r="D153" s="834"/>
      <c r="E153" s="835">
        <v>3</v>
      </c>
      <c r="F153" s="813">
        <v>1.63</v>
      </c>
      <c r="G153" s="814">
        <v>4.3</v>
      </c>
      <c r="H153" s="815">
        <v>10</v>
      </c>
      <c r="I153" s="816">
        <v>5.17</v>
      </c>
      <c r="J153" s="817">
        <v>4.0999999999999996</v>
      </c>
      <c r="K153" s="818">
        <v>0.54</v>
      </c>
      <c r="L153" s="819">
        <v>2</v>
      </c>
      <c r="M153" s="819">
        <v>21</v>
      </c>
      <c r="N153" s="820">
        <v>6.95</v>
      </c>
      <c r="O153" s="819" t="s">
        <v>8755</v>
      </c>
      <c r="P153" s="836" t="s">
        <v>9051</v>
      </c>
      <c r="Q153" s="821">
        <f t="shared" si="10"/>
        <v>10</v>
      </c>
      <c r="R153" s="821">
        <f t="shared" si="10"/>
        <v>5.17</v>
      </c>
      <c r="S153" s="832">
        <f t="shared" si="11"/>
        <v>69.5</v>
      </c>
      <c r="T153" s="832">
        <f t="shared" si="12"/>
        <v>41</v>
      </c>
      <c r="U153" s="832">
        <f t="shared" si="13"/>
        <v>-28.5</v>
      </c>
      <c r="V153" s="837">
        <f t="shared" si="14"/>
        <v>0.58992805755395683</v>
      </c>
      <c r="W153" s="822">
        <v>7</v>
      </c>
    </row>
    <row r="154" spans="1:23" ht="14.4" customHeight="1" x14ac:dyDescent="0.3">
      <c r="A154" s="885" t="s">
        <v>9052</v>
      </c>
      <c r="B154" s="869">
        <v>2</v>
      </c>
      <c r="C154" s="870">
        <v>1.65</v>
      </c>
      <c r="D154" s="838">
        <v>6.5</v>
      </c>
      <c r="E154" s="882">
        <v>3</v>
      </c>
      <c r="F154" s="874">
        <v>2.4700000000000002</v>
      </c>
      <c r="G154" s="827">
        <v>8</v>
      </c>
      <c r="H154" s="871">
        <v>10</v>
      </c>
      <c r="I154" s="872">
        <v>7.89</v>
      </c>
      <c r="J154" s="824">
        <v>9.6</v>
      </c>
      <c r="K154" s="875">
        <v>0.82</v>
      </c>
      <c r="L154" s="873">
        <v>3</v>
      </c>
      <c r="M154" s="873">
        <v>31</v>
      </c>
      <c r="N154" s="876">
        <v>10.47</v>
      </c>
      <c r="O154" s="873" t="s">
        <v>8755</v>
      </c>
      <c r="P154" s="877" t="s">
        <v>9053</v>
      </c>
      <c r="Q154" s="878">
        <f t="shared" si="10"/>
        <v>8</v>
      </c>
      <c r="R154" s="878">
        <f t="shared" si="10"/>
        <v>6.24</v>
      </c>
      <c r="S154" s="869">
        <f t="shared" si="11"/>
        <v>104.7</v>
      </c>
      <c r="T154" s="869">
        <f t="shared" si="12"/>
        <v>96</v>
      </c>
      <c r="U154" s="869">
        <f t="shared" si="13"/>
        <v>-8.7000000000000028</v>
      </c>
      <c r="V154" s="879">
        <f t="shared" si="14"/>
        <v>0.91690544412607444</v>
      </c>
      <c r="W154" s="826">
        <v>24</v>
      </c>
    </row>
    <row r="155" spans="1:23" ht="14.4" customHeight="1" x14ac:dyDescent="0.3">
      <c r="A155" s="885" t="s">
        <v>9054</v>
      </c>
      <c r="B155" s="869">
        <v>1</v>
      </c>
      <c r="C155" s="870">
        <v>1.31</v>
      </c>
      <c r="D155" s="838">
        <v>27</v>
      </c>
      <c r="E155" s="882">
        <v>1</v>
      </c>
      <c r="F155" s="874">
        <v>0.73</v>
      </c>
      <c r="G155" s="827">
        <v>2</v>
      </c>
      <c r="H155" s="871"/>
      <c r="I155" s="872"/>
      <c r="J155" s="824"/>
      <c r="K155" s="875">
        <v>1.31</v>
      </c>
      <c r="L155" s="873">
        <v>4</v>
      </c>
      <c r="M155" s="873">
        <v>40</v>
      </c>
      <c r="N155" s="876">
        <v>13.27</v>
      </c>
      <c r="O155" s="873" t="s">
        <v>8755</v>
      </c>
      <c r="P155" s="877" t="s">
        <v>9055</v>
      </c>
      <c r="Q155" s="878">
        <f t="shared" si="10"/>
        <v>-1</v>
      </c>
      <c r="R155" s="878">
        <f t="shared" si="10"/>
        <v>-1.31</v>
      </c>
      <c r="S155" s="869" t="str">
        <f t="shared" si="11"/>
        <v/>
      </c>
      <c r="T155" s="869" t="str">
        <f t="shared" si="12"/>
        <v/>
      </c>
      <c r="U155" s="869" t="str">
        <f t="shared" si="13"/>
        <v/>
      </c>
      <c r="V155" s="879" t="str">
        <f t="shared" si="14"/>
        <v/>
      </c>
      <c r="W155" s="826"/>
    </row>
    <row r="156" spans="1:23" ht="14.4" customHeight="1" x14ac:dyDescent="0.3">
      <c r="A156" s="884" t="s">
        <v>9056</v>
      </c>
      <c r="B156" s="832"/>
      <c r="C156" s="833"/>
      <c r="D156" s="834"/>
      <c r="E156" s="815">
        <v>1</v>
      </c>
      <c r="F156" s="816">
        <v>3.04</v>
      </c>
      <c r="G156" s="817">
        <v>10</v>
      </c>
      <c r="H156" s="819"/>
      <c r="I156" s="813"/>
      <c r="J156" s="814"/>
      <c r="K156" s="818">
        <v>3.04</v>
      </c>
      <c r="L156" s="819">
        <v>6</v>
      </c>
      <c r="M156" s="819">
        <v>56</v>
      </c>
      <c r="N156" s="820">
        <v>18.77</v>
      </c>
      <c r="O156" s="819" t="s">
        <v>8755</v>
      </c>
      <c r="P156" s="836" t="s">
        <v>9057</v>
      </c>
      <c r="Q156" s="821">
        <f t="shared" si="10"/>
        <v>0</v>
      </c>
      <c r="R156" s="821">
        <f t="shared" si="10"/>
        <v>0</v>
      </c>
      <c r="S156" s="832" t="str">
        <f t="shared" si="11"/>
        <v/>
      </c>
      <c r="T156" s="832" t="str">
        <f t="shared" si="12"/>
        <v/>
      </c>
      <c r="U156" s="832" t="str">
        <f t="shared" si="13"/>
        <v/>
      </c>
      <c r="V156" s="837" t="str">
        <f t="shared" si="14"/>
        <v/>
      </c>
      <c r="W156" s="822"/>
    </row>
    <row r="157" spans="1:23" ht="14.4" customHeight="1" x14ac:dyDescent="0.3">
      <c r="A157" s="884" t="s">
        <v>9058</v>
      </c>
      <c r="B157" s="832"/>
      <c r="C157" s="833"/>
      <c r="D157" s="834"/>
      <c r="E157" s="835"/>
      <c r="F157" s="813"/>
      <c r="G157" s="814"/>
      <c r="H157" s="815">
        <v>1</v>
      </c>
      <c r="I157" s="816">
        <v>1.22</v>
      </c>
      <c r="J157" s="817">
        <v>3</v>
      </c>
      <c r="K157" s="818">
        <v>1.6</v>
      </c>
      <c r="L157" s="819">
        <v>4</v>
      </c>
      <c r="M157" s="819">
        <v>39</v>
      </c>
      <c r="N157" s="820">
        <v>12.91</v>
      </c>
      <c r="O157" s="819" t="s">
        <v>8755</v>
      </c>
      <c r="P157" s="836" t="s">
        <v>9059</v>
      </c>
      <c r="Q157" s="821">
        <f t="shared" si="10"/>
        <v>1</v>
      </c>
      <c r="R157" s="821">
        <f t="shared" si="10"/>
        <v>1.22</v>
      </c>
      <c r="S157" s="832">
        <f t="shared" si="11"/>
        <v>12.91</v>
      </c>
      <c r="T157" s="832">
        <f t="shared" si="12"/>
        <v>3</v>
      </c>
      <c r="U157" s="832">
        <f t="shared" si="13"/>
        <v>-9.91</v>
      </c>
      <c r="V157" s="837">
        <f t="shared" si="14"/>
        <v>0.23237800154918667</v>
      </c>
      <c r="W157" s="822"/>
    </row>
    <row r="158" spans="1:23" ht="14.4" customHeight="1" x14ac:dyDescent="0.3">
      <c r="A158" s="885" t="s">
        <v>9060</v>
      </c>
      <c r="B158" s="869"/>
      <c r="C158" s="870"/>
      <c r="D158" s="838"/>
      <c r="E158" s="882"/>
      <c r="F158" s="874"/>
      <c r="G158" s="827"/>
      <c r="H158" s="871">
        <v>1</v>
      </c>
      <c r="I158" s="872">
        <v>1.68</v>
      </c>
      <c r="J158" s="824">
        <v>5</v>
      </c>
      <c r="K158" s="875">
        <v>1.99</v>
      </c>
      <c r="L158" s="873">
        <v>6</v>
      </c>
      <c r="M158" s="873">
        <v>51</v>
      </c>
      <c r="N158" s="876">
        <v>17.03</v>
      </c>
      <c r="O158" s="873" t="s">
        <v>8755</v>
      </c>
      <c r="P158" s="877" t="s">
        <v>9061</v>
      </c>
      <c r="Q158" s="878">
        <f t="shared" si="10"/>
        <v>1</v>
      </c>
      <c r="R158" s="878">
        <f t="shared" si="10"/>
        <v>1.68</v>
      </c>
      <c r="S158" s="869">
        <f t="shared" si="11"/>
        <v>17.03</v>
      </c>
      <c r="T158" s="869">
        <f t="shared" si="12"/>
        <v>5</v>
      </c>
      <c r="U158" s="869">
        <f t="shared" si="13"/>
        <v>-12.030000000000001</v>
      </c>
      <c r="V158" s="879">
        <f t="shared" si="14"/>
        <v>0.29359953024075158</v>
      </c>
      <c r="W158" s="826"/>
    </row>
    <row r="159" spans="1:23" ht="14.4" customHeight="1" x14ac:dyDescent="0.3">
      <c r="A159" s="884" t="s">
        <v>9062</v>
      </c>
      <c r="B159" s="832">
        <v>1</v>
      </c>
      <c r="C159" s="833">
        <v>1.38</v>
      </c>
      <c r="D159" s="834">
        <v>4</v>
      </c>
      <c r="E159" s="815">
        <v>4</v>
      </c>
      <c r="F159" s="816">
        <v>5.51</v>
      </c>
      <c r="G159" s="817">
        <v>7</v>
      </c>
      <c r="H159" s="819">
        <v>1</v>
      </c>
      <c r="I159" s="813">
        <v>1.28</v>
      </c>
      <c r="J159" s="814">
        <v>3</v>
      </c>
      <c r="K159" s="818">
        <v>1.28</v>
      </c>
      <c r="L159" s="819">
        <v>3</v>
      </c>
      <c r="M159" s="819">
        <v>24</v>
      </c>
      <c r="N159" s="820">
        <v>8.0500000000000007</v>
      </c>
      <c r="O159" s="819" t="s">
        <v>8755</v>
      </c>
      <c r="P159" s="836" t="s">
        <v>9063</v>
      </c>
      <c r="Q159" s="821">
        <f t="shared" si="10"/>
        <v>0</v>
      </c>
      <c r="R159" s="821">
        <f t="shared" si="10"/>
        <v>-9.9999999999999867E-2</v>
      </c>
      <c r="S159" s="832">
        <f t="shared" si="11"/>
        <v>8.0500000000000007</v>
      </c>
      <c r="T159" s="832">
        <f t="shared" si="12"/>
        <v>3</v>
      </c>
      <c r="U159" s="832">
        <f t="shared" si="13"/>
        <v>-5.0500000000000007</v>
      </c>
      <c r="V159" s="837">
        <f t="shared" si="14"/>
        <v>0.37267080745341613</v>
      </c>
      <c r="W159" s="822"/>
    </row>
    <row r="160" spans="1:23" ht="14.4" customHeight="1" x14ac:dyDescent="0.3">
      <c r="A160" s="885" t="s">
        <v>9064</v>
      </c>
      <c r="B160" s="869">
        <v>4</v>
      </c>
      <c r="C160" s="870">
        <v>10.96</v>
      </c>
      <c r="D160" s="838">
        <v>8</v>
      </c>
      <c r="E160" s="871">
        <v>6</v>
      </c>
      <c r="F160" s="872">
        <v>13.79</v>
      </c>
      <c r="G160" s="824">
        <v>7</v>
      </c>
      <c r="H160" s="873">
        <v>4</v>
      </c>
      <c r="I160" s="874">
        <v>8.3800000000000008</v>
      </c>
      <c r="J160" s="827">
        <v>9.3000000000000007</v>
      </c>
      <c r="K160" s="875">
        <v>2.36</v>
      </c>
      <c r="L160" s="873">
        <v>4</v>
      </c>
      <c r="M160" s="873">
        <v>38</v>
      </c>
      <c r="N160" s="876">
        <v>12.76</v>
      </c>
      <c r="O160" s="873" t="s">
        <v>8755</v>
      </c>
      <c r="P160" s="877" t="s">
        <v>9065</v>
      </c>
      <c r="Q160" s="878">
        <f t="shared" si="10"/>
        <v>0</v>
      </c>
      <c r="R160" s="878">
        <f t="shared" si="10"/>
        <v>-2.58</v>
      </c>
      <c r="S160" s="869">
        <f t="shared" si="11"/>
        <v>51.04</v>
      </c>
      <c r="T160" s="869">
        <f t="shared" si="12"/>
        <v>37.200000000000003</v>
      </c>
      <c r="U160" s="869">
        <f t="shared" si="13"/>
        <v>-13.839999999999996</v>
      </c>
      <c r="V160" s="879">
        <f t="shared" si="14"/>
        <v>0.72884012539184961</v>
      </c>
      <c r="W160" s="826">
        <v>5</v>
      </c>
    </row>
    <row r="161" spans="1:23" ht="14.4" customHeight="1" x14ac:dyDescent="0.3">
      <c r="A161" s="885" t="s">
        <v>9066</v>
      </c>
      <c r="B161" s="869"/>
      <c r="C161" s="870"/>
      <c r="D161" s="838"/>
      <c r="E161" s="871">
        <v>2</v>
      </c>
      <c r="F161" s="872">
        <v>6.4</v>
      </c>
      <c r="G161" s="824">
        <v>8</v>
      </c>
      <c r="H161" s="873">
        <v>4</v>
      </c>
      <c r="I161" s="874">
        <v>29.41</v>
      </c>
      <c r="J161" s="825">
        <v>20.8</v>
      </c>
      <c r="K161" s="875">
        <v>4.8499999999999996</v>
      </c>
      <c r="L161" s="873">
        <v>5</v>
      </c>
      <c r="M161" s="873">
        <v>48</v>
      </c>
      <c r="N161" s="876">
        <v>16.04</v>
      </c>
      <c r="O161" s="873" t="s">
        <v>8755</v>
      </c>
      <c r="P161" s="877" t="s">
        <v>9067</v>
      </c>
      <c r="Q161" s="878">
        <f t="shared" si="10"/>
        <v>4</v>
      </c>
      <c r="R161" s="878">
        <f t="shared" si="10"/>
        <v>29.41</v>
      </c>
      <c r="S161" s="869">
        <f t="shared" si="11"/>
        <v>64.16</v>
      </c>
      <c r="T161" s="869">
        <f t="shared" si="12"/>
        <v>83.2</v>
      </c>
      <c r="U161" s="869">
        <f t="shared" si="13"/>
        <v>19.040000000000006</v>
      </c>
      <c r="V161" s="879">
        <f t="shared" si="14"/>
        <v>1.2967581047381547</v>
      </c>
      <c r="W161" s="826">
        <v>37</v>
      </c>
    </row>
    <row r="162" spans="1:23" ht="14.4" customHeight="1" x14ac:dyDescent="0.3">
      <c r="A162" s="884" t="s">
        <v>9068</v>
      </c>
      <c r="B162" s="828">
        <v>1</v>
      </c>
      <c r="C162" s="829">
        <v>0.7</v>
      </c>
      <c r="D162" s="830">
        <v>5</v>
      </c>
      <c r="E162" s="835">
        <v>1</v>
      </c>
      <c r="F162" s="813">
        <v>0.7</v>
      </c>
      <c r="G162" s="814">
        <v>7</v>
      </c>
      <c r="H162" s="819">
        <v>1</v>
      </c>
      <c r="I162" s="813">
        <v>0.7</v>
      </c>
      <c r="J162" s="814">
        <v>2</v>
      </c>
      <c r="K162" s="818">
        <v>0.7</v>
      </c>
      <c r="L162" s="819">
        <v>2</v>
      </c>
      <c r="M162" s="819">
        <v>16</v>
      </c>
      <c r="N162" s="820">
        <v>5.38</v>
      </c>
      <c r="O162" s="819" t="s">
        <v>8755</v>
      </c>
      <c r="P162" s="836" t="s">
        <v>9069</v>
      </c>
      <c r="Q162" s="821">
        <f t="shared" si="10"/>
        <v>0</v>
      </c>
      <c r="R162" s="821">
        <f t="shared" si="10"/>
        <v>0</v>
      </c>
      <c r="S162" s="832">
        <f t="shared" si="11"/>
        <v>5.38</v>
      </c>
      <c r="T162" s="832">
        <f t="shared" si="12"/>
        <v>2</v>
      </c>
      <c r="U162" s="832">
        <f t="shared" si="13"/>
        <v>-3.38</v>
      </c>
      <c r="V162" s="837">
        <f t="shared" si="14"/>
        <v>0.37174721189591081</v>
      </c>
      <c r="W162" s="822"/>
    </row>
    <row r="163" spans="1:23" ht="14.4" customHeight="1" x14ac:dyDescent="0.3">
      <c r="A163" s="885" t="s">
        <v>9070</v>
      </c>
      <c r="B163" s="880">
        <v>1</v>
      </c>
      <c r="C163" s="881">
        <v>0.88</v>
      </c>
      <c r="D163" s="831">
        <v>6</v>
      </c>
      <c r="E163" s="882">
        <v>1</v>
      </c>
      <c r="F163" s="874">
        <v>0.88</v>
      </c>
      <c r="G163" s="827">
        <v>4</v>
      </c>
      <c r="H163" s="873">
        <v>1</v>
      </c>
      <c r="I163" s="874">
        <v>0.88</v>
      </c>
      <c r="J163" s="827">
        <v>4</v>
      </c>
      <c r="K163" s="875">
        <v>0.88</v>
      </c>
      <c r="L163" s="873">
        <v>2</v>
      </c>
      <c r="M163" s="873">
        <v>22</v>
      </c>
      <c r="N163" s="876">
        <v>7.36</v>
      </c>
      <c r="O163" s="873" t="s">
        <v>8755</v>
      </c>
      <c r="P163" s="877" t="s">
        <v>9071</v>
      </c>
      <c r="Q163" s="878">
        <f t="shared" si="10"/>
        <v>0</v>
      </c>
      <c r="R163" s="878">
        <f t="shared" si="10"/>
        <v>0</v>
      </c>
      <c r="S163" s="869">
        <f t="shared" si="11"/>
        <v>7.36</v>
      </c>
      <c r="T163" s="869">
        <f t="shared" si="12"/>
        <v>4</v>
      </c>
      <c r="U163" s="869">
        <f t="shared" si="13"/>
        <v>-3.3600000000000003</v>
      </c>
      <c r="V163" s="879">
        <f t="shared" si="14"/>
        <v>0.54347826086956519</v>
      </c>
      <c r="W163" s="826"/>
    </row>
    <row r="164" spans="1:23" ht="14.4" customHeight="1" x14ac:dyDescent="0.3">
      <c r="A164" s="885" t="s">
        <v>9072</v>
      </c>
      <c r="B164" s="880">
        <v>2</v>
      </c>
      <c r="C164" s="881">
        <v>6.35</v>
      </c>
      <c r="D164" s="831">
        <v>10.5</v>
      </c>
      <c r="E164" s="882">
        <v>1</v>
      </c>
      <c r="F164" s="874">
        <v>3.18</v>
      </c>
      <c r="G164" s="827">
        <v>5</v>
      </c>
      <c r="H164" s="873"/>
      <c r="I164" s="874"/>
      <c r="J164" s="827"/>
      <c r="K164" s="875">
        <v>3.18</v>
      </c>
      <c r="L164" s="873">
        <v>4</v>
      </c>
      <c r="M164" s="873">
        <v>32</v>
      </c>
      <c r="N164" s="876">
        <v>10.51</v>
      </c>
      <c r="O164" s="873" t="s">
        <v>8755</v>
      </c>
      <c r="P164" s="877" t="s">
        <v>9073</v>
      </c>
      <c r="Q164" s="878">
        <f t="shared" si="10"/>
        <v>-2</v>
      </c>
      <c r="R164" s="878">
        <f t="shared" si="10"/>
        <v>-6.35</v>
      </c>
      <c r="S164" s="869" t="str">
        <f t="shared" si="11"/>
        <v/>
      </c>
      <c r="T164" s="869" t="str">
        <f t="shared" si="12"/>
        <v/>
      </c>
      <c r="U164" s="869" t="str">
        <f t="shared" si="13"/>
        <v/>
      </c>
      <c r="V164" s="879" t="str">
        <f t="shared" si="14"/>
        <v/>
      </c>
      <c r="W164" s="826"/>
    </row>
    <row r="165" spans="1:23" ht="14.4" customHeight="1" x14ac:dyDescent="0.3">
      <c r="A165" s="884" t="s">
        <v>9074</v>
      </c>
      <c r="B165" s="832"/>
      <c r="C165" s="833"/>
      <c r="D165" s="834"/>
      <c r="E165" s="815">
        <v>1</v>
      </c>
      <c r="F165" s="816">
        <v>1.48</v>
      </c>
      <c r="G165" s="817">
        <v>8</v>
      </c>
      <c r="H165" s="819"/>
      <c r="I165" s="813"/>
      <c r="J165" s="814"/>
      <c r="K165" s="818">
        <v>1.48</v>
      </c>
      <c r="L165" s="819">
        <v>2</v>
      </c>
      <c r="M165" s="819">
        <v>20</v>
      </c>
      <c r="N165" s="820">
        <v>6.51</v>
      </c>
      <c r="O165" s="819" t="s">
        <v>8755</v>
      </c>
      <c r="P165" s="836" t="s">
        <v>9075</v>
      </c>
      <c r="Q165" s="821">
        <f t="shared" si="10"/>
        <v>0</v>
      </c>
      <c r="R165" s="821">
        <f t="shared" si="10"/>
        <v>0</v>
      </c>
      <c r="S165" s="832" t="str">
        <f t="shared" si="11"/>
        <v/>
      </c>
      <c r="T165" s="832" t="str">
        <f t="shared" si="12"/>
        <v/>
      </c>
      <c r="U165" s="832" t="str">
        <f t="shared" si="13"/>
        <v/>
      </c>
      <c r="V165" s="837" t="str">
        <f t="shared" si="14"/>
        <v/>
      </c>
      <c r="W165" s="822"/>
    </row>
    <row r="166" spans="1:23" ht="14.4" customHeight="1" x14ac:dyDescent="0.3">
      <c r="A166" s="884" t="s">
        <v>9076</v>
      </c>
      <c r="B166" s="832">
        <v>2</v>
      </c>
      <c r="C166" s="833">
        <v>0.79</v>
      </c>
      <c r="D166" s="834">
        <v>7</v>
      </c>
      <c r="E166" s="815">
        <v>1</v>
      </c>
      <c r="F166" s="816">
        <v>0.39</v>
      </c>
      <c r="G166" s="817">
        <v>4</v>
      </c>
      <c r="H166" s="819"/>
      <c r="I166" s="813"/>
      <c r="J166" s="814"/>
      <c r="K166" s="818">
        <v>0.39</v>
      </c>
      <c r="L166" s="819">
        <v>2</v>
      </c>
      <c r="M166" s="819">
        <v>14</v>
      </c>
      <c r="N166" s="820">
        <v>4.6100000000000003</v>
      </c>
      <c r="O166" s="819" t="s">
        <v>8755</v>
      </c>
      <c r="P166" s="836" t="s">
        <v>9077</v>
      </c>
      <c r="Q166" s="821">
        <f t="shared" si="10"/>
        <v>-2</v>
      </c>
      <c r="R166" s="821">
        <f t="shared" si="10"/>
        <v>-0.79</v>
      </c>
      <c r="S166" s="832" t="str">
        <f t="shared" si="11"/>
        <v/>
      </c>
      <c r="T166" s="832" t="str">
        <f t="shared" si="12"/>
        <v/>
      </c>
      <c r="U166" s="832" t="str">
        <f t="shared" si="13"/>
        <v/>
      </c>
      <c r="V166" s="837" t="str">
        <f t="shared" si="14"/>
        <v/>
      </c>
      <c r="W166" s="822"/>
    </row>
    <row r="167" spans="1:23" ht="14.4" customHeight="1" x14ac:dyDescent="0.3">
      <c r="A167" s="885" t="s">
        <v>9078</v>
      </c>
      <c r="B167" s="869">
        <v>2</v>
      </c>
      <c r="C167" s="870">
        <v>1.33</v>
      </c>
      <c r="D167" s="838">
        <v>4.5</v>
      </c>
      <c r="E167" s="871">
        <v>4</v>
      </c>
      <c r="F167" s="872">
        <v>2.57</v>
      </c>
      <c r="G167" s="824">
        <v>6.5</v>
      </c>
      <c r="H167" s="873">
        <v>1</v>
      </c>
      <c r="I167" s="874">
        <v>0.64</v>
      </c>
      <c r="J167" s="827">
        <v>2</v>
      </c>
      <c r="K167" s="875">
        <v>0.64</v>
      </c>
      <c r="L167" s="873">
        <v>2</v>
      </c>
      <c r="M167" s="873">
        <v>22</v>
      </c>
      <c r="N167" s="876">
        <v>7.22</v>
      </c>
      <c r="O167" s="873" t="s">
        <v>8755</v>
      </c>
      <c r="P167" s="877" t="s">
        <v>9079</v>
      </c>
      <c r="Q167" s="878">
        <f t="shared" si="10"/>
        <v>-1</v>
      </c>
      <c r="R167" s="878">
        <f t="shared" si="10"/>
        <v>-0.69000000000000006</v>
      </c>
      <c r="S167" s="869">
        <f t="shared" si="11"/>
        <v>7.22</v>
      </c>
      <c r="T167" s="869">
        <f t="shared" si="12"/>
        <v>2</v>
      </c>
      <c r="U167" s="869">
        <f t="shared" si="13"/>
        <v>-5.22</v>
      </c>
      <c r="V167" s="879">
        <f t="shared" si="14"/>
        <v>0.2770083102493075</v>
      </c>
      <c r="W167" s="826"/>
    </row>
    <row r="168" spans="1:23" ht="14.4" customHeight="1" x14ac:dyDescent="0.3">
      <c r="A168" s="884" t="s">
        <v>9080</v>
      </c>
      <c r="B168" s="832"/>
      <c r="C168" s="833"/>
      <c r="D168" s="834"/>
      <c r="E168" s="835">
        <v>1</v>
      </c>
      <c r="F168" s="813">
        <v>0.31</v>
      </c>
      <c r="G168" s="814">
        <v>2</v>
      </c>
      <c r="H168" s="815"/>
      <c r="I168" s="816"/>
      <c r="J168" s="817"/>
      <c r="K168" s="818">
        <v>0.28000000000000003</v>
      </c>
      <c r="L168" s="819">
        <v>1</v>
      </c>
      <c r="M168" s="819">
        <v>9</v>
      </c>
      <c r="N168" s="820">
        <v>2.94</v>
      </c>
      <c r="O168" s="819" t="s">
        <v>8755</v>
      </c>
      <c r="P168" s="836" t="s">
        <v>9081</v>
      </c>
      <c r="Q168" s="821">
        <f t="shared" si="10"/>
        <v>0</v>
      </c>
      <c r="R168" s="821">
        <f t="shared" si="10"/>
        <v>0</v>
      </c>
      <c r="S168" s="832" t="str">
        <f t="shared" si="11"/>
        <v/>
      </c>
      <c r="T168" s="832" t="str">
        <f t="shared" si="12"/>
        <v/>
      </c>
      <c r="U168" s="832" t="str">
        <f t="shared" si="13"/>
        <v/>
      </c>
      <c r="V168" s="837" t="str">
        <f t="shared" si="14"/>
        <v/>
      </c>
      <c r="W168" s="822"/>
    </row>
    <row r="169" spans="1:23" ht="14.4" customHeight="1" x14ac:dyDescent="0.3">
      <c r="A169" s="885" t="s">
        <v>9082</v>
      </c>
      <c r="B169" s="869"/>
      <c r="C169" s="870"/>
      <c r="D169" s="838"/>
      <c r="E169" s="882"/>
      <c r="F169" s="874"/>
      <c r="G169" s="827"/>
      <c r="H169" s="871">
        <v>1</v>
      </c>
      <c r="I169" s="872">
        <v>1.89</v>
      </c>
      <c r="J169" s="825">
        <v>9</v>
      </c>
      <c r="K169" s="875">
        <v>1.3</v>
      </c>
      <c r="L169" s="873">
        <v>2</v>
      </c>
      <c r="M169" s="873">
        <v>20</v>
      </c>
      <c r="N169" s="876">
        <v>6.69</v>
      </c>
      <c r="O169" s="873" t="s">
        <v>8755</v>
      </c>
      <c r="P169" s="877" t="s">
        <v>9083</v>
      </c>
      <c r="Q169" s="878">
        <f t="shared" si="10"/>
        <v>1</v>
      </c>
      <c r="R169" s="878">
        <f t="shared" si="10"/>
        <v>1.89</v>
      </c>
      <c r="S169" s="869">
        <f t="shared" si="11"/>
        <v>6.69</v>
      </c>
      <c r="T169" s="869">
        <f t="shared" si="12"/>
        <v>9</v>
      </c>
      <c r="U169" s="869">
        <f t="shared" si="13"/>
        <v>2.3099999999999996</v>
      </c>
      <c r="V169" s="879">
        <f t="shared" si="14"/>
        <v>1.3452914798206277</v>
      </c>
      <c r="W169" s="826">
        <v>2</v>
      </c>
    </row>
    <row r="170" spans="1:23" ht="14.4" customHeight="1" x14ac:dyDescent="0.3">
      <c r="A170" s="884" t="s">
        <v>9084</v>
      </c>
      <c r="B170" s="828">
        <v>1</v>
      </c>
      <c r="C170" s="829">
        <v>0.36</v>
      </c>
      <c r="D170" s="830">
        <v>1</v>
      </c>
      <c r="E170" s="835"/>
      <c r="F170" s="813"/>
      <c r="G170" s="814"/>
      <c r="H170" s="819"/>
      <c r="I170" s="813"/>
      <c r="J170" s="814"/>
      <c r="K170" s="818">
        <v>0.36</v>
      </c>
      <c r="L170" s="819">
        <v>0</v>
      </c>
      <c r="M170" s="819">
        <v>3</v>
      </c>
      <c r="N170" s="820">
        <v>1</v>
      </c>
      <c r="O170" s="819" t="s">
        <v>8755</v>
      </c>
      <c r="P170" s="836" t="s">
        <v>9085</v>
      </c>
      <c r="Q170" s="821">
        <f t="shared" si="10"/>
        <v>-1</v>
      </c>
      <c r="R170" s="821">
        <f t="shared" si="10"/>
        <v>-0.36</v>
      </c>
      <c r="S170" s="832" t="str">
        <f t="shared" si="11"/>
        <v/>
      </c>
      <c r="T170" s="832" t="str">
        <f t="shared" si="12"/>
        <v/>
      </c>
      <c r="U170" s="832" t="str">
        <f t="shared" si="13"/>
        <v/>
      </c>
      <c r="V170" s="837" t="str">
        <f t="shared" si="14"/>
        <v/>
      </c>
      <c r="W170" s="822"/>
    </row>
    <row r="171" spans="1:23" ht="14.4" customHeight="1" x14ac:dyDescent="0.3">
      <c r="A171" s="884" t="s">
        <v>9086</v>
      </c>
      <c r="B171" s="832">
        <v>1</v>
      </c>
      <c r="C171" s="833">
        <v>0.84</v>
      </c>
      <c r="D171" s="834">
        <v>4</v>
      </c>
      <c r="E171" s="815">
        <v>1</v>
      </c>
      <c r="F171" s="816">
        <v>0.56000000000000005</v>
      </c>
      <c r="G171" s="817">
        <v>2</v>
      </c>
      <c r="H171" s="819"/>
      <c r="I171" s="813"/>
      <c r="J171" s="814"/>
      <c r="K171" s="818">
        <v>0.84</v>
      </c>
      <c r="L171" s="819">
        <v>3</v>
      </c>
      <c r="M171" s="819">
        <v>28</v>
      </c>
      <c r="N171" s="820">
        <v>9.41</v>
      </c>
      <c r="O171" s="819" t="s">
        <v>8755</v>
      </c>
      <c r="P171" s="836" t="s">
        <v>9087</v>
      </c>
      <c r="Q171" s="821">
        <f t="shared" si="10"/>
        <v>-1</v>
      </c>
      <c r="R171" s="821">
        <f t="shared" si="10"/>
        <v>-0.84</v>
      </c>
      <c r="S171" s="832" t="str">
        <f t="shared" si="11"/>
        <v/>
      </c>
      <c r="T171" s="832" t="str">
        <f t="shared" si="12"/>
        <v/>
      </c>
      <c r="U171" s="832" t="str">
        <f t="shared" si="13"/>
        <v/>
      </c>
      <c r="V171" s="837" t="str">
        <f t="shared" si="14"/>
        <v/>
      </c>
      <c r="W171" s="822"/>
    </row>
    <row r="172" spans="1:23" ht="14.4" customHeight="1" x14ac:dyDescent="0.3">
      <c r="A172" s="884" t="s">
        <v>9088</v>
      </c>
      <c r="B172" s="832"/>
      <c r="C172" s="833"/>
      <c r="D172" s="834"/>
      <c r="E172" s="815">
        <v>1</v>
      </c>
      <c r="F172" s="816">
        <v>0.56999999999999995</v>
      </c>
      <c r="G172" s="817">
        <v>2</v>
      </c>
      <c r="H172" s="819"/>
      <c r="I172" s="813"/>
      <c r="J172" s="814"/>
      <c r="K172" s="818">
        <v>0.56999999999999995</v>
      </c>
      <c r="L172" s="819">
        <v>2</v>
      </c>
      <c r="M172" s="819">
        <v>16</v>
      </c>
      <c r="N172" s="820">
        <v>5.28</v>
      </c>
      <c r="O172" s="819" t="s">
        <v>8755</v>
      </c>
      <c r="P172" s="836" t="s">
        <v>9089</v>
      </c>
      <c r="Q172" s="821">
        <f t="shared" si="10"/>
        <v>0</v>
      </c>
      <c r="R172" s="821">
        <f t="shared" si="10"/>
        <v>0</v>
      </c>
      <c r="S172" s="832" t="str">
        <f t="shared" si="11"/>
        <v/>
      </c>
      <c r="T172" s="832" t="str">
        <f t="shared" si="12"/>
        <v/>
      </c>
      <c r="U172" s="832" t="str">
        <f t="shared" si="13"/>
        <v/>
      </c>
      <c r="V172" s="837" t="str">
        <f t="shared" si="14"/>
        <v/>
      </c>
      <c r="W172" s="822"/>
    </row>
    <row r="173" spans="1:23" ht="14.4" customHeight="1" x14ac:dyDescent="0.3">
      <c r="A173" s="884" t="s">
        <v>9090</v>
      </c>
      <c r="B173" s="828">
        <v>1</v>
      </c>
      <c r="C173" s="829">
        <v>0.64</v>
      </c>
      <c r="D173" s="830">
        <v>2</v>
      </c>
      <c r="E173" s="835"/>
      <c r="F173" s="813"/>
      <c r="G173" s="814"/>
      <c r="H173" s="819"/>
      <c r="I173" s="813"/>
      <c r="J173" s="814"/>
      <c r="K173" s="818">
        <v>0.64</v>
      </c>
      <c r="L173" s="819">
        <v>1</v>
      </c>
      <c r="M173" s="819">
        <v>12</v>
      </c>
      <c r="N173" s="820">
        <v>4.03</v>
      </c>
      <c r="O173" s="819" t="s">
        <v>8755</v>
      </c>
      <c r="P173" s="836" t="s">
        <v>9091</v>
      </c>
      <c r="Q173" s="821">
        <f t="shared" si="10"/>
        <v>-1</v>
      </c>
      <c r="R173" s="821">
        <f t="shared" si="10"/>
        <v>-0.64</v>
      </c>
      <c r="S173" s="832" t="str">
        <f t="shared" si="11"/>
        <v/>
      </c>
      <c r="T173" s="832" t="str">
        <f t="shared" si="12"/>
        <v/>
      </c>
      <c r="U173" s="832" t="str">
        <f t="shared" si="13"/>
        <v/>
      </c>
      <c r="V173" s="837" t="str">
        <f t="shared" si="14"/>
        <v/>
      </c>
      <c r="W173" s="822"/>
    </row>
    <row r="174" spans="1:23" ht="14.4" customHeight="1" x14ac:dyDescent="0.3">
      <c r="A174" s="885" t="s">
        <v>9092</v>
      </c>
      <c r="B174" s="880">
        <v>2</v>
      </c>
      <c r="C174" s="881">
        <v>1.75</v>
      </c>
      <c r="D174" s="831">
        <v>3</v>
      </c>
      <c r="E174" s="882"/>
      <c r="F174" s="874"/>
      <c r="G174" s="827"/>
      <c r="H174" s="873">
        <v>1</v>
      </c>
      <c r="I174" s="874">
        <v>0.88</v>
      </c>
      <c r="J174" s="827">
        <v>4</v>
      </c>
      <c r="K174" s="875">
        <v>0.88</v>
      </c>
      <c r="L174" s="873">
        <v>2</v>
      </c>
      <c r="M174" s="873">
        <v>18</v>
      </c>
      <c r="N174" s="876">
        <v>5.88</v>
      </c>
      <c r="O174" s="873" t="s">
        <v>8755</v>
      </c>
      <c r="P174" s="877" t="s">
        <v>9093</v>
      </c>
      <c r="Q174" s="878">
        <f t="shared" si="10"/>
        <v>-1</v>
      </c>
      <c r="R174" s="878">
        <f t="shared" si="10"/>
        <v>-0.87</v>
      </c>
      <c r="S174" s="869">
        <f t="shared" si="11"/>
        <v>5.88</v>
      </c>
      <c r="T174" s="869">
        <f t="shared" si="12"/>
        <v>4</v>
      </c>
      <c r="U174" s="869">
        <f t="shared" si="13"/>
        <v>-1.88</v>
      </c>
      <c r="V174" s="879">
        <f t="shared" si="14"/>
        <v>0.68027210884353739</v>
      </c>
      <c r="W174" s="826"/>
    </row>
    <row r="175" spans="1:23" ht="14.4" customHeight="1" x14ac:dyDescent="0.3">
      <c r="A175" s="884" t="s">
        <v>9094</v>
      </c>
      <c r="B175" s="828">
        <v>2</v>
      </c>
      <c r="C175" s="829">
        <v>1.17</v>
      </c>
      <c r="D175" s="830">
        <v>8.5</v>
      </c>
      <c r="E175" s="835">
        <v>3</v>
      </c>
      <c r="F175" s="813">
        <v>1.6</v>
      </c>
      <c r="G175" s="814">
        <v>8.6999999999999993</v>
      </c>
      <c r="H175" s="819">
        <v>3</v>
      </c>
      <c r="I175" s="813">
        <v>1.75</v>
      </c>
      <c r="J175" s="814">
        <v>9.3000000000000007</v>
      </c>
      <c r="K175" s="818">
        <v>0.57999999999999996</v>
      </c>
      <c r="L175" s="819">
        <v>4</v>
      </c>
      <c r="M175" s="819">
        <v>37</v>
      </c>
      <c r="N175" s="820">
        <v>12.47</v>
      </c>
      <c r="O175" s="819" t="s">
        <v>8755</v>
      </c>
      <c r="P175" s="836" t="s">
        <v>9095</v>
      </c>
      <c r="Q175" s="821">
        <f t="shared" si="10"/>
        <v>1</v>
      </c>
      <c r="R175" s="821">
        <f t="shared" si="10"/>
        <v>0.58000000000000007</v>
      </c>
      <c r="S175" s="832">
        <f t="shared" si="11"/>
        <v>37.410000000000004</v>
      </c>
      <c r="T175" s="832">
        <f t="shared" si="12"/>
        <v>27.900000000000002</v>
      </c>
      <c r="U175" s="832">
        <f t="shared" si="13"/>
        <v>-9.5100000000000016</v>
      </c>
      <c r="V175" s="837">
        <f t="shared" si="14"/>
        <v>0.74578989574979948</v>
      </c>
      <c r="W175" s="822">
        <v>6</v>
      </c>
    </row>
    <row r="176" spans="1:23" ht="14.4" customHeight="1" x14ac:dyDescent="0.3">
      <c r="A176" s="885" t="s">
        <v>9096</v>
      </c>
      <c r="B176" s="880">
        <v>2</v>
      </c>
      <c r="C176" s="881">
        <v>1.35</v>
      </c>
      <c r="D176" s="831">
        <v>14</v>
      </c>
      <c r="E176" s="882"/>
      <c r="F176" s="874"/>
      <c r="G176" s="827"/>
      <c r="H176" s="873"/>
      <c r="I176" s="874"/>
      <c r="J176" s="827"/>
      <c r="K176" s="875">
        <v>0.67</v>
      </c>
      <c r="L176" s="873">
        <v>4</v>
      </c>
      <c r="M176" s="873">
        <v>34</v>
      </c>
      <c r="N176" s="876">
        <v>11.25</v>
      </c>
      <c r="O176" s="873" t="s">
        <v>8755</v>
      </c>
      <c r="P176" s="877" t="s">
        <v>9097</v>
      </c>
      <c r="Q176" s="878">
        <f t="shared" si="10"/>
        <v>-2</v>
      </c>
      <c r="R176" s="878">
        <f t="shared" si="10"/>
        <v>-1.35</v>
      </c>
      <c r="S176" s="869" t="str">
        <f t="shared" si="11"/>
        <v/>
      </c>
      <c r="T176" s="869" t="str">
        <f t="shared" si="12"/>
        <v/>
      </c>
      <c r="U176" s="869" t="str">
        <f t="shared" si="13"/>
        <v/>
      </c>
      <c r="V176" s="879" t="str">
        <f t="shared" si="14"/>
        <v/>
      </c>
      <c r="W176" s="826"/>
    </row>
    <row r="177" spans="1:23" ht="14.4" customHeight="1" x14ac:dyDescent="0.3">
      <c r="A177" s="884" t="s">
        <v>9098</v>
      </c>
      <c r="B177" s="828">
        <v>1</v>
      </c>
      <c r="C177" s="829">
        <v>0.26</v>
      </c>
      <c r="D177" s="830">
        <v>3</v>
      </c>
      <c r="E177" s="835"/>
      <c r="F177" s="813"/>
      <c r="G177" s="814"/>
      <c r="H177" s="819"/>
      <c r="I177" s="813"/>
      <c r="J177" s="814"/>
      <c r="K177" s="818">
        <v>0.26</v>
      </c>
      <c r="L177" s="819">
        <v>1</v>
      </c>
      <c r="M177" s="819">
        <v>9</v>
      </c>
      <c r="N177" s="820">
        <v>2.83</v>
      </c>
      <c r="O177" s="819" t="s">
        <v>8755</v>
      </c>
      <c r="P177" s="836" t="s">
        <v>9099</v>
      </c>
      <c r="Q177" s="821">
        <f t="shared" si="10"/>
        <v>-1</v>
      </c>
      <c r="R177" s="821">
        <f t="shared" si="10"/>
        <v>-0.26</v>
      </c>
      <c r="S177" s="832" t="str">
        <f t="shared" si="11"/>
        <v/>
      </c>
      <c r="T177" s="832" t="str">
        <f t="shared" si="12"/>
        <v/>
      </c>
      <c r="U177" s="832" t="str">
        <f t="shared" si="13"/>
        <v/>
      </c>
      <c r="V177" s="837" t="str">
        <f t="shared" si="14"/>
        <v/>
      </c>
      <c r="W177" s="822"/>
    </row>
    <row r="178" spans="1:23" ht="14.4" customHeight="1" x14ac:dyDescent="0.3">
      <c r="A178" s="884" t="s">
        <v>9100</v>
      </c>
      <c r="B178" s="832"/>
      <c r="C178" s="833"/>
      <c r="D178" s="834"/>
      <c r="E178" s="815">
        <v>1</v>
      </c>
      <c r="F178" s="816">
        <v>0.92</v>
      </c>
      <c r="G178" s="817">
        <v>20</v>
      </c>
      <c r="H178" s="819"/>
      <c r="I178" s="813"/>
      <c r="J178" s="814"/>
      <c r="K178" s="818">
        <v>0.79</v>
      </c>
      <c r="L178" s="819">
        <v>4</v>
      </c>
      <c r="M178" s="819">
        <v>32</v>
      </c>
      <c r="N178" s="820">
        <v>10.74</v>
      </c>
      <c r="O178" s="819" t="s">
        <v>8755</v>
      </c>
      <c r="P178" s="836" t="s">
        <v>9101</v>
      </c>
      <c r="Q178" s="821">
        <f t="shared" si="10"/>
        <v>0</v>
      </c>
      <c r="R178" s="821">
        <f t="shared" si="10"/>
        <v>0</v>
      </c>
      <c r="S178" s="832" t="str">
        <f t="shared" si="11"/>
        <v/>
      </c>
      <c r="T178" s="832" t="str">
        <f t="shared" si="12"/>
        <v/>
      </c>
      <c r="U178" s="832" t="str">
        <f t="shared" si="13"/>
        <v/>
      </c>
      <c r="V178" s="837" t="str">
        <f t="shared" si="14"/>
        <v/>
      </c>
      <c r="W178" s="822"/>
    </row>
    <row r="179" spans="1:23" ht="14.4" customHeight="1" x14ac:dyDescent="0.3">
      <c r="A179" s="884" t="s">
        <v>9102</v>
      </c>
      <c r="B179" s="832">
        <v>1</v>
      </c>
      <c r="C179" s="833">
        <v>4.79</v>
      </c>
      <c r="D179" s="834">
        <v>5</v>
      </c>
      <c r="E179" s="835"/>
      <c r="F179" s="813"/>
      <c r="G179" s="814"/>
      <c r="H179" s="815">
        <v>2</v>
      </c>
      <c r="I179" s="816">
        <v>12.15</v>
      </c>
      <c r="J179" s="823">
        <v>17.5</v>
      </c>
      <c r="K179" s="818">
        <v>4.79</v>
      </c>
      <c r="L179" s="819">
        <v>5</v>
      </c>
      <c r="M179" s="819">
        <v>41</v>
      </c>
      <c r="N179" s="820">
        <v>13.56</v>
      </c>
      <c r="O179" s="819" t="s">
        <v>8755</v>
      </c>
      <c r="P179" s="836" t="s">
        <v>9103</v>
      </c>
      <c r="Q179" s="821">
        <f t="shared" si="10"/>
        <v>1</v>
      </c>
      <c r="R179" s="821">
        <f t="shared" si="10"/>
        <v>7.36</v>
      </c>
      <c r="S179" s="832">
        <f t="shared" si="11"/>
        <v>27.12</v>
      </c>
      <c r="T179" s="832">
        <f t="shared" si="12"/>
        <v>35</v>
      </c>
      <c r="U179" s="832">
        <f t="shared" si="13"/>
        <v>7.879999999999999</v>
      </c>
      <c r="V179" s="837">
        <f t="shared" si="14"/>
        <v>1.2905604719764012</v>
      </c>
      <c r="W179" s="822">
        <v>13</v>
      </c>
    </row>
    <row r="180" spans="1:23" ht="14.4" customHeight="1" x14ac:dyDescent="0.3">
      <c r="A180" s="885" t="s">
        <v>9104</v>
      </c>
      <c r="B180" s="869">
        <v>8</v>
      </c>
      <c r="C180" s="870">
        <v>37.979999999999997</v>
      </c>
      <c r="D180" s="838">
        <v>12.3</v>
      </c>
      <c r="E180" s="882">
        <v>7</v>
      </c>
      <c r="F180" s="874">
        <v>33.51</v>
      </c>
      <c r="G180" s="827">
        <v>14.3</v>
      </c>
      <c r="H180" s="871">
        <v>12</v>
      </c>
      <c r="I180" s="872">
        <v>57.44</v>
      </c>
      <c r="J180" s="824">
        <v>9.3000000000000007</v>
      </c>
      <c r="K180" s="875">
        <v>4.79</v>
      </c>
      <c r="L180" s="873">
        <v>5</v>
      </c>
      <c r="M180" s="873">
        <v>41</v>
      </c>
      <c r="N180" s="876">
        <v>13.56</v>
      </c>
      <c r="O180" s="873" t="s">
        <v>8755</v>
      </c>
      <c r="P180" s="877" t="s">
        <v>9105</v>
      </c>
      <c r="Q180" s="878">
        <f t="shared" si="10"/>
        <v>4</v>
      </c>
      <c r="R180" s="878">
        <f t="shared" si="10"/>
        <v>19.46</v>
      </c>
      <c r="S180" s="869">
        <f t="shared" si="11"/>
        <v>162.72</v>
      </c>
      <c r="T180" s="869">
        <f t="shared" si="12"/>
        <v>111.60000000000001</v>
      </c>
      <c r="U180" s="869">
        <f t="shared" si="13"/>
        <v>-51.11999999999999</v>
      </c>
      <c r="V180" s="879">
        <f t="shared" si="14"/>
        <v>0.68584070796460184</v>
      </c>
      <c r="W180" s="826">
        <v>4</v>
      </c>
    </row>
    <row r="181" spans="1:23" ht="14.4" customHeight="1" x14ac:dyDescent="0.3">
      <c r="A181" s="885" t="s">
        <v>9106</v>
      </c>
      <c r="B181" s="869">
        <v>7</v>
      </c>
      <c r="C181" s="870">
        <v>62.4</v>
      </c>
      <c r="D181" s="838">
        <v>21.3</v>
      </c>
      <c r="E181" s="882">
        <v>6</v>
      </c>
      <c r="F181" s="874">
        <v>54.56</v>
      </c>
      <c r="G181" s="827">
        <v>17.2</v>
      </c>
      <c r="H181" s="871">
        <v>11</v>
      </c>
      <c r="I181" s="872">
        <v>97.64</v>
      </c>
      <c r="J181" s="824">
        <v>16.899999999999999</v>
      </c>
      <c r="K181" s="875">
        <v>9.14</v>
      </c>
      <c r="L181" s="873">
        <v>7</v>
      </c>
      <c r="M181" s="873">
        <v>65</v>
      </c>
      <c r="N181" s="876">
        <v>21.64</v>
      </c>
      <c r="O181" s="873" t="s">
        <v>8755</v>
      </c>
      <c r="P181" s="877" t="s">
        <v>9107</v>
      </c>
      <c r="Q181" s="878">
        <f t="shared" si="10"/>
        <v>4</v>
      </c>
      <c r="R181" s="878">
        <f t="shared" si="10"/>
        <v>35.24</v>
      </c>
      <c r="S181" s="869">
        <f t="shared" si="11"/>
        <v>238.04000000000002</v>
      </c>
      <c r="T181" s="869">
        <f t="shared" si="12"/>
        <v>185.89999999999998</v>
      </c>
      <c r="U181" s="869">
        <f t="shared" si="13"/>
        <v>-52.140000000000043</v>
      </c>
      <c r="V181" s="879">
        <f t="shared" si="14"/>
        <v>0.78096118299445461</v>
      </c>
      <c r="W181" s="826">
        <v>52</v>
      </c>
    </row>
    <row r="182" spans="1:23" ht="14.4" customHeight="1" x14ac:dyDescent="0.3">
      <c r="A182" s="884" t="s">
        <v>9108</v>
      </c>
      <c r="B182" s="832">
        <v>4</v>
      </c>
      <c r="C182" s="833">
        <v>16.260000000000002</v>
      </c>
      <c r="D182" s="834">
        <v>16.8</v>
      </c>
      <c r="E182" s="815">
        <v>3</v>
      </c>
      <c r="F182" s="816">
        <v>12.2</v>
      </c>
      <c r="G182" s="817">
        <v>7.7</v>
      </c>
      <c r="H182" s="819">
        <v>5</v>
      </c>
      <c r="I182" s="813">
        <v>21.18</v>
      </c>
      <c r="J182" s="823">
        <v>15.2</v>
      </c>
      <c r="K182" s="818">
        <v>4.07</v>
      </c>
      <c r="L182" s="819">
        <v>5</v>
      </c>
      <c r="M182" s="819">
        <v>44</v>
      </c>
      <c r="N182" s="820">
        <v>14.57</v>
      </c>
      <c r="O182" s="819" t="s">
        <v>8755</v>
      </c>
      <c r="P182" s="836" t="s">
        <v>9109</v>
      </c>
      <c r="Q182" s="821">
        <f t="shared" si="10"/>
        <v>1</v>
      </c>
      <c r="R182" s="821">
        <f t="shared" si="10"/>
        <v>4.9199999999999982</v>
      </c>
      <c r="S182" s="832">
        <f t="shared" si="11"/>
        <v>72.849999999999994</v>
      </c>
      <c r="T182" s="832">
        <f t="shared" si="12"/>
        <v>76</v>
      </c>
      <c r="U182" s="832">
        <f t="shared" si="13"/>
        <v>3.1500000000000057</v>
      </c>
      <c r="V182" s="837">
        <f t="shared" si="14"/>
        <v>1.0432395332875772</v>
      </c>
      <c r="W182" s="822">
        <v>9</v>
      </c>
    </row>
    <row r="183" spans="1:23" ht="14.4" customHeight="1" x14ac:dyDescent="0.3">
      <c r="A183" s="885" t="s">
        <v>9110</v>
      </c>
      <c r="B183" s="869">
        <v>16</v>
      </c>
      <c r="C183" s="870">
        <v>63.34</v>
      </c>
      <c r="D183" s="838">
        <v>9.6999999999999993</v>
      </c>
      <c r="E183" s="871">
        <v>19</v>
      </c>
      <c r="F183" s="872">
        <v>71.06</v>
      </c>
      <c r="G183" s="824">
        <v>8</v>
      </c>
      <c r="H183" s="873">
        <v>20</v>
      </c>
      <c r="I183" s="874">
        <v>81.5</v>
      </c>
      <c r="J183" s="827">
        <v>11</v>
      </c>
      <c r="K183" s="875">
        <v>4.07</v>
      </c>
      <c r="L183" s="873">
        <v>5</v>
      </c>
      <c r="M183" s="873">
        <v>44</v>
      </c>
      <c r="N183" s="876">
        <v>14.57</v>
      </c>
      <c r="O183" s="873" t="s">
        <v>8755</v>
      </c>
      <c r="P183" s="877" t="s">
        <v>9111</v>
      </c>
      <c r="Q183" s="878">
        <f t="shared" si="10"/>
        <v>4</v>
      </c>
      <c r="R183" s="878">
        <f t="shared" si="10"/>
        <v>18.159999999999997</v>
      </c>
      <c r="S183" s="869">
        <f t="shared" si="11"/>
        <v>291.39999999999998</v>
      </c>
      <c r="T183" s="869">
        <f t="shared" si="12"/>
        <v>220</v>
      </c>
      <c r="U183" s="869">
        <f t="shared" si="13"/>
        <v>-71.399999999999977</v>
      </c>
      <c r="V183" s="879">
        <f t="shared" si="14"/>
        <v>0.75497597803706251</v>
      </c>
      <c r="W183" s="826">
        <v>29</v>
      </c>
    </row>
    <row r="184" spans="1:23" ht="14.4" customHeight="1" x14ac:dyDescent="0.3">
      <c r="A184" s="885" t="s">
        <v>9112</v>
      </c>
      <c r="B184" s="869">
        <v>13</v>
      </c>
      <c r="C184" s="870">
        <v>89.42</v>
      </c>
      <c r="D184" s="838">
        <v>11.5</v>
      </c>
      <c r="E184" s="871">
        <v>13</v>
      </c>
      <c r="F184" s="872">
        <v>86.67</v>
      </c>
      <c r="G184" s="824">
        <v>11.8</v>
      </c>
      <c r="H184" s="873">
        <v>7</v>
      </c>
      <c r="I184" s="874">
        <v>54.79</v>
      </c>
      <c r="J184" s="827">
        <v>14.9</v>
      </c>
      <c r="K184" s="875">
        <v>6.6</v>
      </c>
      <c r="L184" s="873">
        <v>6</v>
      </c>
      <c r="M184" s="873">
        <v>50</v>
      </c>
      <c r="N184" s="876">
        <v>16.670000000000002</v>
      </c>
      <c r="O184" s="873" t="s">
        <v>8755</v>
      </c>
      <c r="P184" s="877" t="s">
        <v>9113</v>
      </c>
      <c r="Q184" s="878">
        <f t="shared" si="10"/>
        <v>-6</v>
      </c>
      <c r="R184" s="878">
        <f t="shared" si="10"/>
        <v>-34.630000000000003</v>
      </c>
      <c r="S184" s="869">
        <f t="shared" si="11"/>
        <v>116.69000000000001</v>
      </c>
      <c r="T184" s="869">
        <f t="shared" si="12"/>
        <v>104.3</v>
      </c>
      <c r="U184" s="869">
        <f t="shared" si="13"/>
        <v>-12.390000000000015</v>
      </c>
      <c r="V184" s="879">
        <f t="shared" si="14"/>
        <v>0.89382123575284933</v>
      </c>
      <c r="W184" s="826">
        <v>25</v>
      </c>
    </row>
    <row r="185" spans="1:23" ht="14.4" customHeight="1" x14ac:dyDescent="0.3">
      <c r="A185" s="884" t="s">
        <v>9114</v>
      </c>
      <c r="B185" s="832">
        <v>1</v>
      </c>
      <c r="C185" s="833">
        <v>37.340000000000003</v>
      </c>
      <c r="D185" s="834">
        <v>49</v>
      </c>
      <c r="E185" s="835"/>
      <c r="F185" s="813"/>
      <c r="G185" s="814"/>
      <c r="H185" s="815">
        <v>1</v>
      </c>
      <c r="I185" s="816">
        <v>37.479999999999997</v>
      </c>
      <c r="J185" s="823">
        <v>50</v>
      </c>
      <c r="K185" s="818">
        <v>37.340000000000003</v>
      </c>
      <c r="L185" s="819">
        <v>15</v>
      </c>
      <c r="M185" s="819">
        <v>132</v>
      </c>
      <c r="N185" s="820">
        <v>43.98</v>
      </c>
      <c r="O185" s="819" t="s">
        <v>8755</v>
      </c>
      <c r="P185" s="836" t="s">
        <v>9115</v>
      </c>
      <c r="Q185" s="821">
        <f t="shared" si="10"/>
        <v>0</v>
      </c>
      <c r="R185" s="821">
        <f t="shared" si="10"/>
        <v>0.13999999999999346</v>
      </c>
      <c r="S185" s="832">
        <f t="shared" si="11"/>
        <v>43.98</v>
      </c>
      <c r="T185" s="832">
        <f t="shared" si="12"/>
        <v>50</v>
      </c>
      <c r="U185" s="832">
        <f t="shared" si="13"/>
        <v>6.0200000000000031</v>
      </c>
      <c r="V185" s="837">
        <f t="shared" si="14"/>
        <v>1.1368804001819008</v>
      </c>
      <c r="W185" s="822">
        <v>6</v>
      </c>
    </row>
    <row r="186" spans="1:23" ht="14.4" customHeight="1" x14ac:dyDescent="0.3">
      <c r="A186" s="884" t="s">
        <v>9116</v>
      </c>
      <c r="B186" s="832"/>
      <c r="C186" s="833"/>
      <c r="D186" s="834"/>
      <c r="E186" s="835"/>
      <c r="F186" s="813"/>
      <c r="G186" s="814"/>
      <c r="H186" s="815">
        <v>1</v>
      </c>
      <c r="I186" s="816">
        <v>23.68</v>
      </c>
      <c r="J186" s="817">
        <v>25</v>
      </c>
      <c r="K186" s="818">
        <v>23.68</v>
      </c>
      <c r="L186" s="819">
        <v>10</v>
      </c>
      <c r="M186" s="819">
        <v>87</v>
      </c>
      <c r="N186" s="820">
        <v>28.98</v>
      </c>
      <c r="O186" s="819" t="s">
        <v>8755</v>
      </c>
      <c r="P186" s="836" t="s">
        <v>9117</v>
      </c>
      <c r="Q186" s="821">
        <f t="shared" si="10"/>
        <v>1</v>
      </c>
      <c r="R186" s="821">
        <f t="shared" si="10"/>
        <v>23.68</v>
      </c>
      <c r="S186" s="832">
        <f t="shared" si="11"/>
        <v>28.98</v>
      </c>
      <c r="T186" s="832">
        <f t="shared" si="12"/>
        <v>25</v>
      </c>
      <c r="U186" s="832">
        <f t="shared" si="13"/>
        <v>-3.9800000000000004</v>
      </c>
      <c r="V186" s="837">
        <f t="shared" si="14"/>
        <v>0.86266390614216704</v>
      </c>
      <c r="W186" s="822"/>
    </row>
    <row r="187" spans="1:23" ht="14.4" customHeight="1" x14ac:dyDescent="0.3">
      <c r="A187" s="885" t="s">
        <v>9118</v>
      </c>
      <c r="B187" s="869">
        <v>3</v>
      </c>
      <c r="C187" s="870">
        <v>71.98</v>
      </c>
      <c r="D187" s="838">
        <v>35.700000000000003</v>
      </c>
      <c r="E187" s="882"/>
      <c r="F187" s="874"/>
      <c r="G187" s="827"/>
      <c r="H187" s="871">
        <v>2</v>
      </c>
      <c r="I187" s="872">
        <v>47.36</v>
      </c>
      <c r="J187" s="825">
        <v>36</v>
      </c>
      <c r="K187" s="875">
        <v>23.68</v>
      </c>
      <c r="L187" s="873">
        <v>10</v>
      </c>
      <c r="M187" s="873">
        <v>87</v>
      </c>
      <c r="N187" s="876">
        <v>28.98</v>
      </c>
      <c r="O187" s="873" t="s">
        <v>8755</v>
      </c>
      <c r="P187" s="877" t="s">
        <v>9117</v>
      </c>
      <c r="Q187" s="878">
        <f t="shared" si="10"/>
        <v>-1</v>
      </c>
      <c r="R187" s="878">
        <f t="shared" si="10"/>
        <v>-24.620000000000005</v>
      </c>
      <c r="S187" s="869">
        <f t="shared" si="11"/>
        <v>57.96</v>
      </c>
      <c r="T187" s="869">
        <f t="shared" si="12"/>
        <v>72</v>
      </c>
      <c r="U187" s="869">
        <f t="shared" si="13"/>
        <v>14.04</v>
      </c>
      <c r="V187" s="879">
        <f t="shared" si="14"/>
        <v>1.2422360248447204</v>
      </c>
      <c r="W187" s="826">
        <v>19</v>
      </c>
    </row>
    <row r="188" spans="1:23" ht="14.4" customHeight="1" x14ac:dyDescent="0.3">
      <c r="A188" s="884" t="s">
        <v>9119</v>
      </c>
      <c r="B188" s="832"/>
      <c r="C188" s="833"/>
      <c r="D188" s="834"/>
      <c r="E188" s="815"/>
      <c r="F188" s="816"/>
      <c r="G188" s="817"/>
      <c r="H188" s="819">
        <v>1</v>
      </c>
      <c r="I188" s="813">
        <v>20.11</v>
      </c>
      <c r="J188" s="823">
        <v>35</v>
      </c>
      <c r="K188" s="818">
        <v>16.940000000000001</v>
      </c>
      <c r="L188" s="819">
        <v>8</v>
      </c>
      <c r="M188" s="819">
        <v>72</v>
      </c>
      <c r="N188" s="820">
        <v>23.85</v>
      </c>
      <c r="O188" s="819" t="s">
        <v>8755</v>
      </c>
      <c r="P188" s="836" t="s">
        <v>9120</v>
      </c>
      <c r="Q188" s="821">
        <f t="shared" si="10"/>
        <v>1</v>
      </c>
      <c r="R188" s="821">
        <f t="shared" si="10"/>
        <v>20.11</v>
      </c>
      <c r="S188" s="832">
        <f t="shared" si="11"/>
        <v>23.85</v>
      </c>
      <c r="T188" s="832">
        <f t="shared" si="12"/>
        <v>35</v>
      </c>
      <c r="U188" s="832">
        <f t="shared" si="13"/>
        <v>11.149999999999999</v>
      </c>
      <c r="V188" s="837">
        <f t="shared" si="14"/>
        <v>1.4675052410901466</v>
      </c>
      <c r="W188" s="822">
        <v>11</v>
      </c>
    </row>
    <row r="189" spans="1:23" ht="14.4" customHeight="1" x14ac:dyDescent="0.3">
      <c r="A189" s="885" t="s">
        <v>9121</v>
      </c>
      <c r="B189" s="869">
        <v>1</v>
      </c>
      <c r="C189" s="870">
        <v>16.940000000000001</v>
      </c>
      <c r="D189" s="838">
        <v>21</v>
      </c>
      <c r="E189" s="871">
        <v>6</v>
      </c>
      <c r="F189" s="872">
        <v>102.47</v>
      </c>
      <c r="G189" s="824">
        <v>29</v>
      </c>
      <c r="H189" s="873">
        <v>3</v>
      </c>
      <c r="I189" s="874">
        <v>52.51</v>
      </c>
      <c r="J189" s="825">
        <v>26</v>
      </c>
      <c r="K189" s="875">
        <v>16.940000000000001</v>
      </c>
      <c r="L189" s="873">
        <v>8</v>
      </c>
      <c r="M189" s="873">
        <v>72</v>
      </c>
      <c r="N189" s="876">
        <v>23.85</v>
      </c>
      <c r="O189" s="873" t="s">
        <v>8755</v>
      </c>
      <c r="P189" s="877" t="s">
        <v>9120</v>
      </c>
      <c r="Q189" s="878">
        <f t="shared" si="10"/>
        <v>2</v>
      </c>
      <c r="R189" s="878">
        <f t="shared" si="10"/>
        <v>35.569999999999993</v>
      </c>
      <c r="S189" s="869">
        <f t="shared" si="11"/>
        <v>71.550000000000011</v>
      </c>
      <c r="T189" s="869">
        <f t="shared" si="12"/>
        <v>78</v>
      </c>
      <c r="U189" s="869">
        <f t="shared" si="13"/>
        <v>6.4499999999999886</v>
      </c>
      <c r="V189" s="879">
        <f t="shared" si="14"/>
        <v>1.0901467505241089</v>
      </c>
      <c r="W189" s="826">
        <v>19</v>
      </c>
    </row>
    <row r="190" spans="1:23" ht="14.4" customHeight="1" x14ac:dyDescent="0.3">
      <c r="A190" s="884" t="s">
        <v>9122</v>
      </c>
      <c r="B190" s="828">
        <v>7</v>
      </c>
      <c r="C190" s="829">
        <v>5.81</v>
      </c>
      <c r="D190" s="830">
        <v>6.6</v>
      </c>
      <c r="E190" s="835">
        <v>4</v>
      </c>
      <c r="F190" s="813">
        <v>3.57</v>
      </c>
      <c r="G190" s="814">
        <v>5.8</v>
      </c>
      <c r="H190" s="819"/>
      <c r="I190" s="813"/>
      <c r="J190" s="814"/>
      <c r="K190" s="818">
        <v>0.89</v>
      </c>
      <c r="L190" s="819">
        <v>3</v>
      </c>
      <c r="M190" s="819">
        <v>23</v>
      </c>
      <c r="N190" s="820">
        <v>7.73</v>
      </c>
      <c r="O190" s="819" t="s">
        <v>8755</v>
      </c>
      <c r="P190" s="836" t="s">
        <v>9123</v>
      </c>
      <c r="Q190" s="821">
        <f t="shared" si="10"/>
        <v>-7</v>
      </c>
      <c r="R190" s="821">
        <f t="shared" si="10"/>
        <v>-5.81</v>
      </c>
      <c r="S190" s="832" t="str">
        <f t="shared" si="11"/>
        <v/>
      </c>
      <c r="T190" s="832" t="str">
        <f t="shared" si="12"/>
        <v/>
      </c>
      <c r="U190" s="832" t="str">
        <f t="shared" si="13"/>
        <v/>
      </c>
      <c r="V190" s="837" t="str">
        <f t="shared" si="14"/>
        <v/>
      </c>
      <c r="W190" s="822"/>
    </row>
    <row r="191" spans="1:23" ht="14.4" customHeight="1" x14ac:dyDescent="0.3">
      <c r="A191" s="885" t="s">
        <v>9124</v>
      </c>
      <c r="B191" s="880">
        <v>19</v>
      </c>
      <c r="C191" s="881">
        <v>16.37</v>
      </c>
      <c r="D191" s="831">
        <v>4.5</v>
      </c>
      <c r="E191" s="882">
        <v>14</v>
      </c>
      <c r="F191" s="874">
        <v>11.91</v>
      </c>
      <c r="G191" s="827">
        <v>3.9</v>
      </c>
      <c r="H191" s="873">
        <v>20</v>
      </c>
      <c r="I191" s="874">
        <v>18.05</v>
      </c>
      <c r="J191" s="827">
        <v>5.9</v>
      </c>
      <c r="K191" s="875">
        <v>0.89</v>
      </c>
      <c r="L191" s="873">
        <v>3</v>
      </c>
      <c r="M191" s="873">
        <v>23</v>
      </c>
      <c r="N191" s="876">
        <v>7.73</v>
      </c>
      <c r="O191" s="873" t="s">
        <v>8755</v>
      </c>
      <c r="P191" s="877" t="s">
        <v>9125</v>
      </c>
      <c r="Q191" s="878">
        <f t="shared" si="10"/>
        <v>1</v>
      </c>
      <c r="R191" s="878">
        <f t="shared" si="10"/>
        <v>1.6799999999999997</v>
      </c>
      <c r="S191" s="869">
        <f t="shared" si="11"/>
        <v>154.60000000000002</v>
      </c>
      <c r="T191" s="869">
        <f t="shared" si="12"/>
        <v>118</v>
      </c>
      <c r="U191" s="869">
        <f t="shared" si="13"/>
        <v>-36.600000000000023</v>
      </c>
      <c r="V191" s="879">
        <f t="shared" si="14"/>
        <v>0.76326002587322106</v>
      </c>
      <c r="W191" s="826">
        <v>16</v>
      </c>
    </row>
    <row r="192" spans="1:23" ht="14.4" customHeight="1" x14ac:dyDescent="0.3">
      <c r="A192" s="885" t="s">
        <v>9126</v>
      </c>
      <c r="B192" s="880">
        <v>11</v>
      </c>
      <c r="C192" s="881">
        <v>17.899999999999999</v>
      </c>
      <c r="D192" s="831">
        <v>9</v>
      </c>
      <c r="E192" s="882">
        <v>15</v>
      </c>
      <c r="F192" s="874">
        <v>24.96</v>
      </c>
      <c r="G192" s="827">
        <v>10.4</v>
      </c>
      <c r="H192" s="873">
        <v>7</v>
      </c>
      <c r="I192" s="874">
        <v>12.47</v>
      </c>
      <c r="J192" s="827">
        <v>6</v>
      </c>
      <c r="K192" s="875">
        <v>1.62</v>
      </c>
      <c r="L192" s="873">
        <v>4</v>
      </c>
      <c r="M192" s="873">
        <v>36</v>
      </c>
      <c r="N192" s="876">
        <v>11.84</v>
      </c>
      <c r="O192" s="873" t="s">
        <v>8755</v>
      </c>
      <c r="P192" s="877" t="s">
        <v>9127</v>
      </c>
      <c r="Q192" s="878">
        <f t="shared" si="10"/>
        <v>-4</v>
      </c>
      <c r="R192" s="878">
        <f t="shared" si="10"/>
        <v>-5.4299999999999979</v>
      </c>
      <c r="S192" s="869">
        <f t="shared" si="11"/>
        <v>82.88</v>
      </c>
      <c r="T192" s="869">
        <f t="shared" si="12"/>
        <v>42</v>
      </c>
      <c r="U192" s="869">
        <f t="shared" si="13"/>
        <v>-40.879999999999995</v>
      </c>
      <c r="V192" s="879">
        <f t="shared" si="14"/>
        <v>0.5067567567567568</v>
      </c>
      <c r="W192" s="826"/>
    </row>
    <row r="193" spans="1:23" ht="14.4" customHeight="1" x14ac:dyDescent="0.3">
      <c r="A193" s="884" t="s">
        <v>9128</v>
      </c>
      <c r="B193" s="832">
        <v>2</v>
      </c>
      <c r="C193" s="833">
        <v>2</v>
      </c>
      <c r="D193" s="834">
        <v>5.5</v>
      </c>
      <c r="E193" s="815">
        <v>4</v>
      </c>
      <c r="F193" s="816">
        <v>4.96</v>
      </c>
      <c r="G193" s="817">
        <v>5.8</v>
      </c>
      <c r="H193" s="819">
        <v>3</v>
      </c>
      <c r="I193" s="813">
        <v>3.95</v>
      </c>
      <c r="J193" s="814">
        <v>6</v>
      </c>
      <c r="K193" s="818">
        <v>1.32</v>
      </c>
      <c r="L193" s="819">
        <v>4</v>
      </c>
      <c r="M193" s="819">
        <v>33</v>
      </c>
      <c r="N193" s="820">
        <v>10.95</v>
      </c>
      <c r="O193" s="819" t="s">
        <v>8755</v>
      </c>
      <c r="P193" s="836" t="s">
        <v>9129</v>
      </c>
      <c r="Q193" s="821">
        <f t="shared" si="10"/>
        <v>1</v>
      </c>
      <c r="R193" s="821">
        <f t="shared" si="10"/>
        <v>1.9500000000000002</v>
      </c>
      <c r="S193" s="832">
        <f t="shared" si="11"/>
        <v>32.849999999999994</v>
      </c>
      <c r="T193" s="832">
        <f t="shared" si="12"/>
        <v>18</v>
      </c>
      <c r="U193" s="832">
        <f t="shared" si="13"/>
        <v>-14.849999999999994</v>
      </c>
      <c r="V193" s="837">
        <f t="shared" si="14"/>
        <v>0.54794520547945214</v>
      </c>
      <c r="W193" s="822"/>
    </row>
    <row r="194" spans="1:23" ht="14.4" customHeight="1" x14ac:dyDescent="0.3">
      <c r="A194" s="885" t="s">
        <v>9130</v>
      </c>
      <c r="B194" s="869"/>
      <c r="C194" s="870"/>
      <c r="D194" s="838"/>
      <c r="E194" s="871">
        <v>1</v>
      </c>
      <c r="F194" s="872">
        <v>1.32</v>
      </c>
      <c r="G194" s="824">
        <v>16</v>
      </c>
      <c r="H194" s="873">
        <v>1</v>
      </c>
      <c r="I194" s="874">
        <v>1.51</v>
      </c>
      <c r="J194" s="827">
        <v>5</v>
      </c>
      <c r="K194" s="875">
        <v>1.32</v>
      </c>
      <c r="L194" s="873">
        <v>4</v>
      </c>
      <c r="M194" s="873">
        <v>33</v>
      </c>
      <c r="N194" s="876">
        <v>10.95</v>
      </c>
      <c r="O194" s="873" t="s">
        <v>8755</v>
      </c>
      <c r="P194" s="877" t="s">
        <v>9131</v>
      </c>
      <c r="Q194" s="878">
        <f t="shared" si="10"/>
        <v>1</v>
      </c>
      <c r="R194" s="878">
        <f t="shared" si="10"/>
        <v>1.51</v>
      </c>
      <c r="S194" s="869">
        <f t="shared" si="11"/>
        <v>10.95</v>
      </c>
      <c r="T194" s="869">
        <f t="shared" si="12"/>
        <v>5</v>
      </c>
      <c r="U194" s="869">
        <f t="shared" si="13"/>
        <v>-5.9499999999999993</v>
      </c>
      <c r="V194" s="879">
        <f t="shared" si="14"/>
        <v>0.45662100456621008</v>
      </c>
      <c r="W194" s="826"/>
    </row>
    <row r="195" spans="1:23" ht="14.4" customHeight="1" x14ac:dyDescent="0.3">
      <c r="A195" s="884" t="s">
        <v>9132</v>
      </c>
      <c r="B195" s="832"/>
      <c r="C195" s="833"/>
      <c r="D195" s="834"/>
      <c r="E195" s="815">
        <v>1</v>
      </c>
      <c r="F195" s="816">
        <v>15.45</v>
      </c>
      <c r="G195" s="817">
        <v>25</v>
      </c>
      <c r="H195" s="819"/>
      <c r="I195" s="813"/>
      <c r="J195" s="814"/>
      <c r="K195" s="818">
        <v>15.45</v>
      </c>
      <c r="L195" s="819">
        <v>8</v>
      </c>
      <c r="M195" s="819">
        <v>74</v>
      </c>
      <c r="N195" s="820">
        <v>24.5</v>
      </c>
      <c r="O195" s="819" t="s">
        <v>8755</v>
      </c>
      <c r="P195" s="836" t="s">
        <v>9133</v>
      </c>
      <c r="Q195" s="821">
        <f t="shared" si="10"/>
        <v>0</v>
      </c>
      <c r="R195" s="821">
        <f t="shared" si="10"/>
        <v>0</v>
      </c>
      <c r="S195" s="832" t="str">
        <f t="shared" si="11"/>
        <v/>
      </c>
      <c r="T195" s="832" t="str">
        <f t="shared" si="12"/>
        <v/>
      </c>
      <c r="U195" s="832" t="str">
        <f t="shared" si="13"/>
        <v/>
      </c>
      <c r="V195" s="837" t="str">
        <f t="shared" si="14"/>
        <v/>
      </c>
      <c r="W195" s="822"/>
    </row>
    <row r="196" spans="1:23" ht="14.4" customHeight="1" x14ac:dyDescent="0.3">
      <c r="A196" s="884" t="s">
        <v>9134</v>
      </c>
      <c r="B196" s="832"/>
      <c r="C196" s="833"/>
      <c r="D196" s="834"/>
      <c r="E196" s="815"/>
      <c r="F196" s="816"/>
      <c r="G196" s="817"/>
      <c r="H196" s="819">
        <v>1</v>
      </c>
      <c r="I196" s="813">
        <v>9.57</v>
      </c>
      <c r="J196" s="814">
        <v>14</v>
      </c>
      <c r="K196" s="818">
        <v>9.25</v>
      </c>
      <c r="L196" s="819">
        <v>5</v>
      </c>
      <c r="M196" s="819">
        <v>49</v>
      </c>
      <c r="N196" s="820">
        <v>16.18</v>
      </c>
      <c r="O196" s="819" t="s">
        <v>8755</v>
      </c>
      <c r="P196" s="836" t="s">
        <v>9135</v>
      </c>
      <c r="Q196" s="821">
        <f t="shared" si="10"/>
        <v>1</v>
      </c>
      <c r="R196" s="821">
        <f t="shared" si="10"/>
        <v>9.57</v>
      </c>
      <c r="S196" s="832">
        <f t="shared" si="11"/>
        <v>16.18</v>
      </c>
      <c r="T196" s="832">
        <f t="shared" si="12"/>
        <v>14</v>
      </c>
      <c r="U196" s="832">
        <f t="shared" si="13"/>
        <v>-2.1799999999999997</v>
      </c>
      <c r="V196" s="837">
        <f t="shared" si="14"/>
        <v>0.86526576019777501</v>
      </c>
      <c r="W196" s="822"/>
    </row>
    <row r="197" spans="1:23" ht="14.4" customHeight="1" x14ac:dyDescent="0.3">
      <c r="A197" s="885" t="s">
        <v>9136</v>
      </c>
      <c r="B197" s="869"/>
      <c r="C197" s="870"/>
      <c r="D197" s="838"/>
      <c r="E197" s="871">
        <v>1</v>
      </c>
      <c r="F197" s="872">
        <v>11.55</v>
      </c>
      <c r="G197" s="824">
        <v>30</v>
      </c>
      <c r="H197" s="873"/>
      <c r="I197" s="874"/>
      <c r="J197" s="827"/>
      <c r="K197" s="875">
        <v>9.25</v>
      </c>
      <c r="L197" s="873">
        <v>5</v>
      </c>
      <c r="M197" s="873">
        <v>49</v>
      </c>
      <c r="N197" s="876">
        <v>16.18</v>
      </c>
      <c r="O197" s="873" t="s">
        <v>8755</v>
      </c>
      <c r="P197" s="877" t="s">
        <v>9137</v>
      </c>
      <c r="Q197" s="878">
        <f t="shared" si="10"/>
        <v>0</v>
      </c>
      <c r="R197" s="878">
        <f t="shared" si="10"/>
        <v>0</v>
      </c>
      <c r="S197" s="869" t="str">
        <f t="shared" si="11"/>
        <v/>
      </c>
      <c r="T197" s="869" t="str">
        <f t="shared" si="12"/>
        <v/>
      </c>
      <c r="U197" s="869" t="str">
        <f t="shared" si="13"/>
        <v/>
      </c>
      <c r="V197" s="879" t="str">
        <f t="shared" si="14"/>
        <v/>
      </c>
      <c r="W197" s="826"/>
    </row>
    <row r="198" spans="1:23" ht="14.4" customHeight="1" x14ac:dyDescent="0.3">
      <c r="A198" s="885" t="s">
        <v>9138</v>
      </c>
      <c r="B198" s="869"/>
      <c r="C198" s="870"/>
      <c r="D198" s="838"/>
      <c r="E198" s="871">
        <v>2</v>
      </c>
      <c r="F198" s="872">
        <v>18.5</v>
      </c>
      <c r="G198" s="824">
        <v>14.5</v>
      </c>
      <c r="H198" s="873"/>
      <c r="I198" s="874"/>
      <c r="J198" s="827"/>
      <c r="K198" s="875">
        <v>9.25</v>
      </c>
      <c r="L198" s="873">
        <v>5</v>
      </c>
      <c r="M198" s="873">
        <v>49</v>
      </c>
      <c r="N198" s="876">
        <v>16.18</v>
      </c>
      <c r="O198" s="873" t="s">
        <v>8755</v>
      </c>
      <c r="P198" s="877" t="s">
        <v>9139</v>
      </c>
      <c r="Q198" s="878">
        <f t="shared" ref="Q198:R200" si="15">H198-B198</f>
        <v>0</v>
      </c>
      <c r="R198" s="878">
        <f t="shared" si="15"/>
        <v>0</v>
      </c>
      <c r="S198" s="869" t="str">
        <f>IF(H198=0,"",H198*N198)</f>
        <v/>
      </c>
      <c r="T198" s="869" t="str">
        <f>IF(H198=0,"",H198*J198)</f>
        <v/>
      </c>
      <c r="U198" s="869" t="str">
        <f>IF(H198=0,"",T198-S198)</f>
        <v/>
      </c>
      <c r="V198" s="879" t="str">
        <f>IF(H198=0,"",T198/S198)</f>
        <v/>
      </c>
      <c r="W198" s="826"/>
    </row>
    <row r="199" spans="1:23" ht="14.4" customHeight="1" x14ac:dyDescent="0.3">
      <c r="A199" s="884" t="s">
        <v>9140</v>
      </c>
      <c r="B199" s="832"/>
      <c r="C199" s="833"/>
      <c r="D199" s="834"/>
      <c r="E199" s="815">
        <v>1</v>
      </c>
      <c r="F199" s="816">
        <v>4.12</v>
      </c>
      <c r="G199" s="817">
        <v>1</v>
      </c>
      <c r="H199" s="819"/>
      <c r="I199" s="813"/>
      <c r="J199" s="814"/>
      <c r="K199" s="818">
        <v>3.18</v>
      </c>
      <c r="L199" s="819">
        <v>1</v>
      </c>
      <c r="M199" s="819">
        <v>6</v>
      </c>
      <c r="N199" s="820">
        <v>2.06</v>
      </c>
      <c r="O199" s="819" t="s">
        <v>8755</v>
      </c>
      <c r="P199" s="836" t="s">
        <v>9141</v>
      </c>
      <c r="Q199" s="821">
        <f t="shared" si="15"/>
        <v>0</v>
      </c>
      <c r="R199" s="821">
        <f t="shared" si="15"/>
        <v>0</v>
      </c>
      <c r="S199" s="832" t="str">
        <f>IF(H199=0,"",H199*N199)</f>
        <v/>
      </c>
      <c r="T199" s="832" t="str">
        <f>IF(H199=0,"",H199*J199)</f>
        <v/>
      </c>
      <c r="U199" s="832" t="str">
        <f>IF(H199=0,"",T199-S199)</f>
        <v/>
      </c>
      <c r="V199" s="837" t="str">
        <f>IF(H199=0,"",T199/S199)</f>
        <v/>
      </c>
      <c r="W199" s="822"/>
    </row>
    <row r="200" spans="1:23" ht="14.4" customHeight="1" x14ac:dyDescent="0.3">
      <c r="A200" s="884" t="s">
        <v>9142</v>
      </c>
      <c r="B200" s="828">
        <v>6</v>
      </c>
      <c r="C200" s="829">
        <v>6.02</v>
      </c>
      <c r="D200" s="830">
        <v>3</v>
      </c>
      <c r="E200" s="835">
        <v>7</v>
      </c>
      <c r="F200" s="813">
        <v>7.16</v>
      </c>
      <c r="G200" s="814">
        <v>3.7</v>
      </c>
      <c r="H200" s="819">
        <v>4</v>
      </c>
      <c r="I200" s="813">
        <v>4.09</v>
      </c>
      <c r="J200" s="814">
        <v>5.5</v>
      </c>
      <c r="K200" s="818">
        <v>1</v>
      </c>
      <c r="L200" s="819">
        <v>2</v>
      </c>
      <c r="M200" s="819">
        <v>17</v>
      </c>
      <c r="N200" s="820">
        <v>5.53</v>
      </c>
      <c r="O200" s="819" t="s">
        <v>8755</v>
      </c>
      <c r="P200" s="836" t="s">
        <v>9143</v>
      </c>
      <c r="Q200" s="821">
        <f t="shared" si="15"/>
        <v>-2</v>
      </c>
      <c r="R200" s="821">
        <f t="shared" si="15"/>
        <v>-1.9299999999999997</v>
      </c>
      <c r="S200" s="832">
        <f>IF(H200=0,"",H200*N200)</f>
        <v>22.12</v>
      </c>
      <c r="T200" s="832">
        <f>IF(H200=0,"",H200*J200)</f>
        <v>22</v>
      </c>
      <c r="U200" s="832">
        <f>IF(H200=0,"",T200-S200)</f>
        <v>-0.12000000000000099</v>
      </c>
      <c r="V200" s="837">
        <f>IF(H200=0,"",T200/S200)</f>
        <v>0.99457504520795659</v>
      </c>
      <c r="W200" s="822">
        <v>6</v>
      </c>
    </row>
    <row r="201" spans="1:23" ht="14.4" customHeight="1" x14ac:dyDescent="0.3">
      <c r="A201" s="885" t="s">
        <v>9144</v>
      </c>
      <c r="B201" s="880">
        <v>10</v>
      </c>
      <c r="C201" s="881">
        <v>23.54</v>
      </c>
      <c r="D201" s="831">
        <v>7.6</v>
      </c>
      <c r="E201" s="882">
        <v>3</v>
      </c>
      <c r="F201" s="874">
        <v>5.79</v>
      </c>
      <c r="G201" s="827">
        <v>4.7</v>
      </c>
      <c r="H201" s="873">
        <v>6</v>
      </c>
      <c r="I201" s="874">
        <v>13.54</v>
      </c>
      <c r="J201" s="827">
        <v>8.5</v>
      </c>
      <c r="K201" s="875">
        <v>2.2599999999999998</v>
      </c>
      <c r="L201" s="873">
        <v>4</v>
      </c>
      <c r="M201" s="873">
        <v>39</v>
      </c>
      <c r="N201" s="876">
        <v>12.87</v>
      </c>
      <c r="O201" s="873" t="s">
        <v>8755</v>
      </c>
      <c r="P201" s="877" t="s">
        <v>9145</v>
      </c>
      <c r="Q201" s="878"/>
      <c r="R201" s="869"/>
      <c r="S201" s="869"/>
      <c r="T201" s="869"/>
      <c r="U201" s="869"/>
      <c r="V201" s="879"/>
      <c r="W201" s="826">
        <v>12</v>
      </c>
    </row>
    <row r="202" spans="1:23" ht="14.4" customHeight="1" x14ac:dyDescent="0.3">
      <c r="A202" s="885" t="s">
        <v>9146</v>
      </c>
      <c r="B202" s="880">
        <v>2</v>
      </c>
      <c r="C202" s="881">
        <v>10</v>
      </c>
      <c r="D202" s="831">
        <v>16</v>
      </c>
      <c r="E202" s="882">
        <v>1</v>
      </c>
      <c r="F202" s="874">
        <v>4.42</v>
      </c>
      <c r="G202" s="827">
        <v>7</v>
      </c>
      <c r="H202" s="873"/>
      <c r="I202" s="874"/>
      <c r="J202" s="827"/>
      <c r="K202" s="875">
        <v>4.42</v>
      </c>
      <c r="L202" s="873">
        <v>6</v>
      </c>
      <c r="M202" s="873">
        <v>56</v>
      </c>
      <c r="N202" s="876">
        <v>18.690000000000001</v>
      </c>
      <c r="O202" s="873" t="s">
        <v>8755</v>
      </c>
      <c r="P202" s="877" t="s">
        <v>9147</v>
      </c>
      <c r="Q202" s="878"/>
      <c r="R202" s="869"/>
      <c r="S202" s="869"/>
      <c r="T202" s="869"/>
      <c r="U202" s="869"/>
      <c r="V202" s="879"/>
      <c r="W202" s="826"/>
    </row>
    <row r="203" spans="1:23" ht="14.4" customHeight="1" x14ac:dyDescent="0.3">
      <c r="A203" s="884" t="s">
        <v>9148</v>
      </c>
      <c r="B203" s="828">
        <v>9</v>
      </c>
      <c r="C203" s="829">
        <v>9.52</v>
      </c>
      <c r="D203" s="830">
        <v>6.3</v>
      </c>
      <c r="E203" s="835">
        <v>2</v>
      </c>
      <c r="F203" s="813">
        <v>2.4700000000000002</v>
      </c>
      <c r="G203" s="814">
        <v>6.5</v>
      </c>
      <c r="H203" s="819">
        <v>3</v>
      </c>
      <c r="I203" s="813">
        <v>3.26</v>
      </c>
      <c r="J203" s="814">
        <v>5</v>
      </c>
      <c r="K203" s="818">
        <v>0.68</v>
      </c>
      <c r="L203" s="819">
        <v>2</v>
      </c>
      <c r="M203" s="819">
        <v>15</v>
      </c>
      <c r="N203" s="820">
        <v>5.01</v>
      </c>
      <c r="O203" s="819" t="s">
        <v>8755</v>
      </c>
      <c r="P203" s="836" t="s">
        <v>9149</v>
      </c>
      <c r="Q203" s="821"/>
      <c r="R203" s="832"/>
      <c r="S203" s="832"/>
      <c r="T203" s="832"/>
      <c r="U203" s="832"/>
      <c r="V203" s="837"/>
      <c r="W203" s="822">
        <v>5</v>
      </c>
    </row>
    <row r="204" spans="1:23" ht="14.4" customHeight="1" thickBot="1" x14ac:dyDescent="0.35">
      <c r="A204" s="886" t="s">
        <v>9150</v>
      </c>
      <c r="B204" s="887">
        <v>2</v>
      </c>
      <c r="C204" s="888">
        <v>2.39</v>
      </c>
      <c r="D204" s="889">
        <v>26</v>
      </c>
      <c r="E204" s="890">
        <v>1</v>
      </c>
      <c r="F204" s="891">
        <v>1.1499999999999999</v>
      </c>
      <c r="G204" s="892">
        <v>5</v>
      </c>
      <c r="H204" s="893">
        <v>1</v>
      </c>
      <c r="I204" s="891">
        <v>1.1499999999999999</v>
      </c>
      <c r="J204" s="892">
        <v>6</v>
      </c>
      <c r="K204" s="894">
        <v>1.1499999999999999</v>
      </c>
      <c r="L204" s="893">
        <v>3</v>
      </c>
      <c r="M204" s="893">
        <v>28</v>
      </c>
      <c r="N204" s="895">
        <v>9.2200000000000006</v>
      </c>
      <c r="O204" s="893" t="s">
        <v>8755</v>
      </c>
      <c r="P204" s="896" t="s">
        <v>9151</v>
      </c>
      <c r="Q204" s="897"/>
      <c r="R204" s="898"/>
      <c r="S204" s="898"/>
      <c r="T204" s="898"/>
      <c r="U204" s="898"/>
      <c r="V204" s="899"/>
      <c r="W204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5:Q1048576">
    <cfRule type="cellIs" dxfId="12" priority="9" stopIfTrue="1" operator="lessThan">
      <formula>0</formula>
    </cfRule>
  </conditionalFormatting>
  <conditionalFormatting sqref="U205:U1048576">
    <cfRule type="cellIs" dxfId="11" priority="8" stopIfTrue="1" operator="greaterThan">
      <formula>0</formula>
    </cfRule>
  </conditionalFormatting>
  <conditionalFormatting sqref="V205:V1048576">
    <cfRule type="cellIs" dxfId="10" priority="7" stopIfTrue="1" operator="greaterThan">
      <formula>1</formula>
    </cfRule>
  </conditionalFormatting>
  <conditionalFormatting sqref="V205:V1048576">
    <cfRule type="cellIs" dxfId="9" priority="4" stopIfTrue="1" operator="greaterThan">
      <formula>1</formula>
    </cfRule>
  </conditionalFormatting>
  <conditionalFormatting sqref="U205:U1048576">
    <cfRule type="cellIs" dxfId="8" priority="5" stopIfTrue="1" operator="greaterThan">
      <formula>0</formula>
    </cfRule>
  </conditionalFormatting>
  <conditionalFormatting sqref="Q205:Q1048576">
    <cfRule type="cellIs" dxfId="7" priority="6" stopIfTrue="1" operator="lessThan">
      <formula>0</formula>
    </cfRule>
  </conditionalFormatting>
  <conditionalFormatting sqref="V5:V204">
    <cfRule type="cellIs" dxfId="6" priority="1" stopIfTrue="1" operator="greaterThan">
      <formula>1</formula>
    </cfRule>
  </conditionalFormatting>
  <conditionalFormatting sqref="U5:U204">
    <cfRule type="cellIs" dxfId="5" priority="2" stopIfTrue="1" operator="greaterThan">
      <formula>0</formula>
    </cfRule>
  </conditionalFormatting>
  <conditionalFormatting sqref="Q5:Q2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5939587</v>
      </c>
      <c r="C3" s="351">
        <f t="shared" ref="C3:L3" si="0">SUBTOTAL(9,C6:C1048576)</f>
        <v>10</v>
      </c>
      <c r="D3" s="351">
        <f t="shared" si="0"/>
        <v>6518375</v>
      </c>
      <c r="E3" s="351">
        <f t="shared" si="0"/>
        <v>8.5382023747249765</v>
      </c>
      <c r="F3" s="351">
        <f t="shared" si="0"/>
        <v>6219540</v>
      </c>
      <c r="G3" s="354">
        <f>IF(B3&lt;&gt;0,F3/B3,"")</f>
        <v>1.0471334118011908</v>
      </c>
      <c r="H3" s="350">
        <f t="shared" si="0"/>
        <v>659656.71999999986</v>
      </c>
      <c r="I3" s="351">
        <f t="shared" si="0"/>
        <v>2</v>
      </c>
      <c r="J3" s="351">
        <f t="shared" si="0"/>
        <v>574686.11999999976</v>
      </c>
      <c r="K3" s="351">
        <f t="shared" si="0"/>
        <v>1.6401281017652161</v>
      </c>
      <c r="L3" s="351">
        <f t="shared" si="0"/>
        <v>461337.32000000018</v>
      </c>
      <c r="M3" s="352">
        <f>IF(H3&lt;&gt;0,L3/H3,"")</f>
        <v>0.69935969120423769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7146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7149</v>
      </c>
      <c r="B7" s="791">
        <v>449</v>
      </c>
      <c r="C7" s="662">
        <v>1</v>
      </c>
      <c r="D7" s="791">
        <v>557</v>
      </c>
      <c r="E7" s="662">
        <v>1.2405345211581291</v>
      </c>
      <c r="F7" s="791"/>
      <c r="G7" s="678"/>
      <c r="H7" s="791"/>
      <c r="I7" s="662"/>
      <c r="J7" s="791">
        <v>546.08000000000004</v>
      </c>
      <c r="K7" s="662"/>
      <c r="L7" s="791"/>
      <c r="M7" s="701"/>
    </row>
    <row r="8" spans="1:13" ht="14.4" customHeight="1" x14ac:dyDescent="0.3">
      <c r="A8" s="688" t="s">
        <v>7152</v>
      </c>
      <c r="B8" s="791"/>
      <c r="C8" s="662"/>
      <c r="D8" s="791"/>
      <c r="E8" s="662"/>
      <c r="F8" s="791">
        <v>8982</v>
      </c>
      <c r="G8" s="678"/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9153</v>
      </c>
      <c r="B9" s="791">
        <v>64952</v>
      </c>
      <c r="C9" s="662">
        <v>1</v>
      </c>
      <c r="D9" s="791">
        <v>61354</v>
      </c>
      <c r="E9" s="662">
        <v>0.94460524695159498</v>
      </c>
      <c r="F9" s="791">
        <v>56470</v>
      </c>
      <c r="G9" s="678">
        <v>0.86941125754403248</v>
      </c>
      <c r="H9" s="791">
        <v>111525.59999999999</v>
      </c>
      <c r="I9" s="662">
        <v>1</v>
      </c>
      <c r="J9" s="791">
        <v>82982.89</v>
      </c>
      <c r="K9" s="662">
        <v>0.7440703300408158</v>
      </c>
      <c r="L9" s="791">
        <v>70726.110000000015</v>
      </c>
      <c r="M9" s="701">
        <v>0.63416928489961066</v>
      </c>
    </row>
    <row r="10" spans="1:13" ht="14.4" customHeight="1" x14ac:dyDescent="0.3">
      <c r="A10" s="688" t="s">
        <v>7160</v>
      </c>
      <c r="B10" s="791">
        <v>361078</v>
      </c>
      <c r="C10" s="662">
        <v>1</v>
      </c>
      <c r="D10" s="791">
        <v>375800</v>
      </c>
      <c r="E10" s="662">
        <v>1.0407723538958342</v>
      </c>
      <c r="F10" s="791">
        <v>324495</v>
      </c>
      <c r="G10" s="678">
        <v>0.89868394086596248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9154</v>
      </c>
      <c r="B11" s="791">
        <v>923761</v>
      </c>
      <c r="C11" s="662">
        <v>1</v>
      </c>
      <c r="D11" s="791">
        <v>943258</v>
      </c>
      <c r="E11" s="662">
        <v>1.0211061086146742</v>
      </c>
      <c r="F11" s="791">
        <v>874676</v>
      </c>
      <c r="G11" s="678">
        <v>0.94686396156581631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9155</v>
      </c>
      <c r="B12" s="791">
        <v>3786952</v>
      </c>
      <c r="C12" s="662">
        <v>1</v>
      </c>
      <c r="D12" s="791">
        <v>4266546</v>
      </c>
      <c r="E12" s="662">
        <v>1.1266438021923699</v>
      </c>
      <c r="F12" s="791">
        <v>4083496</v>
      </c>
      <c r="G12" s="678">
        <v>1.078306775475369</v>
      </c>
      <c r="H12" s="791">
        <v>548131.11999999988</v>
      </c>
      <c r="I12" s="662">
        <v>1</v>
      </c>
      <c r="J12" s="791">
        <v>491157.14999999973</v>
      </c>
      <c r="K12" s="662">
        <v>0.89605777172440026</v>
      </c>
      <c r="L12" s="791">
        <v>390611.2100000002</v>
      </c>
      <c r="M12" s="701">
        <v>0.71262366931474408</v>
      </c>
    </row>
    <row r="13" spans="1:13" ht="14.4" customHeight="1" x14ac:dyDescent="0.3">
      <c r="A13" s="688" t="s">
        <v>9156</v>
      </c>
      <c r="B13" s="791">
        <v>476255</v>
      </c>
      <c r="C13" s="662">
        <v>1</v>
      </c>
      <c r="D13" s="791">
        <v>556199</v>
      </c>
      <c r="E13" s="662">
        <v>1.1678596550167453</v>
      </c>
      <c r="F13" s="791">
        <v>536112</v>
      </c>
      <c r="G13" s="678">
        <v>1.1256826699982152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9157</v>
      </c>
      <c r="B14" s="791">
        <v>50296</v>
      </c>
      <c r="C14" s="662">
        <v>1</v>
      </c>
      <c r="D14" s="791">
        <v>51818</v>
      </c>
      <c r="E14" s="662">
        <v>1.0302608557340545</v>
      </c>
      <c r="F14" s="791">
        <v>36346</v>
      </c>
      <c r="G14" s="678">
        <v>0.72264195959917288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9158</v>
      </c>
      <c r="B15" s="791">
        <v>271976</v>
      </c>
      <c r="C15" s="662">
        <v>1</v>
      </c>
      <c r="D15" s="791">
        <v>262843</v>
      </c>
      <c r="E15" s="662">
        <v>0.96641983116157304</v>
      </c>
      <c r="F15" s="791">
        <v>292588</v>
      </c>
      <c r="G15" s="678">
        <v>1.0757860987734211</v>
      </c>
      <c r="H15" s="791"/>
      <c r="I15" s="662"/>
      <c r="J15" s="791"/>
      <c r="K15" s="662"/>
      <c r="L15" s="791"/>
      <c r="M15" s="701"/>
    </row>
    <row r="16" spans="1:13" ht="14.4" customHeight="1" thickBot="1" x14ac:dyDescent="0.35">
      <c r="A16" s="793" t="s">
        <v>9159</v>
      </c>
      <c r="B16" s="792">
        <v>3742</v>
      </c>
      <c r="C16" s="668">
        <v>1</v>
      </c>
      <c r="D16" s="792"/>
      <c r="E16" s="668"/>
      <c r="F16" s="792">
        <v>6375</v>
      </c>
      <c r="G16" s="679">
        <v>1.7036344200962052</v>
      </c>
      <c r="H16" s="792"/>
      <c r="I16" s="668"/>
      <c r="J16" s="792"/>
      <c r="K16" s="668"/>
      <c r="L16" s="792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9772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44966.520000000004</v>
      </c>
      <c r="G3" s="215">
        <f t="shared" si="0"/>
        <v>6599243.7199999997</v>
      </c>
      <c r="H3" s="216"/>
      <c r="I3" s="216"/>
      <c r="J3" s="211">
        <f t="shared" si="0"/>
        <v>45480.260000000009</v>
      </c>
      <c r="K3" s="215">
        <f t="shared" si="0"/>
        <v>7093061.1199999992</v>
      </c>
      <c r="L3" s="216"/>
      <c r="M3" s="216"/>
      <c r="N3" s="211">
        <f t="shared" si="0"/>
        <v>39732.479999999996</v>
      </c>
      <c r="O3" s="215">
        <f t="shared" si="0"/>
        <v>6680877.3199999994</v>
      </c>
      <c r="P3" s="181">
        <f>IF(G3=0,"",O3/G3)</f>
        <v>1.0123701447413733</v>
      </c>
      <c r="Q3" s="213">
        <f>IF(N3=0,"",O3/N3)</f>
        <v>168.14649677040043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7187</v>
      </c>
      <c r="B6" s="737" t="s">
        <v>9160</v>
      </c>
      <c r="C6" s="737" t="s">
        <v>6926</v>
      </c>
      <c r="D6" s="737" t="s">
        <v>9161</v>
      </c>
      <c r="E6" s="737" t="s">
        <v>9162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7199</v>
      </c>
      <c r="B7" s="662" t="s">
        <v>9163</v>
      </c>
      <c r="C7" s="662" t="s">
        <v>6932</v>
      </c>
      <c r="D7" s="662" t="s">
        <v>9164</v>
      </c>
      <c r="E7" s="662" t="s">
        <v>9165</v>
      </c>
      <c r="F7" s="665"/>
      <c r="G7" s="665"/>
      <c r="H7" s="665"/>
      <c r="I7" s="665"/>
      <c r="J7" s="665">
        <v>0.1</v>
      </c>
      <c r="K7" s="665">
        <v>546.08000000000004</v>
      </c>
      <c r="L7" s="665"/>
      <c r="M7" s="665">
        <v>5460.8</v>
      </c>
      <c r="N7" s="665"/>
      <c r="O7" s="665"/>
      <c r="P7" s="678"/>
      <c r="Q7" s="666"/>
    </row>
    <row r="8" spans="1:17" ht="14.4" customHeight="1" x14ac:dyDescent="0.3">
      <c r="A8" s="661" t="s">
        <v>7199</v>
      </c>
      <c r="B8" s="662" t="s">
        <v>9163</v>
      </c>
      <c r="C8" s="662" t="s">
        <v>6926</v>
      </c>
      <c r="D8" s="662" t="s">
        <v>9166</v>
      </c>
      <c r="E8" s="662" t="s">
        <v>9167</v>
      </c>
      <c r="F8" s="665">
        <v>1</v>
      </c>
      <c r="G8" s="665">
        <v>449</v>
      </c>
      <c r="H8" s="665">
        <v>1</v>
      </c>
      <c r="I8" s="665">
        <v>449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7199</v>
      </c>
      <c r="B9" s="662" t="s">
        <v>9163</v>
      </c>
      <c r="C9" s="662" t="s">
        <v>6926</v>
      </c>
      <c r="D9" s="662" t="s">
        <v>9168</v>
      </c>
      <c r="E9" s="662" t="s">
        <v>9169</v>
      </c>
      <c r="F9" s="665"/>
      <c r="G9" s="665"/>
      <c r="H9" s="665"/>
      <c r="I9" s="665"/>
      <c r="J9" s="665">
        <v>1</v>
      </c>
      <c r="K9" s="665">
        <v>557</v>
      </c>
      <c r="L9" s="665"/>
      <c r="M9" s="665">
        <v>557</v>
      </c>
      <c r="N9" s="665"/>
      <c r="O9" s="665"/>
      <c r="P9" s="678"/>
      <c r="Q9" s="666"/>
    </row>
    <row r="10" spans="1:17" ht="14.4" customHeight="1" x14ac:dyDescent="0.3">
      <c r="A10" s="661" t="s">
        <v>7204</v>
      </c>
      <c r="B10" s="662" t="s">
        <v>9170</v>
      </c>
      <c r="C10" s="662" t="s">
        <v>6926</v>
      </c>
      <c r="D10" s="662" t="s">
        <v>9171</v>
      </c>
      <c r="E10" s="662" t="s">
        <v>9172</v>
      </c>
      <c r="F10" s="665"/>
      <c r="G10" s="665"/>
      <c r="H10" s="665"/>
      <c r="I10" s="665"/>
      <c r="J10" s="665"/>
      <c r="K10" s="665"/>
      <c r="L10" s="665"/>
      <c r="M10" s="665"/>
      <c r="N10" s="665">
        <v>12</v>
      </c>
      <c r="O10" s="665">
        <v>5556</v>
      </c>
      <c r="P10" s="678"/>
      <c r="Q10" s="666">
        <v>463</v>
      </c>
    </row>
    <row r="11" spans="1:17" ht="14.4" customHeight="1" x14ac:dyDescent="0.3">
      <c r="A11" s="661" t="s">
        <v>7204</v>
      </c>
      <c r="B11" s="662" t="s">
        <v>9170</v>
      </c>
      <c r="C11" s="662" t="s">
        <v>6926</v>
      </c>
      <c r="D11" s="662" t="s">
        <v>9173</v>
      </c>
      <c r="E11" s="662" t="s">
        <v>9174</v>
      </c>
      <c r="F11" s="665"/>
      <c r="G11" s="665"/>
      <c r="H11" s="665"/>
      <c r="I11" s="665"/>
      <c r="J11" s="665"/>
      <c r="K11" s="665"/>
      <c r="L11" s="665"/>
      <c r="M11" s="665"/>
      <c r="N11" s="665">
        <v>34</v>
      </c>
      <c r="O11" s="665">
        <v>2754</v>
      </c>
      <c r="P11" s="678"/>
      <c r="Q11" s="666">
        <v>81</v>
      </c>
    </row>
    <row r="12" spans="1:17" ht="14.4" customHeight="1" x14ac:dyDescent="0.3">
      <c r="A12" s="661" t="s">
        <v>7204</v>
      </c>
      <c r="B12" s="662" t="s">
        <v>9170</v>
      </c>
      <c r="C12" s="662" t="s">
        <v>6926</v>
      </c>
      <c r="D12" s="662" t="s">
        <v>9175</v>
      </c>
      <c r="E12" s="662" t="s">
        <v>9176</v>
      </c>
      <c r="F12" s="665"/>
      <c r="G12" s="665"/>
      <c r="H12" s="665"/>
      <c r="I12" s="665"/>
      <c r="J12" s="665"/>
      <c r="K12" s="665"/>
      <c r="L12" s="665"/>
      <c r="M12" s="665"/>
      <c r="N12" s="665">
        <v>2</v>
      </c>
      <c r="O12" s="665">
        <v>332</v>
      </c>
      <c r="P12" s="678"/>
      <c r="Q12" s="666">
        <v>166</v>
      </c>
    </row>
    <row r="13" spans="1:17" ht="14.4" customHeight="1" x14ac:dyDescent="0.3">
      <c r="A13" s="661" t="s">
        <v>7204</v>
      </c>
      <c r="B13" s="662" t="s">
        <v>9170</v>
      </c>
      <c r="C13" s="662" t="s">
        <v>6926</v>
      </c>
      <c r="D13" s="662" t="s">
        <v>9177</v>
      </c>
      <c r="E13" s="662" t="s">
        <v>9178</v>
      </c>
      <c r="F13" s="665"/>
      <c r="G13" s="665"/>
      <c r="H13" s="665"/>
      <c r="I13" s="665"/>
      <c r="J13" s="665"/>
      <c r="K13" s="665"/>
      <c r="L13" s="665"/>
      <c r="M13" s="665"/>
      <c r="N13" s="665">
        <v>2</v>
      </c>
      <c r="O13" s="665">
        <v>340</v>
      </c>
      <c r="P13" s="678"/>
      <c r="Q13" s="666">
        <v>170</v>
      </c>
    </row>
    <row r="14" spans="1:17" ht="14.4" customHeight="1" x14ac:dyDescent="0.3">
      <c r="A14" s="661" t="s">
        <v>9179</v>
      </c>
      <c r="B14" s="662" t="s">
        <v>9180</v>
      </c>
      <c r="C14" s="662" t="s">
        <v>6932</v>
      </c>
      <c r="D14" s="662" t="s">
        <v>9181</v>
      </c>
      <c r="E14" s="662" t="s">
        <v>9165</v>
      </c>
      <c r="F14" s="665">
        <v>1.1000000000000001</v>
      </c>
      <c r="G14" s="665">
        <v>2402.75</v>
      </c>
      <c r="H14" s="665">
        <v>1</v>
      </c>
      <c r="I14" s="665">
        <v>2184.3181818181815</v>
      </c>
      <c r="J14" s="665">
        <v>0.5</v>
      </c>
      <c r="K14" s="665">
        <v>1092.1600000000001</v>
      </c>
      <c r="L14" s="665">
        <v>0.45454583289980233</v>
      </c>
      <c r="M14" s="665">
        <v>2184.3200000000002</v>
      </c>
      <c r="N14" s="665">
        <v>0.95</v>
      </c>
      <c r="O14" s="665">
        <v>1682.26</v>
      </c>
      <c r="P14" s="678">
        <v>0.7001394235771512</v>
      </c>
      <c r="Q14" s="666">
        <v>1770.8000000000002</v>
      </c>
    </row>
    <row r="15" spans="1:17" ht="14.4" customHeight="1" x14ac:dyDescent="0.3">
      <c r="A15" s="661" t="s">
        <v>9179</v>
      </c>
      <c r="B15" s="662" t="s">
        <v>9180</v>
      </c>
      <c r="C15" s="662" t="s">
        <v>7403</v>
      </c>
      <c r="D15" s="662" t="s">
        <v>9182</v>
      </c>
      <c r="E15" s="662" t="s">
        <v>9183</v>
      </c>
      <c r="F15" s="665">
        <v>1000</v>
      </c>
      <c r="G15" s="665">
        <v>5530</v>
      </c>
      <c r="H15" s="665">
        <v>1</v>
      </c>
      <c r="I15" s="665">
        <v>5.53</v>
      </c>
      <c r="J15" s="665">
        <v>645</v>
      </c>
      <c r="K15" s="665">
        <v>3579.75</v>
      </c>
      <c r="L15" s="665">
        <v>0.64733273056057861</v>
      </c>
      <c r="M15" s="665">
        <v>5.55</v>
      </c>
      <c r="N15" s="665"/>
      <c r="O15" s="665"/>
      <c r="P15" s="678"/>
      <c r="Q15" s="666"/>
    </row>
    <row r="16" spans="1:17" ht="14.4" customHeight="1" x14ac:dyDescent="0.3">
      <c r="A16" s="661" t="s">
        <v>9179</v>
      </c>
      <c r="B16" s="662" t="s">
        <v>9180</v>
      </c>
      <c r="C16" s="662" t="s">
        <v>7403</v>
      </c>
      <c r="D16" s="662" t="s">
        <v>9184</v>
      </c>
      <c r="E16" s="662" t="s">
        <v>9185</v>
      </c>
      <c r="F16" s="665">
        <v>4200</v>
      </c>
      <c r="G16" s="665">
        <v>73327.570000000007</v>
      </c>
      <c r="H16" s="665">
        <v>1</v>
      </c>
      <c r="I16" s="665">
        <v>17.458945238095239</v>
      </c>
      <c r="J16" s="665">
        <v>2573</v>
      </c>
      <c r="K16" s="665">
        <v>49589.36</v>
      </c>
      <c r="L16" s="665">
        <v>0.6762716942617899</v>
      </c>
      <c r="M16" s="665">
        <v>19.272973183054798</v>
      </c>
      <c r="N16" s="665">
        <v>1444</v>
      </c>
      <c r="O16" s="665">
        <v>28793.360000000001</v>
      </c>
      <c r="P16" s="678">
        <v>0.39266758737538959</v>
      </c>
      <c r="Q16" s="666">
        <v>19.940000000000001</v>
      </c>
    </row>
    <row r="17" spans="1:17" ht="14.4" customHeight="1" x14ac:dyDescent="0.3">
      <c r="A17" s="661" t="s">
        <v>9179</v>
      </c>
      <c r="B17" s="662" t="s">
        <v>9180</v>
      </c>
      <c r="C17" s="662" t="s">
        <v>7403</v>
      </c>
      <c r="D17" s="662" t="s">
        <v>9186</v>
      </c>
      <c r="E17" s="662" t="s">
        <v>9187</v>
      </c>
      <c r="F17" s="665"/>
      <c r="G17" s="665"/>
      <c r="H17" s="665"/>
      <c r="I17" s="665"/>
      <c r="J17" s="665">
        <v>735</v>
      </c>
      <c r="K17" s="665">
        <v>2396.1</v>
      </c>
      <c r="L17" s="665"/>
      <c r="M17" s="665">
        <v>3.26</v>
      </c>
      <c r="N17" s="665"/>
      <c r="O17" s="665"/>
      <c r="P17" s="678"/>
      <c r="Q17" s="666"/>
    </row>
    <row r="18" spans="1:17" ht="14.4" customHeight="1" x14ac:dyDescent="0.3">
      <c r="A18" s="661" t="s">
        <v>9179</v>
      </c>
      <c r="B18" s="662" t="s">
        <v>9180</v>
      </c>
      <c r="C18" s="662" t="s">
        <v>7403</v>
      </c>
      <c r="D18" s="662" t="s">
        <v>9188</v>
      </c>
      <c r="E18" s="662" t="s">
        <v>9189</v>
      </c>
      <c r="F18" s="665">
        <v>914</v>
      </c>
      <c r="G18" s="665">
        <v>30265.280000000002</v>
      </c>
      <c r="H18" s="665">
        <v>1</v>
      </c>
      <c r="I18" s="665">
        <v>33.112997811816193</v>
      </c>
      <c r="J18" s="665">
        <v>764</v>
      </c>
      <c r="K18" s="665">
        <v>25441.200000000001</v>
      </c>
      <c r="L18" s="665">
        <v>0.84060679432009211</v>
      </c>
      <c r="M18" s="665">
        <v>33.300000000000004</v>
      </c>
      <c r="N18" s="665">
        <v>1147</v>
      </c>
      <c r="O18" s="665">
        <v>38481.85</v>
      </c>
      <c r="P18" s="678">
        <v>1.2714850151725012</v>
      </c>
      <c r="Q18" s="666">
        <v>33.549999999999997</v>
      </c>
    </row>
    <row r="19" spans="1:17" ht="14.4" customHeight="1" x14ac:dyDescent="0.3">
      <c r="A19" s="661" t="s">
        <v>9179</v>
      </c>
      <c r="B19" s="662" t="s">
        <v>9180</v>
      </c>
      <c r="C19" s="662" t="s">
        <v>6967</v>
      </c>
      <c r="D19" s="662" t="s">
        <v>9190</v>
      </c>
      <c r="E19" s="662" t="s">
        <v>9191</v>
      </c>
      <c r="F19" s="665"/>
      <c r="G19" s="665"/>
      <c r="H19" s="665"/>
      <c r="I19" s="665"/>
      <c r="J19" s="665">
        <v>1</v>
      </c>
      <c r="K19" s="665">
        <v>884.32</v>
      </c>
      <c r="L19" s="665"/>
      <c r="M19" s="665">
        <v>884.32</v>
      </c>
      <c r="N19" s="665">
        <v>2</v>
      </c>
      <c r="O19" s="665">
        <v>1768.64</v>
      </c>
      <c r="P19" s="678"/>
      <c r="Q19" s="666">
        <v>884.32</v>
      </c>
    </row>
    <row r="20" spans="1:17" ht="14.4" customHeight="1" x14ac:dyDescent="0.3">
      <c r="A20" s="661" t="s">
        <v>9179</v>
      </c>
      <c r="B20" s="662" t="s">
        <v>9180</v>
      </c>
      <c r="C20" s="662" t="s">
        <v>6926</v>
      </c>
      <c r="D20" s="662" t="s">
        <v>9192</v>
      </c>
      <c r="E20" s="662" t="s">
        <v>9193</v>
      </c>
      <c r="F20" s="665">
        <v>10</v>
      </c>
      <c r="G20" s="665">
        <v>17540</v>
      </c>
      <c r="H20" s="665">
        <v>1</v>
      </c>
      <c r="I20" s="665">
        <v>1754</v>
      </c>
      <c r="J20" s="665">
        <v>11</v>
      </c>
      <c r="K20" s="665">
        <v>19342</v>
      </c>
      <c r="L20" s="665">
        <v>1.1027366020524516</v>
      </c>
      <c r="M20" s="665">
        <v>1758.3636363636363</v>
      </c>
      <c r="N20" s="665">
        <v>3</v>
      </c>
      <c r="O20" s="665">
        <v>5286</v>
      </c>
      <c r="P20" s="678">
        <v>0.30136830102622575</v>
      </c>
      <c r="Q20" s="666">
        <v>1762</v>
      </c>
    </row>
    <row r="21" spans="1:17" ht="14.4" customHeight="1" x14ac:dyDescent="0.3">
      <c r="A21" s="661" t="s">
        <v>9179</v>
      </c>
      <c r="B21" s="662" t="s">
        <v>9180</v>
      </c>
      <c r="C21" s="662" t="s">
        <v>6926</v>
      </c>
      <c r="D21" s="662" t="s">
        <v>9194</v>
      </c>
      <c r="E21" s="662" t="s">
        <v>9195</v>
      </c>
      <c r="F21" s="665">
        <v>2</v>
      </c>
      <c r="G21" s="665">
        <v>820</v>
      </c>
      <c r="H21" s="665">
        <v>1</v>
      </c>
      <c r="I21" s="665">
        <v>410</v>
      </c>
      <c r="J21" s="665">
        <v>2</v>
      </c>
      <c r="K21" s="665">
        <v>824</v>
      </c>
      <c r="L21" s="665">
        <v>1.0048780487804878</v>
      </c>
      <c r="M21" s="665">
        <v>412</v>
      </c>
      <c r="N21" s="665"/>
      <c r="O21" s="665"/>
      <c r="P21" s="678"/>
      <c r="Q21" s="666"/>
    </row>
    <row r="22" spans="1:17" ht="14.4" customHeight="1" x14ac:dyDescent="0.3">
      <c r="A22" s="661" t="s">
        <v>9179</v>
      </c>
      <c r="B22" s="662" t="s">
        <v>9180</v>
      </c>
      <c r="C22" s="662" t="s">
        <v>6926</v>
      </c>
      <c r="D22" s="662" t="s">
        <v>9196</v>
      </c>
      <c r="E22" s="662" t="s">
        <v>9197</v>
      </c>
      <c r="F22" s="665">
        <v>2</v>
      </c>
      <c r="G22" s="665">
        <v>28656</v>
      </c>
      <c r="H22" s="665">
        <v>1</v>
      </c>
      <c r="I22" s="665">
        <v>14328</v>
      </c>
      <c r="J22" s="665">
        <v>2</v>
      </c>
      <c r="K22" s="665">
        <v>28664</v>
      </c>
      <c r="L22" s="665">
        <v>1.0002791736460077</v>
      </c>
      <c r="M22" s="665">
        <v>14332</v>
      </c>
      <c r="N22" s="665">
        <v>3</v>
      </c>
      <c r="O22" s="665">
        <v>43020</v>
      </c>
      <c r="P22" s="678">
        <v>1.5012562814070352</v>
      </c>
      <c r="Q22" s="666">
        <v>14340</v>
      </c>
    </row>
    <row r="23" spans="1:17" ht="14.4" customHeight="1" x14ac:dyDescent="0.3">
      <c r="A23" s="661" t="s">
        <v>9179</v>
      </c>
      <c r="B23" s="662" t="s">
        <v>9180</v>
      </c>
      <c r="C23" s="662" t="s">
        <v>6926</v>
      </c>
      <c r="D23" s="662" t="s">
        <v>9198</v>
      </c>
      <c r="E23" s="662" t="s">
        <v>9199</v>
      </c>
      <c r="F23" s="665"/>
      <c r="G23" s="665"/>
      <c r="H23" s="665"/>
      <c r="I23" s="665"/>
      <c r="J23" s="665">
        <v>1</v>
      </c>
      <c r="K23" s="665">
        <v>1292</v>
      </c>
      <c r="L23" s="665"/>
      <c r="M23" s="665">
        <v>1292</v>
      </c>
      <c r="N23" s="665"/>
      <c r="O23" s="665"/>
      <c r="P23" s="678"/>
      <c r="Q23" s="666"/>
    </row>
    <row r="24" spans="1:17" ht="14.4" customHeight="1" x14ac:dyDescent="0.3">
      <c r="A24" s="661" t="s">
        <v>9179</v>
      </c>
      <c r="B24" s="662" t="s">
        <v>9180</v>
      </c>
      <c r="C24" s="662" t="s">
        <v>6926</v>
      </c>
      <c r="D24" s="662" t="s">
        <v>9200</v>
      </c>
      <c r="E24" s="662" t="s">
        <v>9201</v>
      </c>
      <c r="F24" s="665">
        <v>8</v>
      </c>
      <c r="G24" s="665">
        <v>17936</v>
      </c>
      <c r="H24" s="665">
        <v>1</v>
      </c>
      <c r="I24" s="665">
        <v>2242</v>
      </c>
      <c r="J24" s="665">
        <v>5</v>
      </c>
      <c r="K24" s="665">
        <v>11232</v>
      </c>
      <c r="L24" s="665">
        <v>0.62622658340767168</v>
      </c>
      <c r="M24" s="665">
        <v>2246.4</v>
      </c>
      <c r="N24" s="665">
        <v>3</v>
      </c>
      <c r="O24" s="665">
        <v>6774</v>
      </c>
      <c r="P24" s="678">
        <v>0.37767618198037467</v>
      </c>
      <c r="Q24" s="666">
        <v>2258</v>
      </c>
    </row>
    <row r="25" spans="1:17" ht="14.4" customHeight="1" x14ac:dyDescent="0.3">
      <c r="A25" s="661" t="s">
        <v>9179</v>
      </c>
      <c r="B25" s="662" t="s">
        <v>9180</v>
      </c>
      <c r="C25" s="662" t="s">
        <v>6926</v>
      </c>
      <c r="D25" s="662" t="s">
        <v>9202</v>
      </c>
      <c r="E25" s="662" t="s">
        <v>9203</v>
      </c>
      <c r="F25" s="665"/>
      <c r="G25" s="665"/>
      <c r="H25" s="665"/>
      <c r="I25" s="665"/>
      <c r="J25" s="665"/>
      <c r="K25" s="665"/>
      <c r="L25" s="665"/>
      <c r="M25" s="665"/>
      <c r="N25" s="665">
        <v>2</v>
      </c>
      <c r="O25" s="665">
        <v>1390</v>
      </c>
      <c r="P25" s="678"/>
      <c r="Q25" s="666">
        <v>695</v>
      </c>
    </row>
    <row r="26" spans="1:17" ht="14.4" customHeight="1" x14ac:dyDescent="0.3">
      <c r="A26" s="661" t="s">
        <v>8750</v>
      </c>
      <c r="B26" s="662" t="s">
        <v>9204</v>
      </c>
      <c r="C26" s="662" t="s">
        <v>6926</v>
      </c>
      <c r="D26" s="662" t="s">
        <v>9205</v>
      </c>
      <c r="E26" s="662" t="s">
        <v>9206</v>
      </c>
      <c r="F26" s="665"/>
      <c r="G26" s="665"/>
      <c r="H26" s="665"/>
      <c r="I26" s="665"/>
      <c r="J26" s="665"/>
      <c r="K26" s="665"/>
      <c r="L26" s="665"/>
      <c r="M26" s="665"/>
      <c r="N26" s="665">
        <v>2</v>
      </c>
      <c r="O26" s="665">
        <v>2536</v>
      </c>
      <c r="P26" s="678"/>
      <c r="Q26" s="666">
        <v>1268</v>
      </c>
    </row>
    <row r="27" spans="1:17" ht="14.4" customHeight="1" x14ac:dyDescent="0.3">
      <c r="A27" s="661" t="s">
        <v>8750</v>
      </c>
      <c r="B27" s="662" t="s">
        <v>9204</v>
      </c>
      <c r="C27" s="662" t="s">
        <v>6926</v>
      </c>
      <c r="D27" s="662" t="s">
        <v>9207</v>
      </c>
      <c r="E27" s="662" t="s">
        <v>9208</v>
      </c>
      <c r="F27" s="665"/>
      <c r="G27" s="665"/>
      <c r="H27" s="665"/>
      <c r="I27" s="665"/>
      <c r="J27" s="665"/>
      <c r="K27" s="665"/>
      <c r="L27" s="665"/>
      <c r="M27" s="665"/>
      <c r="N27" s="665">
        <v>12</v>
      </c>
      <c r="O27" s="665">
        <v>12096</v>
      </c>
      <c r="P27" s="678"/>
      <c r="Q27" s="666">
        <v>1008</v>
      </c>
    </row>
    <row r="28" spans="1:17" ht="14.4" customHeight="1" x14ac:dyDescent="0.3">
      <c r="A28" s="661" t="s">
        <v>8750</v>
      </c>
      <c r="B28" s="662" t="s">
        <v>9204</v>
      </c>
      <c r="C28" s="662" t="s">
        <v>6926</v>
      </c>
      <c r="D28" s="662" t="s">
        <v>9209</v>
      </c>
      <c r="E28" s="662" t="s">
        <v>9210</v>
      </c>
      <c r="F28" s="665"/>
      <c r="G28" s="665"/>
      <c r="H28" s="665"/>
      <c r="I28" s="665"/>
      <c r="J28" s="665"/>
      <c r="K28" s="665"/>
      <c r="L28" s="665"/>
      <c r="M28" s="665"/>
      <c r="N28" s="665">
        <v>8</v>
      </c>
      <c r="O28" s="665">
        <v>18112</v>
      </c>
      <c r="P28" s="678"/>
      <c r="Q28" s="666">
        <v>2264</v>
      </c>
    </row>
    <row r="29" spans="1:17" ht="14.4" customHeight="1" x14ac:dyDescent="0.3">
      <c r="A29" s="661" t="s">
        <v>8750</v>
      </c>
      <c r="B29" s="662" t="s">
        <v>9204</v>
      </c>
      <c r="C29" s="662" t="s">
        <v>6926</v>
      </c>
      <c r="D29" s="662" t="s">
        <v>9211</v>
      </c>
      <c r="E29" s="662" t="s">
        <v>9212</v>
      </c>
      <c r="F29" s="665"/>
      <c r="G29" s="665"/>
      <c r="H29" s="665"/>
      <c r="I29" s="665"/>
      <c r="J29" s="665"/>
      <c r="K29" s="665"/>
      <c r="L29" s="665"/>
      <c r="M29" s="665"/>
      <c r="N29" s="665">
        <v>2</v>
      </c>
      <c r="O29" s="665">
        <v>742</v>
      </c>
      <c r="P29" s="678"/>
      <c r="Q29" s="666">
        <v>371</v>
      </c>
    </row>
    <row r="30" spans="1:17" ht="14.4" customHeight="1" x14ac:dyDescent="0.3">
      <c r="A30" s="661" t="s">
        <v>8750</v>
      </c>
      <c r="B30" s="662" t="s">
        <v>9213</v>
      </c>
      <c r="C30" s="662" t="s">
        <v>6926</v>
      </c>
      <c r="D30" s="662" t="s">
        <v>9214</v>
      </c>
      <c r="E30" s="662" t="s">
        <v>9215</v>
      </c>
      <c r="F30" s="665">
        <v>3</v>
      </c>
      <c r="G30" s="665">
        <v>1050</v>
      </c>
      <c r="H30" s="665">
        <v>1</v>
      </c>
      <c r="I30" s="665">
        <v>350</v>
      </c>
      <c r="J30" s="665">
        <v>17</v>
      </c>
      <c r="K30" s="665">
        <v>5961</v>
      </c>
      <c r="L30" s="665">
        <v>5.677142857142857</v>
      </c>
      <c r="M30" s="665">
        <v>350.64705882352939</v>
      </c>
      <c r="N30" s="665">
        <v>27</v>
      </c>
      <c r="O30" s="665">
        <v>9477</v>
      </c>
      <c r="P30" s="678">
        <v>9.0257142857142849</v>
      </c>
      <c r="Q30" s="666">
        <v>351</v>
      </c>
    </row>
    <row r="31" spans="1:17" ht="14.4" customHeight="1" x14ac:dyDescent="0.3">
      <c r="A31" s="661" t="s">
        <v>8750</v>
      </c>
      <c r="B31" s="662" t="s">
        <v>9213</v>
      </c>
      <c r="C31" s="662" t="s">
        <v>6926</v>
      </c>
      <c r="D31" s="662" t="s">
        <v>9216</v>
      </c>
      <c r="E31" s="662" t="s">
        <v>9217</v>
      </c>
      <c r="F31" s="665">
        <v>2631</v>
      </c>
      <c r="G31" s="665">
        <v>171015</v>
      </c>
      <c r="H31" s="665">
        <v>1</v>
      </c>
      <c r="I31" s="665">
        <v>65</v>
      </c>
      <c r="J31" s="665">
        <v>2129</v>
      </c>
      <c r="K31" s="665">
        <v>138125</v>
      </c>
      <c r="L31" s="665">
        <v>0.8076776890916002</v>
      </c>
      <c r="M31" s="665">
        <v>64.877876937529351</v>
      </c>
      <c r="N31" s="665">
        <v>1059</v>
      </c>
      <c r="O31" s="665">
        <v>68835</v>
      </c>
      <c r="P31" s="678">
        <v>0.40250855188141393</v>
      </c>
      <c r="Q31" s="666">
        <v>65</v>
      </c>
    </row>
    <row r="32" spans="1:17" ht="14.4" customHeight="1" x14ac:dyDescent="0.3">
      <c r="A32" s="661" t="s">
        <v>8750</v>
      </c>
      <c r="B32" s="662" t="s">
        <v>9213</v>
      </c>
      <c r="C32" s="662" t="s">
        <v>6926</v>
      </c>
      <c r="D32" s="662" t="s">
        <v>9218</v>
      </c>
      <c r="E32" s="662" t="s">
        <v>9219</v>
      </c>
      <c r="F32" s="665">
        <v>2</v>
      </c>
      <c r="G32" s="665">
        <v>1180</v>
      </c>
      <c r="H32" s="665">
        <v>1</v>
      </c>
      <c r="I32" s="665">
        <v>590</v>
      </c>
      <c r="J32" s="665">
        <v>7</v>
      </c>
      <c r="K32" s="665">
        <v>4132</v>
      </c>
      <c r="L32" s="665">
        <v>3.5016949152542374</v>
      </c>
      <c r="M32" s="665">
        <v>590.28571428571433</v>
      </c>
      <c r="N32" s="665">
        <v>4</v>
      </c>
      <c r="O32" s="665">
        <v>2364</v>
      </c>
      <c r="P32" s="678">
        <v>2.0033898305084747</v>
      </c>
      <c r="Q32" s="666">
        <v>591</v>
      </c>
    </row>
    <row r="33" spans="1:17" ht="14.4" customHeight="1" x14ac:dyDescent="0.3">
      <c r="A33" s="661" t="s">
        <v>8750</v>
      </c>
      <c r="B33" s="662" t="s">
        <v>9213</v>
      </c>
      <c r="C33" s="662" t="s">
        <v>6926</v>
      </c>
      <c r="D33" s="662" t="s">
        <v>9220</v>
      </c>
      <c r="E33" s="662" t="s">
        <v>9221</v>
      </c>
      <c r="F33" s="665">
        <v>2</v>
      </c>
      <c r="G33" s="665">
        <v>1230</v>
      </c>
      <c r="H33" s="665">
        <v>1</v>
      </c>
      <c r="I33" s="665">
        <v>615</v>
      </c>
      <c r="J33" s="665">
        <v>2</v>
      </c>
      <c r="K33" s="665">
        <v>1232</v>
      </c>
      <c r="L33" s="665">
        <v>1.0016260162601627</v>
      </c>
      <c r="M33" s="665">
        <v>616</v>
      </c>
      <c r="N33" s="665">
        <v>1</v>
      </c>
      <c r="O33" s="665">
        <v>616</v>
      </c>
      <c r="P33" s="678">
        <v>0.50081300813008134</v>
      </c>
      <c r="Q33" s="666">
        <v>616</v>
      </c>
    </row>
    <row r="34" spans="1:17" ht="14.4" customHeight="1" x14ac:dyDescent="0.3">
      <c r="A34" s="661" t="s">
        <v>8750</v>
      </c>
      <c r="B34" s="662" t="s">
        <v>9213</v>
      </c>
      <c r="C34" s="662" t="s">
        <v>6926</v>
      </c>
      <c r="D34" s="662" t="s">
        <v>9222</v>
      </c>
      <c r="E34" s="662" t="s">
        <v>9223</v>
      </c>
      <c r="F34" s="665"/>
      <c r="G34" s="665"/>
      <c r="H34" s="665"/>
      <c r="I34" s="665"/>
      <c r="J34" s="665">
        <v>1</v>
      </c>
      <c r="K34" s="665">
        <v>149</v>
      </c>
      <c r="L34" s="665"/>
      <c r="M34" s="665">
        <v>149</v>
      </c>
      <c r="N34" s="665">
        <v>1</v>
      </c>
      <c r="O34" s="665">
        <v>150</v>
      </c>
      <c r="P34" s="678"/>
      <c r="Q34" s="666">
        <v>150</v>
      </c>
    </row>
    <row r="35" spans="1:17" ht="14.4" customHeight="1" x14ac:dyDescent="0.3">
      <c r="A35" s="661" t="s">
        <v>8750</v>
      </c>
      <c r="B35" s="662" t="s">
        <v>9213</v>
      </c>
      <c r="C35" s="662" t="s">
        <v>6926</v>
      </c>
      <c r="D35" s="662" t="s">
        <v>9224</v>
      </c>
      <c r="E35" s="662" t="s">
        <v>9225</v>
      </c>
      <c r="F35" s="665">
        <v>19</v>
      </c>
      <c r="G35" s="665">
        <v>437</v>
      </c>
      <c r="H35" s="665">
        <v>1</v>
      </c>
      <c r="I35" s="665">
        <v>23</v>
      </c>
      <c r="J35" s="665">
        <v>21</v>
      </c>
      <c r="K35" s="665">
        <v>498</v>
      </c>
      <c r="L35" s="665">
        <v>1.139588100686499</v>
      </c>
      <c r="M35" s="665">
        <v>23.714285714285715</v>
      </c>
      <c r="N35" s="665">
        <v>13</v>
      </c>
      <c r="O35" s="665">
        <v>312</v>
      </c>
      <c r="P35" s="678">
        <v>0.71395881006864992</v>
      </c>
      <c r="Q35" s="666">
        <v>24</v>
      </c>
    </row>
    <row r="36" spans="1:17" ht="14.4" customHeight="1" x14ac:dyDescent="0.3">
      <c r="A36" s="661" t="s">
        <v>8750</v>
      </c>
      <c r="B36" s="662" t="s">
        <v>9213</v>
      </c>
      <c r="C36" s="662" t="s">
        <v>6926</v>
      </c>
      <c r="D36" s="662" t="s">
        <v>9226</v>
      </c>
      <c r="E36" s="662" t="s">
        <v>9227</v>
      </c>
      <c r="F36" s="665">
        <v>3</v>
      </c>
      <c r="G36" s="665">
        <v>162</v>
      </c>
      <c r="H36" s="665">
        <v>1</v>
      </c>
      <c r="I36" s="665">
        <v>54</v>
      </c>
      <c r="J36" s="665">
        <v>14</v>
      </c>
      <c r="K36" s="665">
        <v>756</v>
      </c>
      <c r="L36" s="665">
        <v>4.666666666666667</v>
      </c>
      <c r="M36" s="665">
        <v>54</v>
      </c>
      <c r="N36" s="665">
        <v>10</v>
      </c>
      <c r="O36" s="665">
        <v>540</v>
      </c>
      <c r="P36" s="678">
        <v>3.3333333333333335</v>
      </c>
      <c r="Q36" s="666">
        <v>54</v>
      </c>
    </row>
    <row r="37" spans="1:17" ht="14.4" customHeight="1" x14ac:dyDescent="0.3">
      <c r="A37" s="661" t="s">
        <v>8750</v>
      </c>
      <c r="B37" s="662" t="s">
        <v>9213</v>
      </c>
      <c r="C37" s="662" t="s">
        <v>6926</v>
      </c>
      <c r="D37" s="662" t="s">
        <v>9228</v>
      </c>
      <c r="E37" s="662" t="s">
        <v>9229</v>
      </c>
      <c r="F37" s="665">
        <v>1316</v>
      </c>
      <c r="G37" s="665">
        <v>101332</v>
      </c>
      <c r="H37" s="665">
        <v>1</v>
      </c>
      <c r="I37" s="665">
        <v>77</v>
      </c>
      <c r="J37" s="665">
        <v>1440</v>
      </c>
      <c r="K37" s="665">
        <v>110572</v>
      </c>
      <c r="L37" s="665">
        <v>1.0911854103343466</v>
      </c>
      <c r="M37" s="665">
        <v>76.786111111111111</v>
      </c>
      <c r="N37" s="665">
        <v>1355</v>
      </c>
      <c r="O37" s="665">
        <v>104335</v>
      </c>
      <c r="P37" s="678">
        <v>1.0296352583586625</v>
      </c>
      <c r="Q37" s="666">
        <v>77</v>
      </c>
    </row>
    <row r="38" spans="1:17" ht="14.4" customHeight="1" x14ac:dyDescent="0.3">
      <c r="A38" s="661" t="s">
        <v>8750</v>
      </c>
      <c r="B38" s="662" t="s">
        <v>9213</v>
      </c>
      <c r="C38" s="662" t="s">
        <v>6926</v>
      </c>
      <c r="D38" s="662" t="s">
        <v>9230</v>
      </c>
      <c r="E38" s="662" t="s">
        <v>9231</v>
      </c>
      <c r="F38" s="665">
        <v>150</v>
      </c>
      <c r="G38" s="665">
        <v>3300</v>
      </c>
      <c r="H38" s="665">
        <v>1</v>
      </c>
      <c r="I38" s="665">
        <v>22</v>
      </c>
      <c r="J38" s="665">
        <v>139</v>
      </c>
      <c r="K38" s="665">
        <v>3159</v>
      </c>
      <c r="L38" s="665">
        <v>0.95727272727272728</v>
      </c>
      <c r="M38" s="665">
        <v>22.726618705035971</v>
      </c>
      <c r="N38" s="665">
        <v>59</v>
      </c>
      <c r="O38" s="665">
        <v>1357</v>
      </c>
      <c r="P38" s="678">
        <v>0.4112121212121212</v>
      </c>
      <c r="Q38" s="666">
        <v>23</v>
      </c>
    </row>
    <row r="39" spans="1:17" ht="14.4" customHeight="1" x14ac:dyDescent="0.3">
      <c r="A39" s="661" t="s">
        <v>8750</v>
      </c>
      <c r="B39" s="662" t="s">
        <v>9213</v>
      </c>
      <c r="C39" s="662" t="s">
        <v>6926</v>
      </c>
      <c r="D39" s="662" t="s">
        <v>9232</v>
      </c>
      <c r="E39" s="662" t="s">
        <v>9233</v>
      </c>
      <c r="F39" s="665">
        <v>26</v>
      </c>
      <c r="G39" s="665">
        <v>5434</v>
      </c>
      <c r="H39" s="665">
        <v>1</v>
      </c>
      <c r="I39" s="665">
        <v>209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8750</v>
      </c>
      <c r="B40" s="662" t="s">
        <v>9213</v>
      </c>
      <c r="C40" s="662" t="s">
        <v>6926</v>
      </c>
      <c r="D40" s="662" t="s">
        <v>9234</v>
      </c>
      <c r="E40" s="662" t="s">
        <v>9235</v>
      </c>
      <c r="F40" s="665">
        <v>3</v>
      </c>
      <c r="G40" s="665">
        <v>198</v>
      </c>
      <c r="H40" s="665">
        <v>1</v>
      </c>
      <c r="I40" s="665">
        <v>66</v>
      </c>
      <c r="J40" s="665">
        <v>29</v>
      </c>
      <c r="K40" s="665">
        <v>1914</v>
      </c>
      <c r="L40" s="665">
        <v>9.6666666666666661</v>
      </c>
      <c r="M40" s="665">
        <v>66</v>
      </c>
      <c r="N40" s="665">
        <v>10</v>
      </c>
      <c r="O40" s="665">
        <v>660</v>
      </c>
      <c r="P40" s="678">
        <v>3.3333333333333335</v>
      </c>
      <c r="Q40" s="666">
        <v>66</v>
      </c>
    </row>
    <row r="41" spans="1:17" ht="14.4" customHeight="1" x14ac:dyDescent="0.3">
      <c r="A41" s="661" t="s">
        <v>8750</v>
      </c>
      <c r="B41" s="662" t="s">
        <v>9213</v>
      </c>
      <c r="C41" s="662" t="s">
        <v>6926</v>
      </c>
      <c r="D41" s="662" t="s">
        <v>9236</v>
      </c>
      <c r="E41" s="662" t="s">
        <v>9237</v>
      </c>
      <c r="F41" s="665"/>
      <c r="G41" s="665"/>
      <c r="H41" s="665"/>
      <c r="I41" s="665"/>
      <c r="J41" s="665">
        <v>1</v>
      </c>
      <c r="K41" s="665">
        <v>100</v>
      </c>
      <c r="L41" s="665"/>
      <c r="M41" s="665">
        <v>100</v>
      </c>
      <c r="N41" s="665"/>
      <c r="O41" s="665"/>
      <c r="P41" s="678"/>
      <c r="Q41" s="666"/>
    </row>
    <row r="42" spans="1:17" ht="14.4" customHeight="1" x14ac:dyDescent="0.3">
      <c r="A42" s="661" t="s">
        <v>8750</v>
      </c>
      <c r="B42" s="662" t="s">
        <v>9213</v>
      </c>
      <c r="C42" s="662" t="s">
        <v>6926</v>
      </c>
      <c r="D42" s="662" t="s">
        <v>9238</v>
      </c>
      <c r="E42" s="662" t="s">
        <v>9239</v>
      </c>
      <c r="F42" s="665"/>
      <c r="G42" s="665"/>
      <c r="H42" s="665"/>
      <c r="I42" s="665"/>
      <c r="J42" s="665">
        <v>18</v>
      </c>
      <c r="K42" s="665">
        <v>6282</v>
      </c>
      <c r="L42" s="665"/>
      <c r="M42" s="665">
        <v>349</v>
      </c>
      <c r="N42" s="665"/>
      <c r="O42" s="665"/>
      <c r="P42" s="678"/>
      <c r="Q42" s="666"/>
    </row>
    <row r="43" spans="1:17" ht="14.4" customHeight="1" x14ac:dyDescent="0.3">
      <c r="A43" s="661" t="s">
        <v>8750</v>
      </c>
      <c r="B43" s="662" t="s">
        <v>9213</v>
      </c>
      <c r="C43" s="662" t="s">
        <v>6926</v>
      </c>
      <c r="D43" s="662" t="s">
        <v>9240</v>
      </c>
      <c r="E43" s="662" t="s">
        <v>9241</v>
      </c>
      <c r="F43" s="665">
        <v>131</v>
      </c>
      <c r="G43" s="665">
        <v>3144</v>
      </c>
      <c r="H43" s="665">
        <v>1</v>
      </c>
      <c r="I43" s="665">
        <v>24</v>
      </c>
      <c r="J43" s="665">
        <v>118</v>
      </c>
      <c r="K43" s="665">
        <v>2832</v>
      </c>
      <c r="L43" s="665">
        <v>0.9007633587786259</v>
      </c>
      <c r="M43" s="665">
        <v>24</v>
      </c>
      <c r="N43" s="665">
        <v>46</v>
      </c>
      <c r="O43" s="665">
        <v>1104</v>
      </c>
      <c r="P43" s="678">
        <v>0.35114503816793891</v>
      </c>
      <c r="Q43" s="666">
        <v>24</v>
      </c>
    </row>
    <row r="44" spans="1:17" ht="14.4" customHeight="1" x14ac:dyDescent="0.3">
      <c r="A44" s="661" t="s">
        <v>8750</v>
      </c>
      <c r="B44" s="662" t="s">
        <v>9213</v>
      </c>
      <c r="C44" s="662" t="s">
        <v>6926</v>
      </c>
      <c r="D44" s="662" t="s">
        <v>9242</v>
      </c>
      <c r="E44" s="662" t="s">
        <v>9243</v>
      </c>
      <c r="F44" s="665">
        <v>1</v>
      </c>
      <c r="G44" s="665">
        <v>738</v>
      </c>
      <c r="H44" s="665">
        <v>1</v>
      </c>
      <c r="I44" s="665">
        <v>738</v>
      </c>
      <c r="J44" s="665"/>
      <c r="K44" s="665"/>
      <c r="L44" s="665"/>
      <c r="M44" s="665"/>
      <c r="N44" s="665">
        <v>1</v>
      </c>
      <c r="O44" s="665">
        <v>739</v>
      </c>
      <c r="P44" s="678">
        <v>1.0013550135501355</v>
      </c>
      <c r="Q44" s="666">
        <v>739</v>
      </c>
    </row>
    <row r="45" spans="1:17" ht="14.4" customHeight="1" x14ac:dyDescent="0.3">
      <c r="A45" s="661" t="s">
        <v>8750</v>
      </c>
      <c r="B45" s="662" t="s">
        <v>9213</v>
      </c>
      <c r="C45" s="662" t="s">
        <v>6926</v>
      </c>
      <c r="D45" s="662" t="s">
        <v>9244</v>
      </c>
      <c r="E45" s="662" t="s">
        <v>9245</v>
      </c>
      <c r="F45" s="665">
        <v>155</v>
      </c>
      <c r="G45" s="665">
        <v>27900</v>
      </c>
      <c r="H45" s="665">
        <v>1</v>
      </c>
      <c r="I45" s="665">
        <v>180</v>
      </c>
      <c r="J45" s="665">
        <v>177</v>
      </c>
      <c r="K45" s="665">
        <v>31500</v>
      </c>
      <c r="L45" s="665">
        <v>1.1290322580645162</v>
      </c>
      <c r="M45" s="665">
        <v>177.96610169491527</v>
      </c>
      <c r="N45" s="665">
        <v>205</v>
      </c>
      <c r="O45" s="665">
        <v>36900</v>
      </c>
      <c r="P45" s="678">
        <v>1.3225806451612903</v>
      </c>
      <c r="Q45" s="666">
        <v>180</v>
      </c>
    </row>
    <row r="46" spans="1:17" ht="14.4" customHeight="1" x14ac:dyDescent="0.3">
      <c r="A46" s="661" t="s">
        <v>8750</v>
      </c>
      <c r="B46" s="662" t="s">
        <v>9213</v>
      </c>
      <c r="C46" s="662" t="s">
        <v>6926</v>
      </c>
      <c r="D46" s="662" t="s">
        <v>9246</v>
      </c>
      <c r="E46" s="662" t="s">
        <v>9247</v>
      </c>
      <c r="F46" s="665">
        <v>11</v>
      </c>
      <c r="G46" s="665">
        <v>2783</v>
      </c>
      <c r="H46" s="665">
        <v>1</v>
      </c>
      <c r="I46" s="665">
        <v>253</v>
      </c>
      <c r="J46" s="665">
        <v>65</v>
      </c>
      <c r="K46" s="665">
        <v>16445</v>
      </c>
      <c r="L46" s="665">
        <v>5.9090909090909092</v>
      </c>
      <c r="M46" s="665">
        <v>253</v>
      </c>
      <c r="N46" s="665">
        <v>47</v>
      </c>
      <c r="O46" s="665">
        <v>11891</v>
      </c>
      <c r="P46" s="678">
        <v>4.2727272727272725</v>
      </c>
      <c r="Q46" s="666">
        <v>253</v>
      </c>
    </row>
    <row r="47" spans="1:17" ht="14.4" customHeight="1" x14ac:dyDescent="0.3">
      <c r="A47" s="661" t="s">
        <v>8750</v>
      </c>
      <c r="B47" s="662" t="s">
        <v>9213</v>
      </c>
      <c r="C47" s="662" t="s">
        <v>6926</v>
      </c>
      <c r="D47" s="662" t="s">
        <v>9248</v>
      </c>
      <c r="E47" s="662" t="s">
        <v>9249</v>
      </c>
      <c r="F47" s="665">
        <v>1</v>
      </c>
      <c r="G47" s="665">
        <v>264</v>
      </c>
      <c r="H47" s="665">
        <v>1</v>
      </c>
      <c r="I47" s="665">
        <v>264</v>
      </c>
      <c r="J47" s="665"/>
      <c r="K47" s="665"/>
      <c r="L47" s="665"/>
      <c r="M47" s="665"/>
      <c r="N47" s="665">
        <v>1</v>
      </c>
      <c r="O47" s="665">
        <v>265</v>
      </c>
      <c r="P47" s="678">
        <v>1.0037878787878789</v>
      </c>
      <c r="Q47" s="666">
        <v>265</v>
      </c>
    </row>
    <row r="48" spans="1:17" ht="14.4" customHeight="1" x14ac:dyDescent="0.3">
      <c r="A48" s="661" t="s">
        <v>8750</v>
      </c>
      <c r="B48" s="662" t="s">
        <v>9213</v>
      </c>
      <c r="C48" s="662" t="s">
        <v>6926</v>
      </c>
      <c r="D48" s="662" t="s">
        <v>9250</v>
      </c>
      <c r="E48" s="662" t="s">
        <v>9251</v>
      </c>
      <c r="F48" s="665">
        <v>1</v>
      </c>
      <c r="G48" s="665">
        <v>189</v>
      </c>
      <c r="H48" s="665">
        <v>1</v>
      </c>
      <c r="I48" s="665">
        <v>189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8750</v>
      </c>
      <c r="B49" s="662" t="s">
        <v>9213</v>
      </c>
      <c r="C49" s="662" t="s">
        <v>6926</v>
      </c>
      <c r="D49" s="662" t="s">
        <v>9252</v>
      </c>
      <c r="E49" s="662" t="s">
        <v>9253</v>
      </c>
      <c r="F49" s="665">
        <v>168</v>
      </c>
      <c r="G49" s="665">
        <v>36288</v>
      </c>
      <c r="H49" s="665">
        <v>1</v>
      </c>
      <c r="I49" s="665">
        <v>216</v>
      </c>
      <c r="J49" s="665">
        <v>188</v>
      </c>
      <c r="K49" s="665">
        <v>40176</v>
      </c>
      <c r="L49" s="665">
        <v>1.1071428571428572</v>
      </c>
      <c r="M49" s="665">
        <v>213.70212765957447</v>
      </c>
      <c r="N49" s="665">
        <v>220</v>
      </c>
      <c r="O49" s="665">
        <v>47520</v>
      </c>
      <c r="P49" s="678">
        <v>1.3095238095238095</v>
      </c>
      <c r="Q49" s="666">
        <v>216</v>
      </c>
    </row>
    <row r="50" spans="1:17" ht="14.4" customHeight="1" x14ac:dyDescent="0.3">
      <c r="A50" s="661" t="s">
        <v>8750</v>
      </c>
      <c r="B50" s="662" t="s">
        <v>9213</v>
      </c>
      <c r="C50" s="662" t="s">
        <v>6926</v>
      </c>
      <c r="D50" s="662" t="s">
        <v>850</v>
      </c>
      <c r="E50" s="662" t="s">
        <v>9254</v>
      </c>
      <c r="F50" s="665">
        <v>2</v>
      </c>
      <c r="G50" s="665">
        <v>1180</v>
      </c>
      <c r="H50" s="665">
        <v>1</v>
      </c>
      <c r="I50" s="665">
        <v>590</v>
      </c>
      <c r="J50" s="665">
        <v>2</v>
      </c>
      <c r="K50" s="665">
        <v>1182</v>
      </c>
      <c r="L50" s="665">
        <v>1.0016949152542374</v>
      </c>
      <c r="M50" s="665">
        <v>591</v>
      </c>
      <c r="N50" s="665">
        <v>1</v>
      </c>
      <c r="O50" s="665">
        <v>591</v>
      </c>
      <c r="P50" s="678">
        <v>0.50084745762711869</v>
      </c>
      <c r="Q50" s="666">
        <v>591</v>
      </c>
    </row>
    <row r="51" spans="1:17" ht="14.4" customHeight="1" x14ac:dyDescent="0.3">
      <c r="A51" s="661" t="s">
        <v>8750</v>
      </c>
      <c r="B51" s="662" t="s">
        <v>9213</v>
      </c>
      <c r="C51" s="662" t="s">
        <v>6926</v>
      </c>
      <c r="D51" s="662" t="s">
        <v>9255</v>
      </c>
      <c r="E51" s="662" t="s">
        <v>9256</v>
      </c>
      <c r="F51" s="665"/>
      <c r="G51" s="665"/>
      <c r="H51" s="665"/>
      <c r="I51" s="665"/>
      <c r="J51" s="665">
        <v>8</v>
      </c>
      <c r="K51" s="665">
        <v>400</v>
      </c>
      <c r="L51" s="665"/>
      <c r="M51" s="665">
        <v>50</v>
      </c>
      <c r="N51" s="665">
        <v>1</v>
      </c>
      <c r="O51" s="665">
        <v>50</v>
      </c>
      <c r="P51" s="678"/>
      <c r="Q51" s="666">
        <v>50</v>
      </c>
    </row>
    <row r="52" spans="1:17" ht="14.4" customHeight="1" x14ac:dyDescent="0.3">
      <c r="A52" s="661" t="s">
        <v>8750</v>
      </c>
      <c r="B52" s="662" t="s">
        <v>9213</v>
      </c>
      <c r="C52" s="662" t="s">
        <v>6926</v>
      </c>
      <c r="D52" s="662" t="s">
        <v>9257</v>
      </c>
      <c r="E52" s="662" t="s">
        <v>9258</v>
      </c>
      <c r="F52" s="665">
        <v>1</v>
      </c>
      <c r="G52" s="665">
        <v>545</v>
      </c>
      <c r="H52" s="665">
        <v>1</v>
      </c>
      <c r="I52" s="665">
        <v>545</v>
      </c>
      <c r="J52" s="665"/>
      <c r="K52" s="665"/>
      <c r="L52" s="665"/>
      <c r="M52" s="665"/>
      <c r="N52" s="665">
        <v>1</v>
      </c>
      <c r="O52" s="665">
        <v>546</v>
      </c>
      <c r="P52" s="678">
        <v>1.001834862385321</v>
      </c>
      <c r="Q52" s="666">
        <v>546</v>
      </c>
    </row>
    <row r="53" spans="1:17" ht="14.4" customHeight="1" x14ac:dyDescent="0.3">
      <c r="A53" s="661" t="s">
        <v>8750</v>
      </c>
      <c r="B53" s="662" t="s">
        <v>9213</v>
      </c>
      <c r="C53" s="662" t="s">
        <v>6926</v>
      </c>
      <c r="D53" s="662" t="s">
        <v>9259</v>
      </c>
      <c r="E53" s="662" t="s">
        <v>9260</v>
      </c>
      <c r="F53" s="665">
        <v>1</v>
      </c>
      <c r="G53" s="665">
        <v>734</v>
      </c>
      <c r="H53" s="665">
        <v>1</v>
      </c>
      <c r="I53" s="665">
        <v>734</v>
      </c>
      <c r="J53" s="665"/>
      <c r="K53" s="665"/>
      <c r="L53" s="665"/>
      <c r="M53" s="665"/>
      <c r="N53" s="665">
        <v>1</v>
      </c>
      <c r="O53" s="665">
        <v>735</v>
      </c>
      <c r="P53" s="678">
        <v>1.0013623978201636</v>
      </c>
      <c r="Q53" s="666">
        <v>735</v>
      </c>
    </row>
    <row r="54" spans="1:17" ht="14.4" customHeight="1" x14ac:dyDescent="0.3">
      <c r="A54" s="661" t="s">
        <v>8750</v>
      </c>
      <c r="B54" s="662" t="s">
        <v>9213</v>
      </c>
      <c r="C54" s="662" t="s">
        <v>6926</v>
      </c>
      <c r="D54" s="662" t="s">
        <v>9261</v>
      </c>
      <c r="E54" s="662" t="s">
        <v>9262</v>
      </c>
      <c r="F54" s="665"/>
      <c r="G54" s="665"/>
      <c r="H54" s="665"/>
      <c r="I54" s="665"/>
      <c r="J54" s="665">
        <v>1</v>
      </c>
      <c r="K54" s="665">
        <v>327</v>
      </c>
      <c r="L54" s="665"/>
      <c r="M54" s="665">
        <v>327</v>
      </c>
      <c r="N54" s="665"/>
      <c r="O54" s="665"/>
      <c r="P54" s="678"/>
      <c r="Q54" s="666"/>
    </row>
    <row r="55" spans="1:17" ht="14.4" customHeight="1" x14ac:dyDescent="0.3">
      <c r="A55" s="661" t="s">
        <v>8750</v>
      </c>
      <c r="B55" s="662" t="s">
        <v>9213</v>
      </c>
      <c r="C55" s="662" t="s">
        <v>6926</v>
      </c>
      <c r="D55" s="662" t="s">
        <v>9263</v>
      </c>
      <c r="E55" s="662" t="s">
        <v>9264</v>
      </c>
      <c r="F55" s="665">
        <v>1</v>
      </c>
      <c r="G55" s="665">
        <v>344</v>
      </c>
      <c r="H55" s="665">
        <v>1</v>
      </c>
      <c r="I55" s="665">
        <v>344</v>
      </c>
      <c r="J55" s="665"/>
      <c r="K55" s="665"/>
      <c r="L55" s="665"/>
      <c r="M55" s="665"/>
      <c r="N55" s="665">
        <v>1</v>
      </c>
      <c r="O55" s="665">
        <v>345</v>
      </c>
      <c r="P55" s="678">
        <v>1.0029069767441861</v>
      </c>
      <c r="Q55" s="666">
        <v>345</v>
      </c>
    </row>
    <row r="56" spans="1:17" ht="14.4" customHeight="1" x14ac:dyDescent="0.3">
      <c r="A56" s="661" t="s">
        <v>8750</v>
      </c>
      <c r="B56" s="662" t="s">
        <v>9213</v>
      </c>
      <c r="C56" s="662" t="s">
        <v>6926</v>
      </c>
      <c r="D56" s="662" t="s">
        <v>9265</v>
      </c>
      <c r="E56" s="662" t="s">
        <v>9266</v>
      </c>
      <c r="F56" s="665">
        <v>1</v>
      </c>
      <c r="G56" s="665">
        <v>751</v>
      </c>
      <c r="H56" s="665">
        <v>1</v>
      </c>
      <c r="I56" s="665">
        <v>751</v>
      </c>
      <c r="J56" s="665">
        <v>2</v>
      </c>
      <c r="K56" s="665">
        <v>1504</v>
      </c>
      <c r="L56" s="665">
        <v>2.0026631158455395</v>
      </c>
      <c r="M56" s="665">
        <v>752</v>
      </c>
      <c r="N56" s="665"/>
      <c r="O56" s="665"/>
      <c r="P56" s="678"/>
      <c r="Q56" s="666"/>
    </row>
    <row r="57" spans="1:17" ht="14.4" customHeight="1" x14ac:dyDescent="0.3">
      <c r="A57" s="661" t="s">
        <v>8750</v>
      </c>
      <c r="B57" s="662" t="s">
        <v>9213</v>
      </c>
      <c r="C57" s="662" t="s">
        <v>6926</v>
      </c>
      <c r="D57" s="662" t="s">
        <v>9267</v>
      </c>
      <c r="E57" s="662" t="s">
        <v>9268</v>
      </c>
      <c r="F57" s="665">
        <v>1</v>
      </c>
      <c r="G57" s="665">
        <v>230</v>
      </c>
      <c r="H57" s="665">
        <v>1</v>
      </c>
      <c r="I57" s="665">
        <v>230</v>
      </c>
      <c r="J57" s="665">
        <v>2</v>
      </c>
      <c r="K57" s="665">
        <v>462</v>
      </c>
      <c r="L57" s="665">
        <v>2.008695652173913</v>
      </c>
      <c r="M57" s="665">
        <v>231</v>
      </c>
      <c r="N57" s="665">
        <v>1</v>
      </c>
      <c r="O57" s="665">
        <v>231</v>
      </c>
      <c r="P57" s="678">
        <v>1.0043478260869565</v>
      </c>
      <c r="Q57" s="666">
        <v>231</v>
      </c>
    </row>
    <row r="58" spans="1:17" ht="14.4" customHeight="1" x14ac:dyDescent="0.3">
      <c r="A58" s="661" t="s">
        <v>8750</v>
      </c>
      <c r="B58" s="662" t="s">
        <v>9213</v>
      </c>
      <c r="C58" s="662" t="s">
        <v>6926</v>
      </c>
      <c r="D58" s="662" t="s">
        <v>9269</v>
      </c>
      <c r="E58" s="662" t="s">
        <v>9270</v>
      </c>
      <c r="F58" s="665"/>
      <c r="G58" s="665"/>
      <c r="H58" s="665"/>
      <c r="I58" s="665"/>
      <c r="J58" s="665">
        <v>1</v>
      </c>
      <c r="K58" s="665">
        <v>229</v>
      </c>
      <c r="L58" s="665"/>
      <c r="M58" s="665">
        <v>229</v>
      </c>
      <c r="N58" s="665">
        <v>1</v>
      </c>
      <c r="O58" s="665">
        <v>230</v>
      </c>
      <c r="P58" s="678"/>
      <c r="Q58" s="666">
        <v>230</v>
      </c>
    </row>
    <row r="59" spans="1:17" ht="14.4" customHeight="1" x14ac:dyDescent="0.3">
      <c r="A59" s="661" t="s">
        <v>8750</v>
      </c>
      <c r="B59" s="662" t="s">
        <v>9213</v>
      </c>
      <c r="C59" s="662" t="s">
        <v>6926</v>
      </c>
      <c r="D59" s="662" t="s">
        <v>9271</v>
      </c>
      <c r="E59" s="662" t="s">
        <v>9272</v>
      </c>
      <c r="F59" s="665"/>
      <c r="G59" s="665"/>
      <c r="H59" s="665"/>
      <c r="I59" s="665"/>
      <c r="J59" s="665">
        <v>6</v>
      </c>
      <c r="K59" s="665">
        <v>2437</v>
      </c>
      <c r="L59" s="665"/>
      <c r="M59" s="665">
        <v>406.16666666666669</v>
      </c>
      <c r="N59" s="665"/>
      <c r="O59" s="665"/>
      <c r="P59" s="678"/>
      <c r="Q59" s="666"/>
    </row>
    <row r="60" spans="1:17" ht="14.4" customHeight="1" x14ac:dyDescent="0.3">
      <c r="A60" s="661" t="s">
        <v>8750</v>
      </c>
      <c r="B60" s="662" t="s">
        <v>9213</v>
      </c>
      <c r="C60" s="662" t="s">
        <v>6926</v>
      </c>
      <c r="D60" s="662" t="s">
        <v>9273</v>
      </c>
      <c r="E60" s="662" t="s">
        <v>9274</v>
      </c>
      <c r="F60" s="665">
        <v>1</v>
      </c>
      <c r="G60" s="665">
        <v>650</v>
      </c>
      <c r="H60" s="665">
        <v>1</v>
      </c>
      <c r="I60" s="665">
        <v>650</v>
      </c>
      <c r="J60" s="665">
        <v>2</v>
      </c>
      <c r="K60" s="665">
        <v>1301</v>
      </c>
      <c r="L60" s="665">
        <v>2.0015384615384617</v>
      </c>
      <c r="M60" s="665">
        <v>650.5</v>
      </c>
      <c r="N60" s="665">
        <v>1</v>
      </c>
      <c r="O60" s="665">
        <v>651</v>
      </c>
      <c r="P60" s="678">
        <v>1.0015384615384615</v>
      </c>
      <c r="Q60" s="666">
        <v>651</v>
      </c>
    </row>
    <row r="61" spans="1:17" ht="14.4" customHeight="1" x14ac:dyDescent="0.3">
      <c r="A61" s="661" t="s">
        <v>8750</v>
      </c>
      <c r="B61" s="662" t="s">
        <v>9213</v>
      </c>
      <c r="C61" s="662" t="s">
        <v>6926</v>
      </c>
      <c r="D61" s="662" t="s">
        <v>9275</v>
      </c>
      <c r="E61" s="662" t="s">
        <v>9276</v>
      </c>
      <c r="F61" s="665"/>
      <c r="G61" s="665"/>
      <c r="H61" s="665"/>
      <c r="I61" s="665"/>
      <c r="J61" s="665">
        <v>6</v>
      </c>
      <c r="K61" s="665">
        <v>3517</v>
      </c>
      <c r="L61" s="665"/>
      <c r="M61" s="665">
        <v>586.16666666666663</v>
      </c>
      <c r="N61" s="665"/>
      <c r="O61" s="665"/>
      <c r="P61" s="678"/>
      <c r="Q61" s="666"/>
    </row>
    <row r="62" spans="1:17" ht="14.4" customHeight="1" x14ac:dyDescent="0.3">
      <c r="A62" s="661" t="s">
        <v>8750</v>
      </c>
      <c r="B62" s="662" t="s">
        <v>9213</v>
      </c>
      <c r="C62" s="662" t="s">
        <v>6926</v>
      </c>
      <c r="D62" s="662" t="s">
        <v>9277</v>
      </c>
      <c r="E62" s="662" t="s">
        <v>9278</v>
      </c>
      <c r="F62" s="665"/>
      <c r="G62" s="665"/>
      <c r="H62" s="665"/>
      <c r="I62" s="665"/>
      <c r="J62" s="665">
        <v>1</v>
      </c>
      <c r="K62" s="665">
        <v>386</v>
      </c>
      <c r="L62" s="665"/>
      <c r="M62" s="665">
        <v>386</v>
      </c>
      <c r="N62" s="665"/>
      <c r="O62" s="665"/>
      <c r="P62" s="678"/>
      <c r="Q62" s="666"/>
    </row>
    <row r="63" spans="1:17" ht="14.4" customHeight="1" x14ac:dyDescent="0.3">
      <c r="A63" s="661" t="s">
        <v>8750</v>
      </c>
      <c r="B63" s="662" t="s">
        <v>9213</v>
      </c>
      <c r="C63" s="662" t="s">
        <v>6926</v>
      </c>
      <c r="D63" s="662" t="s">
        <v>9279</v>
      </c>
      <c r="E63" s="662" t="s">
        <v>9280</v>
      </c>
      <c r="F63" s="665"/>
      <c r="G63" s="665"/>
      <c r="H63" s="665"/>
      <c r="I63" s="665"/>
      <c r="J63" s="665">
        <v>1</v>
      </c>
      <c r="K63" s="665">
        <v>222</v>
      </c>
      <c r="L63" s="665"/>
      <c r="M63" s="665">
        <v>222</v>
      </c>
      <c r="N63" s="665"/>
      <c r="O63" s="665"/>
      <c r="P63" s="678"/>
      <c r="Q63" s="666"/>
    </row>
    <row r="64" spans="1:17" ht="14.4" customHeight="1" x14ac:dyDescent="0.3">
      <c r="A64" s="661" t="s">
        <v>8750</v>
      </c>
      <c r="B64" s="662" t="s">
        <v>9213</v>
      </c>
      <c r="C64" s="662" t="s">
        <v>6926</v>
      </c>
      <c r="D64" s="662" t="s">
        <v>9281</v>
      </c>
      <c r="E64" s="662" t="s">
        <v>9282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565</v>
      </c>
      <c r="P64" s="678"/>
      <c r="Q64" s="666">
        <v>565</v>
      </c>
    </row>
    <row r="65" spans="1:17" ht="14.4" customHeight="1" x14ac:dyDescent="0.3">
      <c r="A65" s="661" t="s">
        <v>9283</v>
      </c>
      <c r="B65" s="662" t="s">
        <v>9284</v>
      </c>
      <c r="C65" s="662" t="s">
        <v>6926</v>
      </c>
      <c r="D65" s="662" t="s">
        <v>9285</v>
      </c>
      <c r="E65" s="662" t="s">
        <v>9286</v>
      </c>
      <c r="F65" s="665">
        <v>1239</v>
      </c>
      <c r="G65" s="665">
        <v>33453</v>
      </c>
      <c r="H65" s="665">
        <v>1</v>
      </c>
      <c r="I65" s="665">
        <v>27</v>
      </c>
      <c r="J65" s="665">
        <v>1301</v>
      </c>
      <c r="K65" s="665">
        <v>35019</v>
      </c>
      <c r="L65" s="665">
        <v>1.0468119451170299</v>
      </c>
      <c r="M65" s="665">
        <v>26.916986933128364</v>
      </c>
      <c r="N65" s="665">
        <v>1177</v>
      </c>
      <c r="O65" s="665">
        <v>31779</v>
      </c>
      <c r="P65" s="678">
        <v>0.94995964487489915</v>
      </c>
      <c r="Q65" s="666">
        <v>27</v>
      </c>
    </row>
    <row r="66" spans="1:17" ht="14.4" customHeight="1" x14ac:dyDescent="0.3">
      <c r="A66" s="661" t="s">
        <v>9283</v>
      </c>
      <c r="B66" s="662" t="s">
        <v>9284</v>
      </c>
      <c r="C66" s="662" t="s">
        <v>6926</v>
      </c>
      <c r="D66" s="662" t="s">
        <v>9287</v>
      </c>
      <c r="E66" s="662" t="s">
        <v>9288</v>
      </c>
      <c r="F66" s="665">
        <v>807</v>
      </c>
      <c r="G66" s="665">
        <v>43578</v>
      </c>
      <c r="H66" s="665">
        <v>1</v>
      </c>
      <c r="I66" s="665">
        <v>54</v>
      </c>
      <c r="J66" s="665">
        <v>870</v>
      </c>
      <c r="K66" s="665">
        <v>46764</v>
      </c>
      <c r="L66" s="665">
        <v>1.0731102850061958</v>
      </c>
      <c r="M66" s="665">
        <v>53.751724137931035</v>
      </c>
      <c r="N66" s="665">
        <v>795</v>
      </c>
      <c r="O66" s="665">
        <v>42930</v>
      </c>
      <c r="P66" s="678">
        <v>0.98513011152416352</v>
      </c>
      <c r="Q66" s="666">
        <v>54</v>
      </c>
    </row>
    <row r="67" spans="1:17" ht="14.4" customHeight="1" x14ac:dyDescent="0.3">
      <c r="A67" s="661" t="s">
        <v>9283</v>
      </c>
      <c r="B67" s="662" t="s">
        <v>9284</v>
      </c>
      <c r="C67" s="662" t="s">
        <v>6926</v>
      </c>
      <c r="D67" s="662" t="s">
        <v>9289</v>
      </c>
      <c r="E67" s="662" t="s">
        <v>9290</v>
      </c>
      <c r="F67" s="665">
        <v>1085</v>
      </c>
      <c r="G67" s="665">
        <v>26040</v>
      </c>
      <c r="H67" s="665">
        <v>1</v>
      </c>
      <c r="I67" s="665">
        <v>24</v>
      </c>
      <c r="J67" s="665">
        <v>1148</v>
      </c>
      <c r="K67" s="665">
        <v>27456</v>
      </c>
      <c r="L67" s="665">
        <v>1.0543778801843318</v>
      </c>
      <c r="M67" s="665">
        <v>23.916376306620208</v>
      </c>
      <c r="N67" s="665">
        <v>1064</v>
      </c>
      <c r="O67" s="665">
        <v>25536</v>
      </c>
      <c r="P67" s="678">
        <v>0.98064516129032253</v>
      </c>
      <c r="Q67" s="666">
        <v>24</v>
      </c>
    </row>
    <row r="68" spans="1:17" ht="14.4" customHeight="1" x14ac:dyDescent="0.3">
      <c r="A68" s="661" t="s">
        <v>9283</v>
      </c>
      <c r="B68" s="662" t="s">
        <v>9284</v>
      </c>
      <c r="C68" s="662" t="s">
        <v>6926</v>
      </c>
      <c r="D68" s="662" t="s">
        <v>9291</v>
      </c>
      <c r="E68" s="662" t="s">
        <v>9292</v>
      </c>
      <c r="F68" s="665">
        <v>1297</v>
      </c>
      <c r="G68" s="665">
        <v>35019</v>
      </c>
      <c r="H68" s="665">
        <v>1</v>
      </c>
      <c r="I68" s="665">
        <v>27</v>
      </c>
      <c r="J68" s="665">
        <v>1329</v>
      </c>
      <c r="K68" s="665">
        <v>35775</v>
      </c>
      <c r="L68" s="665">
        <v>1.0215882806476484</v>
      </c>
      <c r="M68" s="665">
        <v>26.918735891647856</v>
      </c>
      <c r="N68" s="665">
        <v>1254</v>
      </c>
      <c r="O68" s="665">
        <v>33858</v>
      </c>
      <c r="P68" s="678">
        <v>0.96684656900539712</v>
      </c>
      <c r="Q68" s="666">
        <v>27</v>
      </c>
    </row>
    <row r="69" spans="1:17" ht="14.4" customHeight="1" x14ac:dyDescent="0.3">
      <c r="A69" s="661" t="s">
        <v>9283</v>
      </c>
      <c r="B69" s="662" t="s">
        <v>9284</v>
      </c>
      <c r="C69" s="662" t="s">
        <v>6926</v>
      </c>
      <c r="D69" s="662" t="s">
        <v>9293</v>
      </c>
      <c r="E69" s="662" t="s">
        <v>9294</v>
      </c>
      <c r="F69" s="665">
        <v>209</v>
      </c>
      <c r="G69" s="665">
        <v>11704</v>
      </c>
      <c r="H69" s="665">
        <v>1</v>
      </c>
      <c r="I69" s="665">
        <v>56</v>
      </c>
      <c r="J69" s="665">
        <v>38</v>
      </c>
      <c r="K69" s="665">
        <v>2128</v>
      </c>
      <c r="L69" s="665">
        <v>0.18181818181818182</v>
      </c>
      <c r="M69" s="665">
        <v>56</v>
      </c>
      <c r="N69" s="665"/>
      <c r="O69" s="665"/>
      <c r="P69" s="678"/>
      <c r="Q69" s="666"/>
    </row>
    <row r="70" spans="1:17" ht="14.4" customHeight="1" x14ac:dyDescent="0.3">
      <c r="A70" s="661" t="s">
        <v>9283</v>
      </c>
      <c r="B70" s="662" t="s">
        <v>9284</v>
      </c>
      <c r="C70" s="662" t="s">
        <v>6926</v>
      </c>
      <c r="D70" s="662" t="s">
        <v>9295</v>
      </c>
      <c r="E70" s="662" t="s">
        <v>9296</v>
      </c>
      <c r="F70" s="665">
        <v>650</v>
      </c>
      <c r="G70" s="665">
        <v>17550</v>
      </c>
      <c r="H70" s="665">
        <v>1</v>
      </c>
      <c r="I70" s="665">
        <v>27</v>
      </c>
      <c r="J70" s="665">
        <v>619</v>
      </c>
      <c r="K70" s="665">
        <v>16713</v>
      </c>
      <c r="L70" s="665">
        <v>0.9523076923076923</v>
      </c>
      <c r="M70" s="665">
        <v>27</v>
      </c>
      <c r="N70" s="665">
        <v>574</v>
      </c>
      <c r="O70" s="665">
        <v>15498</v>
      </c>
      <c r="P70" s="678">
        <v>0.88307692307692309</v>
      </c>
      <c r="Q70" s="666">
        <v>27</v>
      </c>
    </row>
    <row r="71" spans="1:17" ht="14.4" customHeight="1" x14ac:dyDescent="0.3">
      <c r="A71" s="661" t="s">
        <v>9283</v>
      </c>
      <c r="B71" s="662" t="s">
        <v>9284</v>
      </c>
      <c r="C71" s="662" t="s">
        <v>6926</v>
      </c>
      <c r="D71" s="662" t="s">
        <v>9297</v>
      </c>
      <c r="E71" s="662" t="s">
        <v>9298</v>
      </c>
      <c r="F71" s="665">
        <v>2350</v>
      </c>
      <c r="G71" s="665">
        <v>51700</v>
      </c>
      <c r="H71" s="665">
        <v>1</v>
      </c>
      <c r="I71" s="665">
        <v>22</v>
      </c>
      <c r="J71" s="665">
        <v>2658</v>
      </c>
      <c r="K71" s="665">
        <v>58344</v>
      </c>
      <c r="L71" s="665">
        <v>1.1285106382978722</v>
      </c>
      <c r="M71" s="665">
        <v>21.950338600451467</v>
      </c>
      <c r="N71" s="665">
        <v>2290</v>
      </c>
      <c r="O71" s="665">
        <v>50380</v>
      </c>
      <c r="P71" s="678">
        <v>0.97446808510638294</v>
      </c>
      <c r="Q71" s="666">
        <v>22</v>
      </c>
    </row>
    <row r="72" spans="1:17" ht="14.4" customHeight="1" x14ac:dyDescent="0.3">
      <c r="A72" s="661" t="s">
        <v>9283</v>
      </c>
      <c r="B72" s="662" t="s">
        <v>9284</v>
      </c>
      <c r="C72" s="662" t="s">
        <v>6926</v>
      </c>
      <c r="D72" s="662" t="s">
        <v>9299</v>
      </c>
      <c r="E72" s="662" t="s">
        <v>9300</v>
      </c>
      <c r="F72" s="665">
        <v>35</v>
      </c>
      <c r="G72" s="665">
        <v>2380</v>
      </c>
      <c r="H72" s="665">
        <v>1</v>
      </c>
      <c r="I72" s="665">
        <v>68</v>
      </c>
      <c r="J72" s="665">
        <v>30</v>
      </c>
      <c r="K72" s="665">
        <v>2040</v>
      </c>
      <c r="L72" s="665">
        <v>0.8571428571428571</v>
      </c>
      <c r="M72" s="665">
        <v>68</v>
      </c>
      <c r="N72" s="665">
        <v>15</v>
      </c>
      <c r="O72" s="665">
        <v>1020</v>
      </c>
      <c r="P72" s="678">
        <v>0.42857142857142855</v>
      </c>
      <c r="Q72" s="666">
        <v>68</v>
      </c>
    </row>
    <row r="73" spans="1:17" ht="14.4" customHeight="1" x14ac:dyDescent="0.3">
      <c r="A73" s="661" t="s">
        <v>9283</v>
      </c>
      <c r="B73" s="662" t="s">
        <v>9284</v>
      </c>
      <c r="C73" s="662" t="s">
        <v>6926</v>
      </c>
      <c r="D73" s="662" t="s">
        <v>9301</v>
      </c>
      <c r="E73" s="662" t="s">
        <v>9302</v>
      </c>
      <c r="F73" s="665">
        <v>6</v>
      </c>
      <c r="G73" s="665">
        <v>372</v>
      </c>
      <c r="H73" s="665">
        <v>1</v>
      </c>
      <c r="I73" s="665">
        <v>62</v>
      </c>
      <c r="J73" s="665">
        <v>10</v>
      </c>
      <c r="K73" s="665">
        <v>620</v>
      </c>
      <c r="L73" s="665">
        <v>1.6666666666666667</v>
      </c>
      <c r="M73" s="665">
        <v>62</v>
      </c>
      <c r="N73" s="665">
        <v>5</v>
      </c>
      <c r="O73" s="665">
        <v>310</v>
      </c>
      <c r="P73" s="678">
        <v>0.83333333333333337</v>
      </c>
      <c r="Q73" s="666">
        <v>62</v>
      </c>
    </row>
    <row r="74" spans="1:17" ht="14.4" customHeight="1" x14ac:dyDescent="0.3">
      <c r="A74" s="661" t="s">
        <v>9283</v>
      </c>
      <c r="B74" s="662" t="s">
        <v>9284</v>
      </c>
      <c r="C74" s="662" t="s">
        <v>6926</v>
      </c>
      <c r="D74" s="662" t="s">
        <v>9303</v>
      </c>
      <c r="E74" s="662" t="s">
        <v>9304</v>
      </c>
      <c r="F74" s="665">
        <v>211</v>
      </c>
      <c r="G74" s="665">
        <v>12871</v>
      </c>
      <c r="H74" s="665">
        <v>1</v>
      </c>
      <c r="I74" s="665">
        <v>61</v>
      </c>
      <c r="J74" s="665">
        <v>222</v>
      </c>
      <c r="K74" s="665">
        <v>13588</v>
      </c>
      <c r="L74" s="665">
        <v>1.055706627301686</v>
      </c>
      <c r="M74" s="665">
        <v>61.207207207207205</v>
      </c>
      <c r="N74" s="665">
        <v>287</v>
      </c>
      <c r="O74" s="665">
        <v>17794</v>
      </c>
      <c r="P74" s="678">
        <v>1.3824877631885635</v>
      </c>
      <c r="Q74" s="666">
        <v>62</v>
      </c>
    </row>
    <row r="75" spans="1:17" ht="14.4" customHeight="1" x14ac:dyDescent="0.3">
      <c r="A75" s="661" t="s">
        <v>9283</v>
      </c>
      <c r="B75" s="662" t="s">
        <v>9284</v>
      </c>
      <c r="C75" s="662" t="s">
        <v>6926</v>
      </c>
      <c r="D75" s="662" t="s">
        <v>9305</v>
      </c>
      <c r="E75" s="662" t="s">
        <v>9306</v>
      </c>
      <c r="F75" s="665">
        <v>2</v>
      </c>
      <c r="G75" s="665">
        <v>788</v>
      </c>
      <c r="H75" s="665">
        <v>1</v>
      </c>
      <c r="I75" s="665">
        <v>394</v>
      </c>
      <c r="J75" s="665"/>
      <c r="K75" s="665"/>
      <c r="L75" s="665"/>
      <c r="M75" s="665"/>
      <c r="N75" s="665">
        <v>2</v>
      </c>
      <c r="O75" s="665">
        <v>788</v>
      </c>
      <c r="P75" s="678">
        <v>1</v>
      </c>
      <c r="Q75" s="666">
        <v>394</v>
      </c>
    </row>
    <row r="76" spans="1:17" ht="14.4" customHeight="1" x14ac:dyDescent="0.3">
      <c r="A76" s="661" t="s">
        <v>9283</v>
      </c>
      <c r="B76" s="662" t="s">
        <v>9284</v>
      </c>
      <c r="C76" s="662" t="s">
        <v>6926</v>
      </c>
      <c r="D76" s="662" t="s">
        <v>9307</v>
      </c>
      <c r="E76" s="662" t="s">
        <v>9308</v>
      </c>
      <c r="F76" s="665">
        <v>9</v>
      </c>
      <c r="G76" s="665">
        <v>729</v>
      </c>
      <c r="H76" s="665">
        <v>1</v>
      </c>
      <c r="I76" s="665">
        <v>81</v>
      </c>
      <c r="J76" s="665">
        <v>44</v>
      </c>
      <c r="K76" s="665">
        <v>3572</v>
      </c>
      <c r="L76" s="665">
        <v>4.8998628257887518</v>
      </c>
      <c r="M76" s="665">
        <v>81.181818181818187</v>
      </c>
      <c r="N76" s="665">
        <v>9</v>
      </c>
      <c r="O76" s="665">
        <v>738</v>
      </c>
      <c r="P76" s="678">
        <v>1.0123456790123457</v>
      </c>
      <c r="Q76" s="666">
        <v>82</v>
      </c>
    </row>
    <row r="77" spans="1:17" ht="14.4" customHeight="1" x14ac:dyDescent="0.3">
      <c r="A77" s="661" t="s">
        <v>9283</v>
      </c>
      <c r="B77" s="662" t="s">
        <v>9284</v>
      </c>
      <c r="C77" s="662" t="s">
        <v>6926</v>
      </c>
      <c r="D77" s="662" t="s">
        <v>9309</v>
      </c>
      <c r="E77" s="662" t="s">
        <v>9310</v>
      </c>
      <c r="F77" s="665">
        <v>107</v>
      </c>
      <c r="G77" s="665">
        <v>105609</v>
      </c>
      <c r="H77" s="665">
        <v>1</v>
      </c>
      <c r="I77" s="665">
        <v>987</v>
      </c>
      <c r="J77" s="665">
        <v>115</v>
      </c>
      <c r="K77" s="665">
        <v>113505</v>
      </c>
      <c r="L77" s="665">
        <v>1.0747663551401869</v>
      </c>
      <c r="M77" s="665">
        <v>987</v>
      </c>
      <c r="N77" s="665">
        <v>114</v>
      </c>
      <c r="O77" s="665">
        <v>112518</v>
      </c>
      <c r="P77" s="678">
        <v>1.0654205607476634</v>
      </c>
      <c r="Q77" s="666">
        <v>987</v>
      </c>
    </row>
    <row r="78" spans="1:17" ht="14.4" customHeight="1" x14ac:dyDescent="0.3">
      <c r="A78" s="661" t="s">
        <v>9283</v>
      </c>
      <c r="B78" s="662" t="s">
        <v>9284</v>
      </c>
      <c r="C78" s="662" t="s">
        <v>6926</v>
      </c>
      <c r="D78" s="662" t="s">
        <v>9311</v>
      </c>
      <c r="E78" s="662" t="s">
        <v>9312</v>
      </c>
      <c r="F78" s="665">
        <v>3</v>
      </c>
      <c r="G78" s="665">
        <v>189</v>
      </c>
      <c r="H78" s="665">
        <v>1</v>
      </c>
      <c r="I78" s="665">
        <v>63</v>
      </c>
      <c r="J78" s="665">
        <v>2</v>
      </c>
      <c r="K78" s="665">
        <v>126</v>
      </c>
      <c r="L78" s="665">
        <v>0.66666666666666663</v>
      </c>
      <c r="M78" s="665">
        <v>63</v>
      </c>
      <c r="N78" s="665">
        <v>1</v>
      </c>
      <c r="O78" s="665">
        <v>63</v>
      </c>
      <c r="P78" s="678">
        <v>0.33333333333333331</v>
      </c>
      <c r="Q78" s="666">
        <v>63</v>
      </c>
    </row>
    <row r="79" spans="1:17" ht="14.4" customHeight="1" x14ac:dyDescent="0.3">
      <c r="A79" s="661" t="s">
        <v>9283</v>
      </c>
      <c r="B79" s="662" t="s">
        <v>9284</v>
      </c>
      <c r="C79" s="662" t="s">
        <v>6926</v>
      </c>
      <c r="D79" s="662" t="s">
        <v>9313</v>
      </c>
      <c r="E79" s="662" t="s">
        <v>9314</v>
      </c>
      <c r="F79" s="665">
        <v>4</v>
      </c>
      <c r="G79" s="665">
        <v>68</v>
      </c>
      <c r="H79" s="665">
        <v>1</v>
      </c>
      <c r="I79" s="665">
        <v>17</v>
      </c>
      <c r="J79" s="665">
        <v>3</v>
      </c>
      <c r="K79" s="665">
        <v>51</v>
      </c>
      <c r="L79" s="665">
        <v>0.75</v>
      </c>
      <c r="M79" s="665">
        <v>17</v>
      </c>
      <c r="N79" s="665">
        <v>7</v>
      </c>
      <c r="O79" s="665">
        <v>119</v>
      </c>
      <c r="P79" s="678">
        <v>1.75</v>
      </c>
      <c r="Q79" s="666">
        <v>17</v>
      </c>
    </row>
    <row r="80" spans="1:17" ht="14.4" customHeight="1" x14ac:dyDescent="0.3">
      <c r="A80" s="661" t="s">
        <v>9283</v>
      </c>
      <c r="B80" s="662" t="s">
        <v>9284</v>
      </c>
      <c r="C80" s="662" t="s">
        <v>6926</v>
      </c>
      <c r="D80" s="662" t="s">
        <v>9315</v>
      </c>
      <c r="E80" s="662" t="s">
        <v>9316</v>
      </c>
      <c r="F80" s="665"/>
      <c r="G80" s="665"/>
      <c r="H80" s="665"/>
      <c r="I80" s="665"/>
      <c r="J80" s="665">
        <v>1</v>
      </c>
      <c r="K80" s="665">
        <v>107</v>
      </c>
      <c r="L80" s="665"/>
      <c r="M80" s="665">
        <v>107</v>
      </c>
      <c r="N80" s="665"/>
      <c r="O80" s="665"/>
      <c r="P80" s="678"/>
      <c r="Q80" s="666"/>
    </row>
    <row r="81" spans="1:17" ht="14.4" customHeight="1" x14ac:dyDescent="0.3">
      <c r="A81" s="661" t="s">
        <v>9283</v>
      </c>
      <c r="B81" s="662" t="s">
        <v>9284</v>
      </c>
      <c r="C81" s="662" t="s">
        <v>6926</v>
      </c>
      <c r="D81" s="662" t="s">
        <v>9317</v>
      </c>
      <c r="E81" s="662" t="s">
        <v>9318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64</v>
      </c>
      <c r="P81" s="678"/>
      <c r="Q81" s="666">
        <v>64</v>
      </c>
    </row>
    <row r="82" spans="1:17" ht="14.4" customHeight="1" x14ac:dyDescent="0.3">
      <c r="A82" s="661" t="s">
        <v>9283</v>
      </c>
      <c r="B82" s="662" t="s">
        <v>9284</v>
      </c>
      <c r="C82" s="662" t="s">
        <v>6926</v>
      </c>
      <c r="D82" s="662" t="s">
        <v>9319</v>
      </c>
      <c r="E82" s="662" t="s">
        <v>9320</v>
      </c>
      <c r="F82" s="665"/>
      <c r="G82" s="665"/>
      <c r="H82" s="665"/>
      <c r="I82" s="665"/>
      <c r="J82" s="665"/>
      <c r="K82" s="665"/>
      <c r="L82" s="665"/>
      <c r="M82" s="665"/>
      <c r="N82" s="665">
        <v>13</v>
      </c>
      <c r="O82" s="665">
        <v>611</v>
      </c>
      <c r="P82" s="678"/>
      <c r="Q82" s="666">
        <v>47</v>
      </c>
    </row>
    <row r="83" spans="1:17" ht="14.4" customHeight="1" x14ac:dyDescent="0.3">
      <c r="A83" s="661" t="s">
        <v>9283</v>
      </c>
      <c r="B83" s="662" t="s">
        <v>9284</v>
      </c>
      <c r="C83" s="662" t="s">
        <v>6926</v>
      </c>
      <c r="D83" s="662" t="s">
        <v>9321</v>
      </c>
      <c r="E83" s="662" t="s">
        <v>9322</v>
      </c>
      <c r="F83" s="665">
        <v>4</v>
      </c>
      <c r="G83" s="665">
        <v>240</v>
      </c>
      <c r="H83" s="665">
        <v>1</v>
      </c>
      <c r="I83" s="665">
        <v>60</v>
      </c>
      <c r="J83" s="665">
        <v>2</v>
      </c>
      <c r="K83" s="665">
        <v>120</v>
      </c>
      <c r="L83" s="665">
        <v>0.5</v>
      </c>
      <c r="M83" s="665">
        <v>60</v>
      </c>
      <c r="N83" s="665">
        <v>2</v>
      </c>
      <c r="O83" s="665">
        <v>120</v>
      </c>
      <c r="P83" s="678">
        <v>0.5</v>
      </c>
      <c r="Q83" s="666">
        <v>60</v>
      </c>
    </row>
    <row r="84" spans="1:17" ht="14.4" customHeight="1" x14ac:dyDescent="0.3">
      <c r="A84" s="661" t="s">
        <v>9283</v>
      </c>
      <c r="B84" s="662" t="s">
        <v>9284</v>
      </c>
      <c r="C84" s="662" t="s">
        <v>6926</v>
      </c>
      <c r="D84" s="662" t="s">
        <v>9323</v>
      </c>
      <c r="E84" s="662" t="s">
        <v>9324</v>
      </c>
      <c r="F84" s="665">
        <v>1</v>
      </c>
      <c r="G84" s="665">
        <v>19</v>
      </c>
      <c r="H84" s="665">
        <v>1</v>
      </c>
      <c r="I84" s="665">
        <v>19</v>
      </c>
      <c r="J84" s="665">
        <v>3</v>
      </c>
      <c r="K84" s="665">
        <v>57</v>
      </c>
      <c r="L84" s="665">
        <v>3</v>
      </c>
      <c r="M84" s="665">
        <v>19</v>
      </c>
      <c r="N84" s="665">
        <v>3</v>
      </c>
      <c r="O84" s="665">
        <v>57</v>
      </c>
      <c r="P84" s="678">
        <v>3</v>
      </c>
      <c r="Q84" s="666">
        <v>19</v>
      </c>
    </row>
    <row r="85" spans="1:17" ht="14.4" customHeight="1" x14ac:dyDescent="0.3">
      <c r="A85" s="661" t="s">
        <v>9283</v>
      </c>
      <c r="B85" s="662" t="s">
        <v>9284</v>
      </c>
      <c r="C85" s="662" t="s">
        <v>6926</v>
      </c>
      <c r="D85" s="662" t="s">
        <v>9325</v>
      </c>
      <c r="E85" s="662" t="s">
        <v>9326</v>
      </c>
      <c r="F85" s="665">
        <v>5</v>
      </c>
      <c r="G85" s="665">
        <v>7235</v>
      </c>
      <c r="H85" s="665">
        <v>1</v>
      </c>
      <c r="I85" s="665">
        <v>1447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9283</v>
      </c>
      <c r="B86" s="662" t="s">
        <v>9284</v>
      </c>
      <c r="C86" s="662" t="s">
        <v>6926</v>
      </c>
      <c r="D86" s="662" t="s">
        <v>9327</v>
      </c>
      <c r="E86" s="662" t="s">
        <v>9328</v>
      </c>
      <c r="F86" s="665"/>
      <c r="G86" s="665"/>
      <c r="H86" s="665"/>
      <c r="I86" s="665"/>
      <c r="J86" s="665">
        <v>1</v>
      </c>
      <c r="K86" s="665">
        <v>391</v>
      </c>
      <c r="L86" s="665"/>
      <c r="M86" s="665">
        <v>391</v>
      </c>
      <c r="N86" s="665"/>
      <c r="O86" s="665"/>
      <c r="P86" s="678"/>
      <c r="Q86" s="666"/>
    </row>
    <row r="87" spans="1:17" ht="14.4" customHeight="1" x14ac:dyDescent="0.3">
      <c r="A87" s="661" t="s">
        <v>9283</v>
      </c>
      <c r="B87" s="662" t="s">
        <v>9284</v>
      </c>
      <c r="C87" s="662" t="s">
        <v>6926</v>
      </c>
      <c r="D87" s="662" t="s">
        <v>9329</v>
      </c>
      <c r="E87" s="662" t="s">
        <v>9330</v>
      </c>
      <c r="F87" s="665">
        <v>10</v>
      </c>
      <c r="G87" s="665">
        <v>4610</v>
      </c>
      <c r="H87" s="665">
        <v>1</v>
      </c>
      <c r="I87" s="665">
        <v>461</v>
      </c>
      <c r="J87" s="665">
        <v>2</v>
      </c>
      <c r="K87" s="665">
        <v>924</v>
      </c>
      <c r="L87" s="665">
        <v>0.20043383947939261</v>
      </c>
      <c r="M87" s="665">
        <v>462</v>
      </c>
      <c r="N87" s="665"/>
      <c r="O87" s="665"/>
      <c r="P87" s="678"/>
      <c r="Q87" s="666"/>
    </row>
    <row r="88" spans="1:17" ht="14.4" customHeight="1" x14ac:dyDescent="0.3">
      <c r="A88" s="661" t="s">
        <v>9283</v>
      </c>
      <c r="B88" s="662" t="s">
        <v>9284</v>
      </c>
      <c r="C88" s="662" t="s">
        <v>6926</v>
      </c>
      <c r="D88" s="662" t="s">
        <v>9331</v>
      </c>
      <c r="E88" s="662" t="s">
        <v>9332</v>
      </c>
      <c r="F88" s="665">
        <v>36</v>
      </c>
      <c r="G88" s="665">
        <v>30636</v>
      </c>
      <c r="H88" s="665">
        <v>1</v>
      </c>
      <c r="I88" s="665">
        <v>851</v>
      </c>
      <c r="J88" s="665">
        <v>31</v>
      </c>
      <c r="K88" s="665">
        <v>26405</v>
      </c>
      <c r="L88" s="665">
        <v>0.86189450319885097</v>
      </c>
      <c r="M88" s="665">
        <v>851.77419354838707</v>
      </c>
      <c r="N88" s="665">
        <v>34</v>
      </c>
      <c r="O88" s="665">
        <v>28968</v>
      </c>
      <c r="P88" s="678">
        <v>0.94555424990207604</v>
      </c>
      <c r="Q88" s="666">
        <v>852</v>
      </c>
    </row>
    <row r="89" spans="1:17" ht="14.4" customHeight="1" x14ac:dyDescent="0.3">
      <c r="A89" s="661" t="s">
        <v>9283</v>
      </c>
      <c r="B89" s="662" t="s">
        <v>9284</v>
      </c>
      <c r="C89" s="662" t="s">
        <v>6926</v>
      </c>
      <c r="D89" s="662" t="s">
        <v>9333</v>
      </c>
      <c r="E89" s="662" t="s">
        <v>9334</v>
      </c>
      <c r="F89" s="665">
        <v>1</v>
      </c>
      <c r="G89" s="665">
        <v>166</v>
      </c>
      <c r="H89" s="665">
        <v>1</v>
      </c>
      <c r="I89" s="665">
        <v>166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9283</v>
      </c>
      <c r="B90" s="662" t="s">
        <v>9284</v>
      </c>
      <c r="C90" s="662" t="s">
        <v>6926</v>
      </c>
      <c r="D90" s="662" t="s">
        <v>9335</v>
      </c>
      <c r="E90" s="662" t="s">
        <v>9336</v>
      </c>
      <c r="F90" s="665">
        <v>1</v>
      </c>
      <c r="G90" s="665">
        <v>236</v>
      </c>
      <c r="H90" s="665">
        <v>1</v>
      </c>
      <c r="I90" s="665">
        <v>236</v>
      </c>
      <c r="J90" s="665">
        <v>1</v>
      </c>
      <c r="K90" s="665">
        <v>237</v>
      </c>
      <c r="L90" s="665">
        <v>1.0042372881355932</v>
      </c>
      <c r="M90" s="665">
        <v>237</v>
      </c>
      <c r="N90" s="665"/>
      <c r="O90" s="665"/>
      <c r="P90" s="678"/>
      <c r="Q90" s="666"/>
    </row>
    <row r="91" spans="1:17" ht="14.4" customHeight="1" x14ac:dyDescent="0.3">
      <c r="A91" s="661" t="s">
        <v>9283</v>
      </c>
      <c r="B91" s="662" t="s">
        <v>9284</v>
      </c>
      <c r="C91" s="662" t="s">
        <v>6926</v>
      </c>
      <c r="D91" s="662" t="s">
        <v>9337</v>
      </c>
      <c r="E91" s="662" t="s">
        <v>9338</v>
      </c>
      <c r="F91" s="665">
        <v>1</v>
      </c>
      <c r="G91" s="665">
        <v>308</v>
      </c>
      <c r="H91" s="665">
        <v>1</v>
      </c>
      <c r="I91" s="665">
        <v>308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9283</v>
      </c>
      <c r="B92" s="662" t="s">
        <v>9284</v>
      </c>
      <c r="C92" s="662" t="s">
        <v>6926</v>
      </c>
      <c r="D92" s="662" t="s">
        <v>9339</v>
      </c>
      <c r="E92" s="662" t="s">
        <v>9340</v>
      </c>
      <c r="F92" s="665">
        <v>1</v>
      </c>
      <c r="G92" s="665">
        <v>1210</v>
      </c>
      <c r="H92" s="665">
        <v>1</v>
      </c>
      <c r="I92" s="665">
        <v>1210</v>
      </c>
      <c r="J92" s="665">
        <v>2</v>
      </c>
      <c r="K92" s="665">
        <v>2428</v>
      </c>
      <c r="L92" s="665">
        <v>2.0066115702479337</v>
      </c>
      <c r="M92" s="665">
        <v>1214</v>
      </c>
      <c r="N92" s="665">
        <v>1</v>
      </c>
      <c r="O92" s="665">
        <v>1216</v>
      </c>
      <c r="P92" s="678">
        <v>1.0049586776859505</v>
      </c>
      <c r="Q92" s="666">
        <v>1216</v>
      </c>
    </row>
    <row r="93" spans="1:17" ht="14.4" customHeight="1" x14ac:dyDescent="0.3">
      <c r="A93" s="661" t="s">
        <v>9283</v>
      </c>
      <c r="B93" s="662" t="s">
        <v>9284</v>
      </c>
      <c r="C93" s="662" t="s">
        <v>6926</v>
      </c>
      <c r="D93" s="662" t="s">
        <v>9341</v>
      </c>
      <c r="E93" s="662" t="s">
        <v>9342</v>
      </c>
      <c r="F93" s="665">
        <v>2</v>
      </c>
      <c r="G93" s="665">
        <v>1566</v>
      </c>
      <c r="H93" s="665">
        <v>1</v>
      </c>
      <c r="I93" s="665">
        <v>783</v>
      </c>
      <c r="J93" s="665">
        <v>3</v>
      </c>
      <c r="K93" s="665">
        <v>2351</v>
      </c>
      <c r="L93" s="665">
        <v>1.5012771392081736</v>
      </c>
      <c r="M93" s="665">
        <v>783.66666666666663</v>
      </c>
      <c r="N93" s="665">
        <v>9</v>
      </c>
      <c r="O93" s="665">
        <v>7074</v>
      </c>
      <c r="P93" s="678">
        <v>4.5172413793103452</v>
      </c>
      <c r="Q93" s="666">
        <v>786</v>
      </c>
    </row>
    <row r="94" spans="1:17" ht="14.4" customHeight="1" x14ac:dyDescent="0.3">
      <c r="A94" s="661" t="s">
        <v>9283</v>
      </c>
      <c r="B94" s="662" t="s">
        <v>9284</v>
      </c>
      <c r="C94" s="662" t="s">
        <v>6926</v>
      </c>
      <c r="D94" s="662" t="s">
        <v>9343</v>
      </c>
      <c r="E94" s="662" t="s">
        <v>9344</v>
      </c>
      <c r="F94" s="665">
        <v>2</v>
      </c>
      <c r="G94" s="665">
        <v>1194</v>
      </c>
      <c r="H94" s="665">
        <v>1</v>
      </c>
      <c r="I94" s="665">
        <v>597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9283</v>
      </c>
      <c r="B95" s="662" t="s">
        <v>9284</v>
      </c>
      <c r="C95" s="662" t="s">
        <v>6926</v>
      </c>
      <c r="D95" s="662" t="s">
        <v>9345</v>
      </c>
      <c r="E95" s="662" t="s">
        <v>9346</v>
      </c>
      <c r="F95" s="665"/>
      <c r="G95" s="665"/>
      <c r="H95" s="665"/>
      <c r="I95" s="665"/>
      <c r="J95" s="665">
        <v>2</v>
      </c>
      <c r="K95" s="665">
        <v>456</v>
      </c>
      <c r="L95" s="665"/>
      <c r="M95" s="665">
        <v>228</v>
      </c>
      <c r="N95" s="665">
        <v>2</v>
      </c>
      <c r="O95" s="665">
        <v>456</v>
      </c>
      <c r="P95" s="678"/>
      <c r="Q95" s="666">
        <v>228</v>
      </c>
    </row>
    <row r="96" spans="1:17" ht="14.4" customHeight="1" x14ac:dyDescent="0.3">
      <c r="A96" s="661" t="s">
        <v>9283</v>
      </c>
      <c r="B96" s="662" t="s">
        <v>9284</v>
      </c>
      <c r="C96" s="662" t="s">
        <v>6926</v>
      </c>
      <c r="D96" s="662" t="s">
        <v>9347</v>
      </c>
      <c r="E96" s="662" t="s">
        <v>9348</v>
      </c>
      <c r="F96" s="665">
        <v>2</v>
      </c>
      <c r="G96" s="665">
        <v>314</v>
      </c>
      <c r="H96" s="665">
        <v>1</v>
      </c>
      <c r="I96" s="665">
        <v>157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9283</v>
      </c>
      <c r="B97" s="662" t="s">
        <v>9284</v>
      </c>
      <c r="C97" s="662" t="s">
        <v>6926</v>
      </c>
      <c r="D97" s="662" t="s">
        <v>9349</v>
      </c>
      <c r="E97" s="662" t="s">
        <v>9350</v>
      </c>
      <c r="F97" s="665">
        <v>2</v>
      </c>
      <c r="G97" s="665">
        <v>920</v>
      </c>
      <c r="H97" s="665">
        <v>1</v>
      </c>
      <c r="I97" s="665">
        <v>460</v>
      </c>
      <c r="J97" s="665">
        <v>1</v>
      </c>
      <c r="K97" s="665">
        <v>461</v>
      </c>
      <c r="L97" s="665">
        <v>0.50108695652173918</v>
      </c>
      <c r="M97" s="665">
        <v>461</v>
      </c>
      <c r="N97" s="665">
        <v>2</v>
      </c>
      <c r="O97" s="665">
        <v>922</v>
      </c>
      <c r="P97" s="678">
        <v>1.0021739130434784</v>
      </c>
      <c r="Q97" s="666">
        <v>461</v>
      </c>
    </row>
    <row r="98" spans="1:17" ht="14.4" customHeight="1" x14ac:dyDescent="0.3">
      <c r="A98" s="661" t="s">
        <v>9283</v>
      </c>
      <c r="B98" s="662" t="s">
        <v>9284</v>
      </c>
      <c r="C98" s="662" t="s">
        <v>6926</v>
      </c>
      <c r="D98" s="662" t="s">
        <v>9351</v>
      </c>
      <c r="E98" s="662" t="s">
        <v>9352</v>
      </c>
      <c r="F98" s="665">
        <v>6</v>
      </c>
      <c r="G98" s="665">
        <v>3360</v>
      </c>
      <c r="H98" s="665">
        <v>1</v>
      </c>
      <c r="I98" s="665">
        <v>560</v>
      </c>
      <c r="J98" s="665">
        <v>2</v>
      </c>
      <c r="K98" s="665">
        <v>1122</v>
      </c>
      <c r="L98" s="665">
        <v>0.33392857142857141</v>
      </c>
      <c r="M98" s="665">
        <v>561</v>
      </c>
      <c r="N98" s="665">
        <v>1</v>
      </c>
      <c r="O98" s="665">
        <v>561</v>
      </c>
      <c r="P98" s="678">
        <v>0.1669642857142857</v>
      </c>
      <c r="Q98" s="666">
        <v>561</v>
      </c>
    </row>
    <row r="99" spans="1:17" ht="14.4" customHeight="1" x14ac:dyDescent="0.3">
      <c r="A99" s="661" t="s">
        <v>9283</v>
      </c>
      <c r="B99" s="662" t="s">
        <v>9284</v>
      </c>
      <c r="C99" s="662" t="s">
        <v>6926</v>
      </c>
      <c r="D99" s="662" t="s">
        <v>9353</v>
      </c>
      <c r="E99" s="662" t="s">
        <v>9354</v>
      </c>
      <c r="F99" s="665">
        <v>4</v>
      </c>
      <c r="G99" s="665">
        <v>524</v>
      </c>
      <c r="H99" s="665">
        <v>1</v>
      </c>
      <c r="I99" s="665">
        <v>131</v>
      </c>
      <c r="J99" s="665">
        <v>1</v>
      </c>
      <c r="K99" s="665">
        <v>132</v>
      </c>
      <c r="L99" s="665">
        <v>0.25190839694656486</v>
      </c>
      <c r="M99" s="665">
        <v>132</v>
      </c>
      <c r="N99" s="665"/>
      <c r="O99" s="665"/>
      <c r="P99" s="678"/>
      <c r="Q99" s="666"/>
    </row>
    <row r="100" spans="1:17" ht="14.4" customHeight="1" x14ac:dyDescent="0.3">
      <c r="A100" s="661" t="s">
        <v>9283</v>
      </c>
      <c r="B100" s="662" t="s">
        <v>9284</v>
      </c>
      <c r="C100" s="662" t="s">
        <v>6926</v>
      </c>
      <c r="D100" s="662" t="s">
        <v>9355</v>
      </c>
      <c r="E100" s="662" t="s">
        <v>9356</v>
      </c>
      <c r="F100" s="665">
        <v>1</v>
      </c>
      <c r="G100" s="665">
        <v>177</v>
      </c>
      <c r="H100" s="665">
        <v>1</v>
      </c>
      <c r="I100" s="665">
        <v>177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9283</v>
      </c>
      <c r="B101" s="662" t="s">
        <v>9284</v>
      </c>
      <c r="C101" s="662" t="s">
        <v>6926</v>
      </c>
      <c r="D101" s="662" t="s">
        <v>9357</v>
      </c>
      <c r="E101" s="662" t="s">
        <v>9358</v>
      </c>
      <c r="F101" s="665">
        <v>2</v>
      </c>
      <c r="G101" s="665">
        <v>824</v>
      </c>
      <c r="H101" s="665">
        <v>1</v>
      </c>
      <c r="I101" s="665">
        <v>412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9283</v>
      </c>
      <c r="B102" s="662" t="s">
        <v>9284</v>
      </c>
      <c r="C102" s="662" t="s">
        <v>6926</v>
      </c>
      <c r="D102" s="662" t="s">
        <v>9359</v>
      </c>
      <c r="E102" s="662" t="s">
        <v>9360</v>
      </c>
      <c r="F102" s="665">
        <v>1</v>
      </c>
      <c r="G102" s="665">
        <v>939</v>
      </c>
      <c r="H102" s="665">
        <v>1</v>
      </c>
      <c r="I102" s="665">
        <v>939</v>
      </c>
      <c r="J102" s="665">
        <v>2</v>
      </c>
      <c r="K102" s="665">
        <v>1880</v>
      </c>
      <c r="L102" s="665">
        <v>2.0021299254526093</v>
      </c>
      <c r="M102" s="665">
        <v>940</v>
      </c>
      <c r="N102" s="665">
        <v>1</v>
      </c>
      <c r="O102" s="665">
        <v>940</v>
      </c>
      <c r="P102" s="678">
        <v>1.0010649627263046</v>
      </c>
      <c r="Q102" s="666">
        <v>940</v>
      </c>
    </row>
    <row r="103" spans="1:17" ht="14.4" customHeight="1" x14ac:dyDescent="0.3">
      <c r="A103" s="661" t="s">
        <v>9283</v>
      </c>
      <c r="B103" s="662" t="s">
        <v>9284</v>
      </c>
      <c r="C103" s="662" t="s">
        <v>6926</v>
      </c>
      <c r="D103" s="662" t="s">
        <v>9361</v>
      </c>
      <c r="E103" s="662" t="s">
        <v>9362</v>
      </c>
      <c r="F103" s="665">
        <v>2</v>
      </c>
      <c r="G103" s="665">
        <v>788</v>
      </c>
      <c r="H103" s="665">
        <v>1</v>
      </c>
      <c r="I103" s="665">
        <v>394</v>
      </c>
      <c r="J103" s="665"/>
      <c r="K103" s="665"/>
      <c r="L103" s="665"/>
      <c r="M103" s="665"/>
      <c r="N103" s="665">
        <v>1</v>
      </c>
      <c r="O103" s="665">
        <v>395</v>
      </c>
      <c r="P103" s="678">
        <v>0.50126903553299496</v>
      </c>
      <c r="Q103" s="666">
        <v>395</v>
      </c>
    </row>
    <row r="104" spans="1:17" ht="14.4" customHeight="1" x14ac:dyDescent="0.3">
      <c r="A104" s="661" t="s">
        <v>9283</v>
      </c>
      <c r="B104" s="662" t="s">
        <v>9284</v>
      </c>
      <c r="C104" s="662" t="s">
        <v>6926</v>
      </c>
      <c r="D104" s="662" t="s">
        <v>9363</v>
      </c>
      <c r="E104" s="662" t="s">
        <v>9364</v>
      </c>
      <c r="F104" s="665">
        <v>4</v>
      </c>
      <c r="G104" s="665">
        <v>2292</v>
      </c>
      <c r="H104" s="665">
        <v>1</v>
      </c>
      <c r="I104" s="665">
        <v>573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9283</v>
      </c>
      <c r="B105" s="662" t="s">
        <v>9284</v>
      </c>
      <c r="C105" s="662" t="s">
        <v>6926</v>
      </c>
      <c r="D105" s="662" t="s">
        <v>9365</v>
      </c>
      <c r="E105" s="662" t="s">
        <v>9366</v>
      </c>
      <c r="F105" s="665">
        <v>1</v>
      </c>
      <c r="G105" s="665">
        <v>309</v>
      </c>
      <c r="H105" s="665">
        <v>1</v>
      </c>
      <c r="I105" s="665">
        <v>309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9283</v>
      </c>
      <c r="B106" s="662" t="s">
        <v>9284</v>
      </c>
      <c r="C106" s="662" t="s">
        <v>6926</v>
      </c>
      <c r="D106" s="662" t="s">
        <v>9367</v>
      </c>
      <c r="E106" s="662" t="s">
        <v>9368</v>
      </c>
      <c r="F106" s="665">
        <v>1</v>
      </c>
      <c r="G106" s="665">
        <v>88</v>
      </c>
      <c r="H106" s="665">
        <v>1</v>
      </c>
      <c r="I106" s="665">
        <v>88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9283</v>
      </c>
      <c r="B107" s="662" t="s">
        <v>9284</v>
      </c>
      <c r="C107" s="662" t="s">
        <v>6926</v>
      </c>
      <c r="D107" s="662" t="s">
        <v>9369</v>
      </c>
      <c r="E107" s="662" t="s">
        <v>9370</v>
      </c>
      <c r="F107" s="665">
        <v>2513</v>
      </c>
      <c r="G107" s="665">
        <v>72877</v>
      </c>
      <c r="H107" s="665">
        <v>1</v>
      </c>
      <c r="I107" s="665">
        <v>29</v>
      </c>
      <c r="J107" s="665">
        <v>2663</v>
      </c>
      <c r="K107" s="665">
        <v>79072</v>
      </c>
      <c r="L107" s="665">
        <v>1.0850062433964076</v>
      </c>
      <c r="M107" s="665">
        <v>29.692827638002253</v>
      </c>
      <c r="N107" s="665">
        <v>2293</v>
      </c>
      <c r="O107" s="665">
        <v>68790</v>
      </c>
      <c r="P107" s="678">
        <v>0.94391920633395998</v>
      </c>
      <c r="Q107" s="666">
        <v>30</v>
      </c>
    </row>
    <row r="108" spans="1:17" ht="14.4" customHeight="1" x14ac:dyDescent="0.3">
      <c r="A108" s="661" t="s">
        <v>9283</v>
      </c>
      <c r="B108" s="662" t="s">
        <v>9284</v>
      </c>
      <c r="C108" s="662" t="s">
        <v>6926</v>
      </c>
      <c r="D108" s="662" t="s">
        <v>9371</v>
      </c>
      <c r="E108" s="662" t="s">
        <v>9372</v>
      </c>
      <c r="F108" s="665">
        <v>4</v>
      </c>
      <c r="G108" s="665">
        <v>200</v>
      </c>
      <c r="H108" s="665">
        <v>1</v>
      </c>
      <c r="I108" s="665">
        <v>50</v>
      </c>
      <c r="J108" s="665">
        <v>2</v>
      </c>
      <c r="K108" s="665">
        <v>100</v>
      </c>
      <c r="L108" s="665">
        <v>0.5</v>
      </c>
      <c r="M108" s="665">
        <v>50</v>
      </c>
      <c r="N108" s="665">
        <v>2</v>
      </c>
      <c r="O108" s="665">
        <v>100</v>
      </c>
      <c r="P108" s="678">
        <v>0.5</v>
      </c>
      <c r="Q108" s="666">
        <v>50</v>
      </c>
    </row>
    <row r="109" spans="1:17" ht="14.4" customHeight="1" x14ac:dyDescent="0.3">
      <c r="A109" s="661" t="s">
        <v>9283</v>
      </c>
      <c r="B109" s="662" t="s">
        <v>9284</v>
      </c>
      <c r="C109" s="662" t="s">
        <v>6926</v>
      </c>
      <c r="D109" s="662" t="s">
        <v>9373</v>
      </c>
      <c r="E109" s="662" t="s">
        <v>9374</v>
      </c>
      <c r="F109" s="665">
        <v>241</v>
      </c>
      <c r="G109" s="665">
        <v>2892</v>
      </c>
      <c r="H109" s="665">
        <v>1</v>
      </c>
      <c r="I109" s="665">
        <v>12</v>
      </c>
      <c r="J109" s="665">
        <v>258</v>
      </c>
      <c r="K109" s="665">
        <v>3072</v>
      </c>
      <c r="L109" s="665">
        <v>1.0622406639004149</v>
      </c>
      <c r="M109" s="665">
        <v>11.906976744186046</v>
      </c>
      <c r="N109" s="665">
        <v>326</v>
      </c>
      <c r="O109" s="665">
        <v>3912</v>
      </c>
      <c r="P109" s="678">
        <v>1.3526970954356847</v>
      </c>
      <c r="Q109" s="666">
        <v>12</v>
      </c>
    </row>
    <row r="110" spans="1:17" ht="14.4" customHeight="1" x14ac:dyDescent="0.3">
      <c r="A110" s="661" t="s">
        <v>9283</v>
      </c>
      <c r="B110" s="662" t="s">
        <v>9284</v>
      </c>
      <c r="C110" s="662" t="s">
        <v>6926</v>
      </c>
      <c r="D110" s="662" t="s">
        <v>9375</v>
      </c>
      <c r="E110" s="662" t="s">
        <v>9376</v>
      </c>
      <c r="F110" s="665">
        <v>7</v>
      </c>
      <c r="G110" s="665">
        <v>1267</v>
      </c>
      <c r="H110" s="665">
        <v>1</v>
      </c>
      <c r="I110" s="665">
        <v>181</v>
      </c>
      <c r="J110" s="665">
        <v>5</v>
      </c>
      <c r="K110" s="665">
        <v>910</v>
      </c>
      <c r="L110" s="665">
        <v>0.71823204419889508</v>
      </c>
      <c r="M110" s="665">
        <v>182</v>
      </c>
      <c r="N110" s="665">
        <v>2</v>
      </c>
      <c r="O110" s="665">
        <v>364</v>
      </c>
      <c r="P110" s="678">
        <v>0.287292817679558</v>
      </c>
      <c r="Q110" s="666">
        <v>182</v>
      </c>
    </row>
    <row r="111" spans="1:17" ht="14.4" customHeight="1" x14ac:dyDescent="0.3">
      <c r="A111" s="661" t="s">
        <v>9283</v>
      </c>
      <c r="B111" s="662" t="s">
        <v>9284</v>
      </c>
      <c r="C111" s="662" t="s">
        <v>6926</v>
      </c>
      <c r="D111" s="662" t="s">
        <v>9377</v>
      </c>
      <c r="E111" s="662" t="s">
        <v>9378</v>
      </c>
      <c r="F111" s="665">
        <v>226</v>
      </c>
      <c r="G111" s="665">
        <v>16046</v>
      </c>
      <c r="H111" s="665">
        <v>1</v>
      </c>
      <c r="I111" s="665">
        <v>71</v>
      </c>
      <c r="J111" s="665">
        <v>56</v>
      </c>
      <c r="K111" s="665">
        <v>3987</v>
      </c>
      <c r="L111" s="665">
        <v>0.24847313972329552</v>
      </c>
      <c r="M111" s="665">
        <v>71.196428571428569</v>
      </c>
      <c r="N111" s="665">
        <v>11</v>
      </c>
      <c r="O111" s="665">
        <v>792</v>
      </c>
      <c r="P111" s="678">
        <v>4.9358095475507915E-2</v>
      </c>
      <c r="Q111" s="666">
        <v>72</v>
      </c>
    </row>
    <row r="112" spans="1:17" ht="14.4" customHeight="1" x14ac:dyDescent="0.3">
      <c r="A112" s="661" t="s">
        <v>9283</v>
      </c>
      <c r="B112" s="662" t="s">
        <v>9284</v>
      </c>
      <c r="C112" s="662" t="s">
        <v>6926</v>
      </c>
      <c r="D112" s="662" t="s">
        <v>9379</v>
      </c>
      <c r="E112" s="662" t="s">
        <v>9380</v>
      </c>
      <c r="F112" s="665">
        <v>6</v>
      </c>
      <c r="G112" s="665">
        <v>1092</v>
      </c>
      <c r="H112" s="665">
        <v>1</v>
      </c>
      <c r="I112" s="665">
        <v>182</v>
      </c>
      <c r="J112" s="665">
        <v>1</v>
      </c>
      <c r="K112" s="665">
        <v>183</v>
      </c>
      <c r="L112" s="665">
        <v>0.16758241758241757</v>
      </c>
      <c r="M112" s="665">
        <v>183</v>
      </c>
      <c r="N112" s="665">
        <v>2</v>
      </c>
      <c r="O112" s="665">
        <v>366</v>
      </c>
      <c r="P112" s="678">
        <v>0.33516483516483514</v>
      </c>
      <c r="Q112" s="666">
        <v>183</v>
      </c>
    </row>
    <row r="113" spans="1:17" ht="14.4" customHeight="1" x14ac:dyDescent="0.3">
      <c r="A113" s="661" t="s">
        <v>9283</v>
      </c>
      <c r="B113" s="662" t="s">
        <v>9284</v>
      </c>
      <c r="C113" s="662" t="s">
        <v>6926</v>
      </c>
      <c r="D113" s="662" t="s">
        <v>9205</v>
      </c>
      <c r="E113" s="662" t="s">
        <v>9206</v>
      </c>
      <c r="F113" s="665"/>
      <c r="G113" s="665"/>
      <c r="H113" s="665"/>
      <c r="I113" s="665"/>
      <c r="J113" s="665">
        <v>3</v>
      </c>
      <c r="K113" s="665">
        <v>3783</v>
      </c>
      <c r="L113" s="665"/>
      <c r="M113" s="665">
        <v>1261</v>
      </c>
      <c r="N113" s="665"/>
      <c r="O113" s="665"/>
      <c r="P113" s="678"/>
      <c r="Q113" s="666"/>
    </row>
    <row r="114" spans="1:17" ht="14.4" customHeight="1" x14ac:dyDescent="0.3">
      <c r="A114" s="661" t="s">
        <v>9283</v>
      </c>
      <c r="B114" s="662" t="s">
        <v>9284</v>
      </c>
      <c r="C114" s="662" t="s">
        <v>6926</v>
      </c>
      <c r="D114" s="662" t="s">
        <v>9381</v>
      </c>
      <c r="E114" s="662" t="s">
        <v>9382</v>
      </c>
      <c r="F114" s="665">
        <v>1223</v>
      </c>
      <c r="G114" s="665">
        <v>179781</v>
      </c>
      <c r="H114" s="665">
        <v>1</v>
      </c>
      <c r="I114" s="665">
        <v>147</v>
      </c>
      <c r="J114" s="665">
        <v>1289</v>
      </c>
      <c r="K114" s="665">
        <v>190094</v>
      </c>
      <c r="L114" s="665">
        <v>1.0573642376001913</v>
      </c>
      <c r="M114" s="665">
        <v>147.47401086113265</v>
      </c>
      <c r="N114" s="665">
        <v>1205</v>
      </c>
      <c r="O114" s="665">
        <v>178340</v>
      </c>
      <c r="P114" s="678">
        <v>0.9919846924869703</v>
      </c>
      <c r="Q114" s="666">
        <v>148</v>
      </c>
    </row>
    <row r="115" spans="1:17" ht="14.4" customHeight="1" x14ac:dyDescent="0.3">
      <c r="A115" s="661" t="s">
        <v>9283</v>
      </c>
      <c r="B115" s="662" t="s">
        <v>9284</v>
      </c>
      <c r="C115" s="662" t="s">
        <v>6926</v>
      </c>
      <c r="D115" s="662" t="s">
        <v>9383</v>
      </c>
      <c r="E115" s="662" t="s">
        <v>9384</v>
      </c>
      <c r="F115" s="665">
        <v>2774</v>
      </c>
      <c r="G115" s="665">
        <v>80446</v>
      </c>
      <c r="H115" s="665">
        <v>1</v>
      </c>
      <c r="I115" s="665">
        <v>29</v>
      </c>
      <c r="J115" s="665">
        <v>2848</v>
      </c>
      <c r="K115" s="665">
        <v>84576</v>
      </c>
      <c r="L115" s="665">
        <v>1.051338786266564</v>
      </c>
      <c r="M115" s="665">
        <v>29.696629213483146</v>
      </c>
      <c r="N115" s="665">
        <v>2396</v>
      </c>
      <c r="O115" s="665">
        <v>71880</v>
      </c>
      <c r="P115" s="678">
        <v>0.89351863361758199</v>
      </c>
      <c r="Q115" s="666">
        <v>30</v>
      </c>
    </row>
    <row r="116" spans="1:17" ht="14.4" customHeight="1" x14ac:dyDescent="0.3">
      <c r="A116" s="661" t="s">
        <v>9283</v>
      </c>
      <c r="B116" s="662" t="s">
        <v>9284</v>
      </c>
      <c r="C116" s="662" t="s">
        <v>6926</v>
      </c>
      <c r="D116" s="662" t="s">
        <v>9385</v>
      </c>
      <c r="E116" s="662" t="s">
        <v>9386</v>
      </c>
      <c r="F116" s="665">
        <v>532</v>
      </c>
      <c r="G116" s="665">
        <v>16492</v>
      </c>
      <c r="H116" s="665">
        <v>1</v>
      </c>
      <c r="I116" s="665">
        <v>31</v>
      </c>
      <c r="J116" s="665">
        <v>531</v>
      </c>
      <c r="K116" s="665">
        <v>16461</v>
      </c>
      <c r="L116" s="665">
        <v>0.99812030075187974</v>
      </c>
      <c r="M116" s="665">
        <v>31</v>
      </c>
      <c r="N116" s="665">
        <v>514</v>
      </c>
      <c r="O116" s="665">
        <v>15934</v>
      </c>
      <c r="P116" s="678">
        <v>0.96616541353383456</v>
      </c>
      <c r="Q116" s="666">
        <v>31</v>
      </c>
    </row>
    <row r="117" spans="1:17" ht="14.4" customHeight="1" x14ac:dyDescent="0.3">
      <c r="A117" s="661" t="s">
        <v>9283</v>
      </c>
      <c r="B117" s="662" t="s">
        <v>9284</v>
      </c>
      <c r="C117" s="662" t="s">
        <v>6926</v>
      </c>
      <c r="D117" s="662" t="s">
        <v>9387</v>
      </c>
      <c r="E117" s="662" t="s">
        <v>9388</v>
      </c>
      <c r="F117" s="665">
        <v>1254</v>
      </c>
      <c r="G117" s="665">
        <v>33858</v>
      </c>
      <c r="H117" s="665">
        <v>1</v>
      </c>
      <c r="I117" s="665">
        <v>27</v>
      </c>
      <c r="J117" s="665">
        <v>1310</v>
      </c>
      <c r="K117" s="665">
        <v>35262</v>
      </c>
      <c r="L117" s="665">
        <v>1.0414673046251994</v>
      </c>
      <c r="M117" s="665">
        <v>26.917557251908399</v>
      </c>
      <c r="N117" s="665">
        <v>1188</v>
      </c>
      <c r="O117" s="665">
        <v>32076</v>
      </c>
      <c r="P117" s="678">
        <v>0.94736842105263153</v>
      </c>
      <c r="Q117" s="666">
        <v>27</v>
      </c>
    </row>
    <row r="118" spans="1:17" ht="14.4" customHeight="1" x14ac:dyDescent="0.3">
      <c r="A118" s="661" t="s">
        <v>9283</v>
      </c>
      <c r="B118" s="662" t="s">
        <v>9284</v>
      </c>
      <c r="C118" s="662" t="s">
        <v>6926</v>
      </c>
      <c r="D118" s="662" t="s">
        <v>9389</v>
      </c>
      <c r="E118" s="662" t="s">
        <v>9390</v>
      </c>
      <c r="F118" s="665">
        <v>2</v>
      </c>
      <c r="G118" s="665">
        <v>506</v>
      </c>
      <c r="H118" s="665">
        <v>1</v>
      </c>
      <c r="I118" s="665">
        <v>253</v>
      </c>
      <c r="J118" s="665"/>
      <c r="K118" s="665"/>
      <c r="L118" s="665"/>
      <c r="M118" s="665"/>
      <c r="N118" s="665">
        <v>3</v>
      </c>
      <c r="O118" s="665">
        <v>765</v>
      </c>
      <c r="P118" s="678">
        <v>1.5118577075098814</v>
      </c>
      <c r="Q118" s="666">
        <v>255</v>
      </c>
    </row>
    <row r="119" spans="1:17" ht="14.4" customHeight="1" x14ac:dyDescent="0.3">
      <c r="A119" s="661" t="s">
        <v>9283</v>
      </c>
      <c r="B119" s="662" t="s">
        <v>9284</v>
      </c>
      <c r="C119" s="662" t="s">
        <v>6926</v>
      </c>
      <c r="D119" s="662" t="s">
        <v>9391</v>
      </c>
      <c r="E119" s="662" t="s">
        <v>9392</v>
      </c>
      <c r="F119" s="665">
        <v>1</v>
      </c>
      <c r="G119" s="665">
        <v>22</v>
      </c>
      <c r="H119" s="665">
        <v>1</v>
      </c>
      <c r="I119" s="665">
        <v>22</v>
      </c>
      <c r="J119" s="665"/>
      <c r="K119" s="665"/>
      <c r="L119" s="665"/>
      <c r="M119" s="665"/>
      <c r="N119" s="665">
        <v>1</v>
      </c>
      <c r="O119" s="665">
        <v>22</v>
      </c>
      <c r="P119" s="678">
        <v>1</v>
      </c>
      <c r="Q119" s="666">
        <v>22</v>
      </c>
    </row>
    <row r="120" spans="1:17" ht="14.4" customHeight="1" x14ac:dyDescent="0.3">
      <c r="A120" s="661" t="s">
        <v>9283</v>
      </c>
      <c r="B120" s="662" t="s">
        <v>9284</v>
      </c>
      <c r="C120" s="662" t="s">
        <v>6926</v>
      </c>
      <c r="D120" s="662" t="s">
        <v>9393</v>
      </c>
      <c r="E120" s="662" t="s">
        <v>9394</v>
      </c>
      <c r="F120" s="665">
        <v>1294</v>
      </c>
      <c r="G120" s="665">
        <v>32350</v>
      </c>
      <c r="H120" s="665">
        <v>1</v>
      </c>
      <c r="I120" s="665">
        <v>25</v>
      </c>
      <c r="J120" s="665">
        <v>1321</v>
      </c>
      <c r="K120" s="665">
        <v>32925</v>
      </c>
      <c r="L120" s="665">
        <v>1.017774343122102</v>
      </c>
      <c r="M120" s="665">
        <v>24.924299772899317</v>
      </c>
      <c r="N120" s="665">
        <v>1253</v>
      </c>
      <c r="O120" s="665">
        <v>31325</v>
      </c>
      <c r="P120" s="678">
        <v>0.9683153013910355</v>
      </c>
      <c r="Q120" s="666">
        <v>25</v>
      </c>
    </row>
    <row r="121" spans="1:17" ht="14.4" customHeight="1" x14ac:dyDescent="0.3">
      <c r="A121" s="661" t="s">
        <v>9283</v>
      </c>
      <c r="B121" s="662" t="s">
        <v>9284</v>
      </c>
      <c r="C121" s="662" t="s">
        <v>6926</v>
      </c>
      <c r="D121" s="662" t="s">
        <v>9395</v>
      </c>
      <c r="E121" s="662" t="s">
        <v>9396</v>
      </c>
      <c r="F121" s="665">
        <v>6</v>
      </c>
      <c r="G121" s="665">
        <v>198</v>
      </c>
      <c r="H121" s="665">
        <v>1</v>
      </c>
      <c r="I121" s="665">
        <v>33</v>
      </c>
      <c r="J121" s="665">
        <v>2</v>
      </c>
      <c r="K121" s="665">
        <v>66</v>
      </c>
      <c r="L121" s="665">
        <v>0.33333333333333331</v>
      </c>
      <c r="M121" s="665">
        <v>33</v>
      </c>
      <c r="N121" s="665">
        <v>2</v>
      </c>
      <c r="O121" s="665">
        <v>66</v>
      </c>
      <c r="P121" s="678">
        <v>0.33333333333333331</v>
      </c>
      <c r="Q121" s="666">
        <v>33</v>
      </c>
    </row>
    <row r="122" spans="1:17" ht="14.4" customHeight="1" x14ac:dyDescent="0.3">
      <c r="A122" s="661" t="s">
        <v>9283</v>
      </c>
      <c r="B122" s="662" t="s">
        <v>9284</v>
      </c>
      <c r="C122" s="662" t="s">
        <v>6926</v>
      </c>
      <c r="D122" s="662" t="s">
        <v>9397</v>
      </c>
      <c r="E122" s="662" t="s">
        <v>9398</v>
      </c>
      <c r="F122" s="665">
        <v>1</v>
      </c>
      <c r="G122" s="665">
        <v>30</v>
      </c>
      <c r="H122" s="665">
        <v>1</v>
      </c>
      <c r="I122" s="665">
        <v>30</v>
      </c>
      <c r="J122" s="665"/>
      <c r="K122" s="665"/>
      <c r="L122" s="665"/>
      <c r="M122" s="665"/>
      <c r="N122" s="665">
        <v>1</v>
      </c>
      <c r="O122" s="665">
        <v>30</v>
      </c>
      <c r="P122" s="678">
        <v>1</v>
      </c>
      <c r="Q122" s="666">
        <v>30</v>
      </c>
    </row>
    <row r="123" spans="1:17" ht="14.4" customHeight="1" x14ac:dyDescent="0.3">
      <c r="A123" s="661" t="s">
        <v>9283</v>
      </c>
      <c r="B123" s="662" t="s">
        <v>9284</v>
      </c>
      <c r="C123" s="662" t="s">
        <v>6926</v>
      </c>
      <c r="D123" s="662" t="s">
        <v>9399</v>
      </c>
      <c r="E123" s="662" t="s">
        <v>9400</v>
      </c>
      <c r="F123" s="665">
        <v>2</v>
      </c>
      <c r="G123" s="665">
        <v>408</v>
      </c>
      <c r="H123" s="665">
        <v>1</v>
      </c>
      <c r="I123" s="665">
        <v>204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9283</v>
      </c>
      <c r="B124" s="662" t="s">
        <v>9284</v>
      </c>
      <c r="C124" s="662" t="s">
        <v>6926</v>
      </c>
      <c r="D124" s="662" t="s">
        <v>9401</v>
      </c>
      <c r="E124" s="662" t="s">
        <v>9402</v>
      </c>
      <c r="F124" s="665">
        <v>10</v>
      </c>
      <c r="G124" s="665">
        <v>260</v>
      </c>
      <c r="H124" s="665">
        <v>1</v>
      </c>
      <c r="I124" s="665">
        <v>26</v>
      </c>
      <c r="J124" s="665">
        <v>2</v>
      </c>
      <c r="K124" s="665">
        <v>52</v>
      </c>
      <c r="L124" s="665">
        <v>0.2</v>
      </c>
      <c r="M124" s="665">
        <v>26</v>
      </c>
      <c r="N124" s="665">
        <v>8</v>
      </c>
      <c r="O124" s="665">
        <v>208</v>
      </c>
      <c r="P124" s="678">
        <v>0.8</v>
      </c>
      <c r="Q124" s="666">
        <v>26</v>
      </c>
    </row>
    <row r="125" spans="1:17" ht="14.4" customHeight="1" x14ac:dyDescent="0.3">
      <c r="A125" s="661" t="s">
        <v>9283</v>
      </c>
      <c r="B125" s="662" t="s">
        <v>9284</v>
      </c>
      <c r="C125" s="662" t="s">
        <v>6926</v>
      </c>
      <c r="D125" s="662" t="s">
        <v>9403</v>
      </c>
      <c r="E125" s="662" t="s">
        <v>9404</v>
      </c>
      <c r="F125" s="665">
        <v>122</v>
      </c>
      <c r="G125" s="665">
        <v>10248</v>
      </c>
      <c r="H125" s="665">
        <v>1</v>
      </c>
      <c r="I125" s="665">
        <v>84</v>
      </c>
      <c r="J125" s="665">
        <v>142</v>
      </c>
      <c r="K125" s="665">
        <v>11928</v>
      </c>
      <c r="L125" s="665">
        <v>1.1639344262295082</v>
      </c>
      <c r="M125" s="665">
        <v>84</v>
      </c>
      <c r="N125" s="665">
        <v>154</v>
      </c>
      <c r="O125" s="665">
        <v>12936</v>
      </c>
      <c r="P125" s="678">
        <v>1.2622950819672132</v>
      </c>
      <c r="Q125" s="666">
        <v>84</v>
      </c>
    </row>
    <row r="126" spans="1:17" ht="14.4" customHeight="1" x14ac:dyDescent="0.3">
      <c r="A126" s="661" t="s">
        <v>9283</v>
      </c>
      <c r="B126" s="662" t="s">
        <v>9284</v>
      </c>
      <c r="C126" s="662" t="s">
        <v>6926</v>
      </c>
      <c r="D126" s="662" t="s">
        <v>9405</v>
      </c>
      <c r="E126" s="662" t="s">
        <v>9406</v>
      </c>
      <c r="F126" s="665">
        <v>13</v>
      </c>
      <c r="G126" s="665">
        <v>2262</v>
      </c>
      <c r="H126" s="665">
        <v>1</v>
      </c>
      <c r="I126" s="665">
        <v>174</v>
      </c>
      <c r="J126" s="665">
        <v>7</v>
      </c>
      <c r="K126" s="665">
        <v>1224</v>
      </c>
      <c r="L126" s="665">
        <v>0.54111405835543769</v>
      </c>
      <c r="M126" s="665">
        <v>174.85714285714286</v>
      </c>
      <c r="N126" s="665">
        <v>10</v>
      </c>
      <c r="O126" s="665">
        <v>1750</v>
      </c>
      <c r="P126" s="678">
        <v>0.77365163572060125</v>
      </c>
      <c r="Q126" s="666">
        <v>175</v>
      </c>
    </row>
    <row r="127" spans="1:17" ht="14.4" customHeight="1" x14ac:dyDescent="0.3">
      <c r="A127" s="661" t="s">
        <v>9283</v>
      </c>
      <c r="B127" s="662" t="s">
        <v>9284</v>
      </c>
      <c r="C127" s="662" t="s">
        <v>6926</v>
      </c>
      <c r="D127" s="662" t="s">
        <v>9407</v>
      </c>
      <c r="E127" s="662" t="s">
        <v>9408</v>
      </c>
      <c r="F127" s="665"/>
      <c r="G127" s="665"/>
      <c r="H127" s="665"/>
      <c r="I127" s="665"/>
      <c r="J127" s="665">
        <v>2</v>
      </c>
      <c r="K127" s="665">
        <v>504</v>
      </c>
      <c r="L127" s="665"/>
      <c r="M127" s="665">
        <v>252</v>
      </c>
      <c r="N127" s="665">
        <v>3</v>
      </c>
      <c r="O127" s="665">
        <v>756</v>
      </c>
      <c r="P127" s="678"/>
      <c r="Q127" s="666">
        <v>252</v>
      </c>
    </row>
    <row r="128" spans="1:17" ht="14.4" customHeight="1" x14ac:dyDescent="0.3">
      <c r="A128" s="661" t="s">
        <v>9283</v>
      </c>
      <c r="B128" s="662" t="s">
        <v>9284</v>
      </c>
      <c r="C128" s="662" t="s">
        <v>6926</v>
      </c>
      <c r="D128" s="662" t="s">
        <v>9409</v>
      </c>
      <c r="E128" s="662" t="s">
        <v>9410</v>
      </c>
      <c r="F128" s="665">
        <v>2</v>
      </c>
      <c r="G128" s="665">
        <v>30</v>
      </c>
      <c r="H128" s="665">
        <v>1</v>
      </c>
      <c r="I128" s="665">
        <v>15</v>
      </c>
      <c r="J128" s="665">
        <v>4</v>
      </c>
      <c r="K128" s="665">
        <v>60</v>
      </c>
      <c r="L128" s="665">
        <v>2</v>
      </c>
      <c r="M128" s="665">
        <v>15</v>
      </c>
      <c r="N128" s="665">
        <v>8</v>
      </c>
      <c r="O128" s="665">
        <v>120</v>
      </c>
      <c r="P128" s="678">
        <v>4</v>
      </c>
      <c r="Q128" s="666">
        <v>15</v>
      </c>
    </row>
    <row r="129" spans="1:17" ht="14.4" customHeight="1" x14ac:dyDescent="0.3">
      <c r="A129" s="661" t="s">
        <v>9283</v>
      </c>
      <c r="B129" s="662" t="s">
        <v>9284</v>
      </c>
      <c r="C129" s="662" t="s">
        <v>6926</v>
      </c>
      <c r="D129" s="662" t="s">
        <v>9411</v>
      </c>
      <c r="E129" s="662" t="s">
        <v>9412</v>
      </c>
      <c r="F129" s="665">
        <v>26</v>
      </c>
      <c r="G129" s="665">
        <v>598</v>
      </c>
      <c r="H129" s="665">
        <v>1</v>
      </c>
      <c r="I129" s="665">
        <v>23</v>
      </c>
      <c r="J129" s="665">
        <v>29</v>
      </c>
      <c r="K129" s="665">
        <v>667</v>
      </c>
      <c r="L129" s="665">
        <v>1.1153846153846154</v>
      </c>
      <c r="M129" s="665">
        <v>23</v>
      </c>
      <c r="N129" s="665">
        <v>19</v>
      </c>
      <c r="O129" s="665">
        <v>437</v>
      </c>
      <c r="P129" s="678">
        <v>0.73076923076923073</v>
      </c>
      <c r="Q129" s="666">
        <v>23</v>
      </c>
    </row>
    <row r="130" spans="1:17" ht="14.4" customHeight="1" x14ac:dyDescent="0.3">
      <c r="A130" s="661" t="s">
        <v>9283</v>
      </c>
      <c r="B130" s="662" t="s">
        <v>9284</v>
      </c>
      <c r="C130" s="662" t="s">
        <v>6926</v>
      </c>
      <c r="D130" s="662" t="s">
        <v>9413</v>
      </c>
      <c r="E130" s="662" t="s">
        <v>9414</v>
      </c>
      <c r="F130" s="665"/>
      <c r="G130" s="665"/>
      <c r="H130" s="665"/>
      <c r="I130" s="665"/>
      <c r="J130" s="665">
        <v>2</v>
      </c>
      <c r="K130" s="665">
        <v>502</v>
      </c>
      <c r="L130" s="665"/>
      <c r="M130" s="665">
        <v>251</v>
      </c>
      <c r="N130" s="665">
        <v>2</v>
      </c>
      <c r="O130" s="665">
        <v>502</v>
      </c>
      <c r="P130" s="678"/>
      <c r="Q130" s="666">
        <v>251</v>
      </c>
    </row>
    <row r="131" spans="1:17" ht="14.4" customHeight="1" x14ac:dyDescent="0.3">
      <c r="A131" s="661" t="s">
        <v>9283</v>
      </c>
      <c r="B131" s="662" t="s">
        <v>9284</v>
      </c>
      <c r="C131" s="662" t="s">
        <v>6926</v>
      </c>
      <c r="D131" s="662" t="s">
        <v>9415</v>
      </c>
      <c r="E131" s="662" t="s">
        <v>9416</v>
      </c>
      <c r="F131" s="665"/>
      <c r="G131" s="665"/>
      <c r="H131" s="665"/>
      <c r="I131" s="665"/>
      <c r="J131" s="665">
        <v>3</v>
      </c>
      <c r="K131" s="665">
        <v>111</v>
      </c>
      <c r="L131" s="665"/>
      <c r="M131" s="665">
        <v>37</v>
      </c>
      <c r="N131" s="665">
        <v>27</v>
      </c>
      <c r="O131" s="665">
        <v>999</v>
      </c>
      <c r="P131" s="678"/>
      <c r="Q131" s="666">
        <v>37</v>
      </c>
    </row>
    <row r="132" spans="1:17" ht="14.4" customHeight="1" x14ac:dyDescent="0.3">
      <c r="A132" s="661" t="s">
        <v>9283</v>
      </c>
      <c r="B132" s="662" t="s">
        <v>9284</v>
      </c>
      <c r="C132" s="662" t="s">
        <v>6926</v>
      </c>
      <c r="D132" s="662" t="s">
        <v>9417</v>
      </c>
      <c r="E132" s="662" t="s">
        <v>9418</v>
      </c>
      <c r="F132" s="665">
        <v>1225</v>
      </c>
      <c r="G132" s="665">
        <v>28175</v>
      </c>
      <c r="H132" s="665">
        <v>1</v>
      </c>
      <c r="I132" s="665">
        <v>23</v>
      </c>
      <c r="J132" s="665">
        <v>1406</v>
      </c>
      <c r="K132" s="665">
        <v>32200</v>
      </c>
      <c r="L132" s="665">
        <v>1.1428571428571428</v>
      </c>
      <c r="M132" s="665">
        <v>22.901849217638691</v>
      </c>
      <c r="N132" s="665">
        <v>1428</v>
      </c>
      <c r="O132" s="665">
        <v>32844</v>
      </c>
      <c r="P132" s="678">
        <v>1.1657142857142857</v>
      </c>
      <c r="Q132" s="666">
        <v>23</v>
      </c>
    </row>
    <row r="133" spans="1:17" ht="14.4" customHeight="1" x14ac:dyDescent="0.3">
      <c r="A133" s="661" t="s">
        <v>9283</v>
      </c>
      <c r="B133" s="662" t="s">
        <v>9284</v>
      </c>
      <c r="C133" s="662" t="s">
        <v>6926</v>
      </c>
      <c r="D133" s="662" t="s">
        <v>9419</v>
      </c>
      <c r="E133" s="662" t="s">
        <v>9420</v>
      </c>
      <c r="F133" s="665">
        <v>1</v>
      </c>
      <c r="G133" s="665">
        <v>169</v>
      </c>
      <c r="H133" s="665">
        <v>1</v>
      </c>
      <c r="I133" s="665">
        <v>169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9283</v>
      </c>
      <c r="B134" s="662" t="s">
        <v>9284</v>
      </c>
      <c r="C134" s="662" t="s">
        <v>6926</v>
      </c>
      <c r="D134" s="662" t="s">
        <v>9421</v>
      </c>
      <c r="E134" s="662" t="s">
        <v>9422</v>
      </c>
      <c r="F134" s="665">
        <v>2</v>
      </c>
      <c r="G134" s="665">
        <v>1172</v>
      </c>
      <c r="H134" s="665">
        <v>1</v>
      </c>
      <c r="I134" s="665">
        <v>586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9283</v>
      </c>
      <c r="B135" s="662" t="s">
        <v>9284</v>
      </c>
      <c r="C135" s="662" t="s">
        <v>6926</v>
      </c>
      <c r="D135" s="662" t="s">
        <v>9423</v>
      </c>
      <c r="E135" s="662" t="s">
        <v>9424</v>
      </c>
      <c r="F135" s="665">
        <v>2</v>
      </c>
      <c r="G135" s="665">
        <v>662</v>
      </c>
      <c r="H135" s="665">
        <v>1</v>
      </c>
      <c r="I135" s="665">
        <v>331</v>
      </c>
      <c r="J135" s="665">
        <v>1</v>
      </c>
      <c r="K135" s="665">
        <v>331</v>
      </c>
      <c r="L135" s="665">
        <v>0.5</v>
      </c>
      <c r="M135" s="665">
        <v>331</v>
      </c>
      <c r="N135" s="665">
        <v>2</v>
      </c>
      <c r="O135" s="665">
        <v>662</v>
      </c>
      <c r="P135" s="678">
        <v>1</v>
      </c>
      <c r="Q135" s="666">
        <v>331</v>
      </c>
    </row>
    <row r="136" spans="1:17" ht="14.4" customHeight="1" x14ac:dyDescent="0.3">
      <c r="A136" s="661" t="s">
        <v>9283</v>
      </c>
      <c r="B136" s="662" t="s">
        <v>9284</v>
      </c>
      <c r="C136" s="662" t="s">
        <v>6926</v>
      </c>
      <c r="D136" s="662" t="s">
        <v>9425</v>
      </c>
      <c r="E136" s="662" t="s">
        <v>9426</v>
      </c>
      <c r="F136" s="665">
        <v>22</v>
      </c>
      <c r="G136" s="665">
        <v>638</v>
      </c>
      <c r="H136" s="665">
        <v>1</v>
      </c>
      <c r="I136" s="665">
        <v>29</v>
      </c>
      <c r="J136" s="665">
        <v>10</v>
      </c>
      <c r="K136" s="665">
        <v>290</v>
      </c>
      <c r="L136" s="665">
        <v>0.45454545454545453</v>
      </c>
      <c r="M136" s="665">
        <v>29</v>
      </c>
      <c r="N136" s="665">
        <v>17</v>
      </c>
      <c r="O136" s="665">
        <v>493</v>
      </c>
      <c r="P136" s="678">
        <v>0.77272727272727271</v>
      </c>
      <c r="Q136" s="666">
        <v>29</v>
      </c>
    </row>
    <row r="137" spans="1:17" ht="14.4" customHeight="1" x14ac:dyDescent="0.3">
      <c r="A137" s="661" t="s">
        <v>9283</v>
      </c>
      <c r="B137" s="662" t="s">
        <v>9284</v>
      </c>
      <c r="C137" s="662" t="s">
        <v>6926</v>
      </c>
      <c r="D137" s="662" t="s">
        <v>9427</v>
      </c>
      <c r="E137" s="662" t="s">
        <v>9428</v>
      </c>
      <c r="F137" s="665">
        <v>1</v>
      </c>
      <c r="G137" s="665">
        <v>176</v>
      </c>
      <c r="H137" s="665">
        <v>1</v>
      </c>
      <c r="I137" s="665">
        <v>176</v>
      </c>
      <c r="J137" s="665">
        <v>9</v>
      </c>
      <c r="K137" s="665">
        <v>1592</v>
      </c>
      <c r="L137" s="665">
        <v>9.045454545454545</v>
      </c>
      <c r="M137" s="665">
        <v>176.88888888888889</v>
      </c>
      <c r="N137" s="665">
        <v>14</v>
      </c>
      <c r="O137" s="665">
        <v>2478</v>
      </c>
      <c r="P137" s="678">
        <v>14.079545454545455</v>
      </c>
      <c r="Q137" s="666">
        <v>177</v>
      </c>
    </row>
    <row r="138" spans="1:17" ht="14.4" customHeight="1" x14ac:dyDescent="0.3">
      <c r="A138" s="661" t="s">
        <v>9283</v>
      </c>
      <c r="B138" s="662" t="s">
        <v>9284</v>
      </c>
      <c r="C138" s="662" t="s">
        <v>6926</v>
      </c>
      <c r="D138" s="662" t="s">
        <v>9429</v>
      </c>
      <c r="E138" s="662" t="s">
        <v>9430</v>
      </c>
      <c r="F138" s="665"/>
      <c r="G138" s="665"/>
      <c r="H138" s="665"/>
      <c r="I138" s="665"/>
      <c r="J138" s="665">
        <v>1</v>
      </c>
      <c r="K138" s="665">
        <v>15</v>
      </c>
      <c r="L138" s="665"/>
      <c r="M138" s="665">
        <v>15</v>
      </c>
      <c r="N138" s="665">
        <v>5</v>
      </c>
      <c r="O138" s="665">
        <v>75</v>
      </c>
      <c r="P138" s="678"/>
      <c r="Q138" s="666">
        <v>15</v>
      </c>
    </row>
    <row r="139" spans="1:17" ht="14.4" customHeight="1" x14ac:dyDescent="0.3">
      <c r="A139" s="661" t="s">
        <v>9283</v>
      </c>
      <c r="B139" s="662" t="s">
        <v>9284</v>
      </c>
      <c r="C139" s="662" t="s">
        <v>6926</v>
      </c>
      <c r="D139" s="662" t="s">
        <v>9431</v>
      </c>
      <c r="E139" s="662" t="s">
        <v>9432</v>
      </c>
      <c r="F139" s="665">
        <v>4</v>
      </c>
      <c r="G139" s="665">
        <v>76</v>
      </c>
      <c r="H139" s="665">
        <v>1</v>
      </c>
      <c r="I139" s="665">
        <v>19</v>
      </c>
      <c r="J139" s="665">
        <v>11</v>
      </c>
      <c r="K139" s="665">
        <v>209</v>
      </c>
      <c r="L139" s="665">
        <v>2.75</v>
      </c>
      <c r="M139" s="665">
        <v>19</v>
      </c>
      <c r="N139" s="665">
        <v>7</v>
      </c>
      <c r="O139" s="665">
        <v>133</v>
      </c>
      <c r="P139" s="678">
        <v>1.75</v>
      </c>
      <c r="Q139" s="666">
        <v>19</v>
      </c>
    </row>
    <row r="140" spans="1:17" ht="14.4" customHeight="1" x14ac:dyDescent="0.3">
      <c r="A140" s="661" t="s">
        <v>9283</v>
      </c>
      <c r="B140" s="662" t="s">
        <v>9284</v>
      </c>
      <c r="C140" s="662" t="s">
        <v>6926</v>
      </c>
      <c r="D140" s="662" t="s">
        <v>9433</v>
      </c>
      <c r="E140" s="662" t="s">
        <v>9434</v>
      </c>
      <c r="F140" s="665">
        <v>44</v>
      </c>
      <c r="G140" s="665">
        <v>880</v>
      </c>
      <c r="H140" s="665">
        <v>1</v>
      </c>
      <c r="I140" s="665">
        <v>20</v>
      </c>
      <c r="J140" s="665">
        <v>19</v>
      </c>
      <c r="K140" s="665">
        <v>380</v>
      </c>
      <c r="L140" s="665">
        <v>0.43181818181818182</v>
      </c>
      <c r="M140" s="665">
        <v>20</v>
      </c>
      <c r="N140" s="665">
        <v>27</v>
      </c>
      <c r="O140" s="665">
        <v>540</v>
      </c>
      <c r="P140" s="678">
        <v>0.61363636363636365</v>
      </c>
      <c r="Q140" s="666">
        <v>20</v>
      </c>
    </row>
    <row r="141" spans="1:17" ht="14.4" customHeight="1" x14ac:dyDescent="0.3">
      <c r="A141" s="661" t="s">
        <v>9283</v>
      </c>
      <c r="B141" s="662" t="s">
        <v>9284</v>
      </c>
      <c r="C141" s="662" t="s">
        <v>6926</v>
      </c>
      <c r="D141" s="662" t="s">
        <v>9435</v>
      </c>
      <c r="E141" s="662" t="s">
        <v>9436</v>
      </c>
      <c r="F141" s="665"/>
      <c r="G141" s="665"/>
      <c r="H141" s="665"/>
      <c r="I141" s="665"/>
      <c r="J141" s="665">
        <v>1</v>
      </c>
      <c r="K141" s="665">
        <v>185</v>
      </c>
      <c r="L141" s="665"/>
      <c r="M141" s="665">
        <v>185</v>
      </c>
      <c r="N141" s="665">
        <v>2</v>
      </c>
      <c r="O141" s="665">
        <v>370</v>
      </c>
      <c r="P141" s="678"/>
      <c r="Q141" s="666">
        <v>185</v>
      </c>
    </row>
    <row r="142" spans="1:17" ht="14.4" customHeight="1" x14ac:dyDescent="0.3">
      <c r="A142" s="661" t="s">
        <v>9283</v>
      </c>
      <c r="B142" s="662" t="s">
        <v>9284</v>
      </c>
      <c r="C142" s="662" t="s">
        <v>6926</v>
      </c>
      <c r="D142" s="662" t="s">
        <v>9437</v>
      </c>
      <c r="E142" s="662" t="s">
        <v>9438</v>
      </c>
      <c r="F142" s="665">
        <v>9</v>
      </c>
      <c r="G142" s="665">
        <v>1665</v>
      </c>
      <c r="H142" s="665">
        <v>1</v>
      </c>
      <c r="I142" s="665">
        <v>185</v>
      </c>
      <c r="J142" s="665">
        <v>1</v>
      </c>
      <c r="K142" s="665">
        <v>186</v>
      </c>
      <c r="L142" s="665">
        <v>0.11171171171171171</v>
      </c>
      <c r="M142" s="665">
        <v>186</v>
      </c>
      <c r="N142" s="665">
        <v>2</v>
      </c>
      <c r="O142" s="665">
        <v>374</v>
      </c>
      <c r="P142" s="678">
        <v>0.22462462462462462</v>
      </c>
      <c r="Q142" s="666">
        <v>187</v>
      </c>
    </row>
    <row r="143" spans="1:17" ht="14.4" customHeight="1" x14ac:dyDescent="0.3">
      <c r="A143" s="661" t="s">
        <v>9283</v>
      </c>
      <c r="B143" s="662" t="s">
        <v>9284</v>
      </c>
      <c r="C143" s="662" t="s">
        <v>6926</v>
      </c>
      <c r="D143" s="662" t="s">
        <v>9439</v>
      </c>
      <c r="E143" s="662" t="s">
        <v>9440</v>
      </c>
      <c r="F143" s="665">
        <v>1</v>
      </c>
      <c r="G143" s="665">
        <v>266</v>
      </c>
      <c r="H143" s="665">
        <v>1</v>
      </c>
      <c r="I143" s="665">
        <v>266</v>
      </c>
      <c r="J143" s="665">
        <v>1</v>
      </c>
      <c r="K143" s="665">
        <v>267</v>
      </c>
      <c r="L143" s="665">
        <v>1.0037593984962405</v>
      </c>
      <c r="M143" s="665">
        <v>267</v>
      </c>
      <c r="N143" s="665"/>
      <c r="O143" s="665"/>
      <c r="P143" s="678"/>
      <c r="Q143" s="666"/>
    </row>
    <row r="144" spans="1:17" ht="14.4" customHeight="1" x14ac:dyDescent="0.3">
      <c r="A144" s="661" t="s">
        <v>9283</v>
      </c>
      <c r="B144" s="662" t="s">
        <v>9284</v>
      </c>
      <c r="C144" s="662" t="s">
        <v>6926</v>
      </c>
      <c r="D144" s="662" t="s">
        <v>9441</v>
      </c>
      <c r="E144" s="662" t="s">
        <v>9442</v>
      </c>
      <c r="F144" s="665">
        <v>1</v>
      </c>
      <c r="G144" s="665">
        <v>172</v>
      </c>
      <c r="H144" s="665">
        <v>1</v>
      </c>
      <c r="I144" s="665">
        <v>172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9283</v>
      </c>
      <c r="B145" s="662" t="s">
        <v>9284</v>
      </c>
      <c r="C145" s="662" t="s">
        <v>6926</v>
      </c>
      <c r="D145" s="662" t="s">
        <v>9443</v>
      </c>
      <c r="E145" s="662" t="s">
        <v>9444</v>
      </c>
      <c r="F145" s="665">
        <v>1</v>
      </c>
      <c r="G145" s="665">
        <v>84</v>
      </c>
      <c r="H145" s="665">
        <v>1</v>
      </c>
      <c r="I145" s="665">
        <v>84</v>
      </c>
      <c r="J145" s="665">
        <v>3</v>
      </c>
      <c r="K145" s="665">
        <v>252</v>
      </c>
      <c r="L145" s="665">
        <v>3</v>
      </c>
      <c r="M145" s="665">
        <v>84</v>
      </c>
      <c r="N145" s="665">
        <v>23</v>
      </c>
      <c r="O145" s="665">
        <v>1932</v>
      </c>
      <c r="P145" s="678">
        <v>23</v>
      </c>
      <c r="Q145" s="666">
        <v>84</v>
      </c>
    </row>
    <row r="146" spans="1:17" ht="14.4" customHeight="1" x14ac:dyDescent="0.3">
      <c r="A146" s="661" t="s">
        <v>9283</v>
      </c>
      <c r="B146" s="662" t="s">
        <v>9284</v>
      </c>
      <c r="C146" s="662" t="s">
        <v>6926</v>
      </c>
      <c r="D146" s="662" t="s">
        <v>9445</v>
      </c>
      <c r="E146" s="662" t="s">
        <v>9446</v>
      </c>
      <c r="F146" s="665">
        <v>1</v>
      </c>
      <c r="G146" s="665">
        <v>952</v>
      </c>
      <c r="H146" s="665">
        <v>1</v>
      </c>
      <c r="I146" s="665">
        <v>952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9283</v>
      </c>
      <c r="B147" s="662" t="s">
        <v>9284</v>
      </c>
      <c r="C147" s="662" t="s">
        <v>6926</v>
      </c>
      <c r="D147" s="662" t="s">
        <v>9447</v>
      </c>
      <c r="E147" s="662" t="s">
        <v>9448</v>
      </c>
      <c r="F147" s="665"/>
      <c r="G147" s="665"/>
      <c r="H147" s="665"/>
      <c r="I147" s="665"/>
      <c r="J147" s="665">
        <v>1</v>
      </c>
      <c r="K147" s="665">
        <v>78</v>
      </c>
      <c r="L147" s="665"/>
      <c r="M147" s="665">
        <v>78</v>
      </c>
      <c r="N147" s="665">
        <v>2</v>
      </c>
      <c r="O147" s="665">
        <v>156</v>
      </c>
      <c r="P147" s="678"/>
      <c r="Q147" s="666">
        <v>78</v>
      </c>
    </row>
    <row r="148" spans="1:17" ht="14.4" customHeight="1" x14ac:dyDescent="0.3">
      <c r="A148" s="661" t="s">
        <v>9283</v>
      </c>
      <c r="B148" s="662" t="s">
        <v>9284</v>
      </c>
      <c r="C148" s="662" t="s">
        <v>6926</v>
      </c>
      <c r="D148" s="662" t="s">
        <v>9449</v>
      </c>
      <c r="E148" s="662" t="s">
        <v>9450</v>
      </c>
      <c r="F148" s="665">
        <v>1</v>
      </c>
      <c r="G148" s="665">
        <v>298</v>
      </c>
      <c r="H148" s="665">
        <v>1</v>
      </c>
      <c r="I148" s="665">
        <v>298</v>
      </c>
      <c r="J148" s="665">
        <v>1</v>
      </c>
      <c r="K148" s="665">
        <v>300</v>
      </c>
      <c r="L148" s="665">
        <v>1.0067114093959733</v>
      </c>
      <c r="M148" s="665">
        <v>300</v>
      </c>
      <c r="N148" s="665"/>
      <c r="O148" s="665"/>
      <c r="P148" s="678"/>
      <c r="Q148" s="666"/>
    </row>
    <row r="149" spans="1:17" ht="14.4" customHeight="1" x14ac:dyDescent="0.3">
      <c r="A149" s="661" t="s">
        <v>9283</v>
      </c>
      <c r="B149" s="662" t="s">
        <v>9284</v>
      </c>
      <c r="C149" s="662" t="s">
        <v>6926</v>
      </c>
      <c r="D149" s="662" t="s">
        <v>9451</v>
      </c>
      <c r="E149" s="662" t="s">
        <v>9452</v>
      </c>
      <c r="F149" s="665"/>
      <c r="G149" s="665"/>
      <c r="H149" s="665"/>
      <c r="I149" s="665"/>
      <c r="J149" s="665">
        <v>1</v>
      </c>
      <c r="K149" s="665">
        <v>21</v>
      </c>
      <c r="L149" s="665"/>
      <c r="M149" s="665">
        <v>21</v>
      </c>
      <c r="N149" s="665"/>
      <c r="O149" s="665"/>
      <c r="P149" s="678"/>
      <c r="Q149" s="666"/>
    </row>
    <row r="150" spans="1:17" ht="14.4" customHeight="1" x14ac:dyDescent="0.3">
      <c r="A150" s="661" t="s">
        <v>9283</v>
      </c>
      <c r="B150" s="662" t="s">
        <v>9284</v>
      </c>
      <c r="C150" s="662" t="s">
        <v>6926</v>
      </c>
      <c r="D150" s="662" t="s">
        <v>9453</v>
      </c>
      <c r="E150" s="662" t="s">
        <v>9454</v>
      </c>
      <c r="F150" s="665">
        <v>30</v>
      </c>
      <c r="G150" s="665">
        <v>660</v>
      </c>
      <c r="H150" s="665">
        <v>1</v>
      </c>
      <c r="I150" s="665">
        <v>22</v>
      </c>
      <c r="J150" s="665">
        <v>50</v>
      </c>
      <c r="K150" s="665">
        <v>1100</v>
      </c>
      <c r="L150" s="665">
        <v>1.6666666666666667</v>
      </c>
      <c r="M150" s="665">
        <v>22</v>
      </c>
      <c r="N150" s="665">
        <v>28</v>
      </c>
      <c r="O150" s="665">
        <v>616</v>
      </c>
      <c r="P150" s="678">
        <v>0.93333333333333335</v>
      </c>
      <c r="Q150" s="666">
        <v>22</v>
      </c>
    </row>
    <row r="151" spans="1:17" ht="14.4" customHeight="1" x14ac:dyDescent="0.3">
      <c r="A151" s="661" t="s">
        <v>9283</v>
      </c>
      <c r="B151" s="662" t="s">
        <v>9284</v>
      </c>
      <c r="C151" s="662" t="s">
        <v>6926</v>
      </c>
      <c r="D151" s="662" t="s">
        <v>9455</v>
      </c>
      <c r="E151" s="662" t="s">
        <v>9456</v>
      </c>
      <c r="F151" s="665">
        <v>4</v>
      </c>
      <c r="G151" s="665">
        <v>1980</v>
      </c>
      <c r="H151" s="665">
        <v>1</v>
      </c>
      <c r="I151" s="665">
        <v>495</v>
      </c>
      <c r="J151" s="665">
        <v>3</v>
      </c>
      <c r="K151" s="665">
        <v>1485</v>
      </c>
      <c r="L151" s="665">
        <v>0.75</v>
      </c>
      <c r="M151" s="665">
        <v>495</v>
      </c>
      <c r="N151" s="665">
        <v>5</v>
      </c>
      <c r="O151" s="665">
        <v>2475</v>
      </c>
      <c r="P151" s="678">
        <v>1.25</v>
      </c>
      <c r="Q151" s="666">
        <v>495</v>
      </c>
    </row>
    <row r="152" spans="1:17" ht="14.4" customHeight="1" x14ac:dyDescent="0.3">
      <c r="A152" s="661" t="s">
        <v>9283</v>
      </c>
      <c r="B152" s="662" t="s">
        <v>9284</v>
      </c>
      <c r="C152" s="662" t="s">
        <v>6926</v>
      </c>
      <c r="D152" s="662" t="s">
        <v>9457</v>
      </c>
      <c r="E152" s="662" t="s">
        <v>9458</v>
      </c>
      <c r="F152" s="665"/>
      <c r="G152" s="665"/>
      <c r="H152" s="665"/>
      <c r="I152" s="665"/>
      <c r="J152" s="665">
        <v>5</v>
      </c>
      <c r="K152" s="665">
        <v>2850</v>
      </c>
      <c r="L152" s="665"/>
      <c r="M152" s="665">
        <v>570</v>
      </c>
      <c r="N152" s="665"/>
      <c r="O152" s="665"/>
      <c r="P152" s="678"/>
      <c r="Q152" s="666"/>
    </row>
    <row r="153" spans="1:17" ht="14.4" customHeight="1" x14ac:dyDescent="0.3">
      <c r="A153" s="661" t="s">
        <v>9283</v>
      </c>
      <c r="B153" s="662" t="s">
        <v>9284</v>
      </c>
      <c r="C153" s="662" t="s">
        <v>6926</v>
      </c>
      <c r="D153" s="662" t="s">
        <v>9207</v>
      </c>
      <c r="E153" s="662" t="s">
        <v>9208</v>
      </c>
      <c r="F153" s="665"/>
      <c r="G153" s="665"/>
      <c r="H153" s="665"/>
      <c r="I153" s="665"/>
      <c r="J153" s="665">
        <v>5</v>
      </c>
      <c r="K153" s="665">
        <v>5030</v>
      </c>
      <c r="L153" s="665"/>
      <c r="M153" s="665">
        <v>1006</v>
      </c>
      <c r="N153" s="665"/>
      <c r="O153" s="665"/>
      <c r="P153" s="678"/>
      <c r="Q153" s="666"/>
    </row>
    <row r="154" spans="1:17" ht="14.4" customHeight="1" x14ac:dyDescent="0.3">
      <c r="A154" s="661" t="s">
        <v>9283</v>
      </c>
      <c r="B154" s="662" t="s">
        <v>9284</v>
      </c>
      <c r="C154" s="662" t="s">
        <v>6926</v>
      </c>
      <c r="D154" s="662" t="s">
        <v>9459</v>
      </c>
      <c r="E154" s="662" t="s">
        <v>9460</v>
      </c>
      <c r="F154" s="665">
        <v>3</v>
      </c>
      <c r="G154" s="665">
        <v>570</v>
      </c>
      <c r="H154" s="665">
        <v>1</v>
      </c>
      <c r="I154" s="665">
        <v>190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9283</v>
      </c>
      <c r="B155" s="662" t="s">
        <v>9284</v>
      </c>
      <c r="C155" s="662" t="s">
        <v>6926</v>
      </c>
      <c r="D155" s="662" t="s">
        <v>9461</v>
      </c>
      <c r="E155" s="662" t="s">
        <v>9462</v>
      </c>
      <c r="F155" s="665">
        <v>2</v>
      </c>
      <c r="G155" s="665">
        <v>410</v>
      </c>
      <c r="H155" s="665">
        <v>1</v>
      </c>
      <c r="I155" s="665">
        <v>205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9283</v>
      </c>
      <c r="B156" s="662" t="s">
        <v>9284</v>
      </c>
      <c r="C156" s="662" t="s">
        <v>6926</v>
      </c>
      <c r="D156" s="662" t="s">
        <v>9463</v>
      </c>
      <c r="E156" s="662" t="s">
        <v>9464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167</v>
      </c>
      <c r="P156" s="678"/>
      <c r="Q156" s="666">
        <v>167</v>
      </c>
    </row>
    <row r="157" spans="1:17" ht="14.4" customHeight="1" x14ac:dyDescent="0.3">
      <c r="A157" s="661" t="s">
        <v>9283</v>
      </c>
      <c r="B157" s="662" t="s">
        <v>9284</v>
      </c>
      <c r="C157" s="662" t="s">
        <v>6926</v>
      </c>
      <c r="D157" s="662" t="s">
        <v>9465</v>
      </c>
      <c r="E157" s="662" t="s">
        <v>9466</v>
      </c>
      <c r="F157" s="665"/>
      <c r="G157" s="665"/>
      <c r="H157" s="665"/>
      <c r="I157" s="665"/>
      <c r="J157" s="665">
        <v>1</v>
      </c>
      <c r="K157" s="665">
        <v>263</v>
      </c>
      <c r="L157" s="665"/>
      <c r="M157" s="665">
        <v>263</v>
      </c>
      <c r="N157" s="665"/>
      <c r="O157" s="665"/>
      <c r="P157" s="678"/>
      <c r="Q157" s="666"/>
    </row>
    <row r="158" spans="1:17" ht="14.4" customHeight="1" x14ac:dyDescent="0.3">
      <c r="A158" s="661" t="s">
        <v>9283</v>
      </c>
      <c r="B158" s="662" t="s">
        <v>9284</v>
      </c>
      <c r="C158" s="662" t="s">
        <v>6926</v>
      </c>
      <c r="D158" s="662" t="s">
        <v>9467</v>
      </c>
      <c r="E158" s="662" t="s">
        <v>9468</v>
      </c>
      <c r="F158" s="665"/>
      <c r="G158" s="665"/>
      <c r="H158" s="665"/>
      <c r="I158" s="665"/>
      <c r="J158" s="665">
        <v>1</v>
      </c>
      <c r="K158" s="665">
        <v>127</v>
      </c>
      <c r="L158" s="665"/>
      <c r="M158" s="665">
        <v>127</v>
      </c>
      <c r="N158" s="665"/>
      <c r="O158" s="665"/>
      <c r="P158" s="678"/>
      <c r="Q158" s="666"/>
    </row>
    <row r="159" spans="1:17" ht="14.4" customHeight="1" x14ac:dyDescent="0.3">
      <c r="A159" s="661" t="s">
        <v>9283</v>
      </c>
      <c r="B159" s="662" t="s">
        <v>9284</v>
      </c>
      <c r="C159" s="662" t="s">
        <v>6926</v>
      </c>
      <c r="D159" s="662" t="s">
        <v>9469</v>
      </c>
      <c r="E159" s="662" t="s">
        <v>9470</v>
      </c>
      <c r="F159" s="665">
        <v>26</v>
      </c>
      <c r="G159" s="665">
        <v>598</v>
      </c>
      <c r="H159" s="665">
        <v>1</v>
      </c>
      <c r="I159" s="665">
        <v>23</v>
      </c>
      <c r="J159" s="665">
        <v>29</v>
      </c>
      <c r="K159" s="665">
        <v>667</v>
      </c>
      <c r="L159" s="665">
        <v>1.1153846153846154</v>
      </c>
      <c r="M159" s="665">
        <v>23</v>
      </c>
      <c r="N159" s="665">
        <v>14</v>
      </c>
      <c r="O159" s="665">
        <v>322</v>
      </c>
      <c r="P159" s="678">
        <v>0.53846153846153844</v>
      </c>
      <c r="Q159" s="666">
        <v>23</v>
      </c>
    </row>
    <row r="160" spans="1:17" ht="14.4" customHeight="1" x14ac:dyDescent="0.3">
      <c r="A160" s="661" t="s">
        <v>9283</v>
      </c>
      <c r="B160" s="662" t="s">
        <v>9284</v>
      </c>
      <c r="C160" s="662" t="s">
        <v>6926</v>
      </c>
      <c r="D160" s="662" t="s">
        <v>9471</v>
      </c>
      <c r="E160" s="662" t="s">
        <v>9472</v>
      </c>
      <c r="F160" s="665">
        <v>3</v>
      </c>
      <c r="G160" s="665">
        <v>393</v>
      </c>
      <c r="H160" s="665">
        <v>1</v>
      </c>
      <c r="I160" s="665">
        <v>131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9283</v>
      </c>
      <c r="B161" s="662" t="s">
        <v>9284</v>
      </c>
      <c r="C161" s="662" t="s">
        <v>6926</v>
      </c>
      <c r="D161" s="662" t="s">
        <v>9473</v>
      </c>
      <c r="E161" s="662" t="s">
        <v>9474</v>
      </c>
      <c r="F161" s="665">
        <v>2</v>
      </c>
      <c r="G161" s="665">
        <v>1298</v>
      </c>
      <c r="H161" s="665">
        <v>1</v>
      </c>
      <c r="I161" s="665">
        <v>649</v>
      </c>
      <c r="J161" s="665">
        <v>1</v>
      </c>
      <c r="K161" s="665">
        <v>650</v>
      </c>
      <c r="L161" s="665">
        <v>0.50077041602465333</v>
      </c>
      <c r="M161" s="665">
        <v>650</v>
      </c>
      <c r="N161" s="665">
        <v>2</v>
      </c>
      <c r="O161" s="665">
        <v>1300</v>
      </c>
      <c r="P161" s="678">
        <v>1.0015408320493067</v>
      </c>
      <c r="Q161" s="666">
        <v>650</v>
      </c>
    </row>
    <row r="162" spans="1:17" ht="14.4" customHeight="1" x14ac:dyDescent="0.3">
      <c r="A162" s="661" t="s">
        <v>9283</v>
      </c>
      <c r="B162" s="662" t="s">
        <v>9284</v>
      </c>
      <c r="C162" s="662" t="s">
        <v>6926</v>
      </c>
      <c r="D162" s="662" t="s">
        <v>9475</v>
      </c>
      <c r="E162" s="662" t="s">
        <v>9476</v>
      </c>
      <c r="F162" s="665">
        <v>1</v>
      </c>
      <c r="G162" s="665">
        <v>441</v>
      </c>
      <c r="H162" s="665">
        <v>1</v>
      </c>
      <c r="I162" s="665">
        <v>441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9283</v>
      </c>
      <c r="B163" s="662" t="s">
        <v>9284</v>
      </c>
      <c r="C163" s="662" t="s">
        <v>6926</v>
      </c>
      <c r="D163" s="662" t="s">
        <v>9477</v>
      </c>
      <c r="E163" s="662" t="s">
        <v>9478</v>
      </c>
      <c r="F163" s="665">
        <v>69</v>
      </c>
      <c r="G163" s="665">
        <v>20079</v>
      </c>
      <c r="H163" s="665">
        <v>1</v>
      </c>
      <c r="I163" s="665">
        <v>291</v>
      </c>
      <c r="J163" s="665">
        <v>108</v>
      </c>
      <c r="K163" s="665">
        <v>31515</v>
      </c>
      <c r="L163" s="665">
        <v>1.5695502764081877</v>
      </c>
      <c r="M163" s="665">
        <v>291.80555555555554</v>
      </c>
      <c r="N163" s="665">
        <v>106</v>
      </c>
      <c r="O163" s="665">
        <v>31058</v>
      </c>
      <c r="P163" s="678">
        <v>1.5467901787937646</v>
      </c>
      <c r="Q163" s="666">
        <v>293</v>
      </c>
    </row>
    <row r="164" spans="1:17" ht="14.4" customHeight="1" x14ac:dyDescent="0.3">
      <c r="A164" s="661" t="s">
        <v>9283</v>
      </c>
      <c r="B164" s="662" t="s">
        <v>9284</v>
      </c>
      <c r="C164" s="662" t="s">
        <v>6926</v>
      </c>
      <c r="D164" s="662" t="s">
        <v>9211</v>
      </c>
      <c r="E164" s="662" t="s">
        <v>9212</v>
      </c>
      <c r="F164" s="665"/>
      <c r="G164" s="665"/>
      <c r="H164" s="665"/>
      <c r="I164" s="665"/>
      <c r="J164" s="665">
        <v>2</v>
      </c>
      <c r="K164" s="665">
        <v>740</v>
      </c>
      <c r="L164" s="665"/>
      <c r="M164" s="665">
        <v>370</v>
      </c>
      <c r="N164" s="665"/>
      <c r="O164" s="665"/>
      <c r="P164" s="678"/>
      <c r="Q164" s="666"/>
    </row>
    <row r="165" spans="1:17" ht="14.4" customHeight="1" x14ac:dyDescent="0.3">
      <c r="A165" s="661" t="s">
        <v>9283</v>
      </c>
      <c r="B165" s="662" t="s">
        <v>9284</v>
      </c>
      <c r="C165" s="662" t="s">
        <v>6926</v>
      </c>
      <c r="D165" s="662" t="s">
        <v>9479</v>
      </c>
      <c r="E165" s="662" t="s">
        <v>9480</v>
      </c>
      <c r="F165" s="665"/>
      <c r="G165" s="665"/>
      <c r="H165" s="665"/>
      <c r="I165" s="665"/>
      <c r="J165" s="665">
        <v>2</v>
      </c>
      <c r="K165" s="665">
        <v>90</v>
      </c>
      <c r="L165" s="665"/>
      <c r="M165" s="665">
        <v>45</v>
      </c>
      <c r="N165" s="665">
        <v>1</v>
      </c>
      <c r="O165" s="665">
        <v>45</v>
      </c>
      <c r="P165" s="678"/>
      <c r="Q165" s="666">
        <v>45</v>
      </c>
    </row>
    <row r="166" spans="1:17" ht="14.4" customHeight="1" x14ac:dyDescent="0.3">
      <c r="A166" s="661" t="s">
        <v>9283</v>
      </c>
      <c r="B166" s="662" t="s">
        <v>9284</v>
      </c>
      <c r="C166" s="662" t="s">
        <v>6926</v>
      </c>
      <c r="D166" s="662" t="s">
        <v>9481</v>
      </c>
      <c r="E166" s="662" t="s">
        <v>9482</v>
      </c>
      <c r="F166" s="665">
        <v>9</v>
      </c>
      <c r="G166" s="665">
        <v>5301</v>
      </c>
      <c r="H166" s="665">
        <v>1</v>
      </c>
      <c r="I166" s="665">
        <v>589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9283</v>
      </c>
      <c r="B167" s="662" t="s">
        <v>9284</v>
      </c>
      <c r="C167" s="662" t="s">
        <v>6926</v>
      </c>
      <c r="D167" s="662" t="s">
        <v>9483</v>
      </c>
      <c r="E167" s="662" t="s">
        <v>9484</v>
      </c>
      <c r="F167" s="665">
        <v>9</v>
      </c>
      <c r="G167" s="665">
        <v>414</v>
      </c>
      <c r="H167" s="665">
        <v>1</v>
      </c>
      <c r="I167" s="665">
        <v>46</v>
      </c>
      <c r="J167" s="665">
        <v>44</v>
      </c>
      <c r="K167" s="665">
        <v>2024</v>
      </c>
      <c r="L167" s="665">
        <v>4.8888888888888893</v>
      </c>
      <c r="M167" s="665">
        <v>46</v>
      </c>
      <c r="N167" s="665">
        <v>9</v>
      </c>
      <c r="O167" s="665">
        <v>414</v>
      </c>
      <c r="P167" s="678">
        <v>1</v>
      </c>
      <c r="Q167" s="666">
        <v>46</v>
      </c>
    </row>
    <row r="168" spans="1:17" ht="14.4" customHeight="1" x14ac:dyDescent="0.3">
      <c r="A168" s="661" t="s">
        <v>9283</v>
      </c>
      <c r="B168" s="662" t="s">
        <v>9284</v>
      </c>
      <c r="C168" s="662" t="s">
        <v>6926</v>
      </c>
      <c r="D168" s="662" t="s">
        <v>9485</v>
      </c>
      <c r="E168" s="662" t="s">
        <v>9486</v>
      </c>
      <c r="F168" s="665">
        <v>1</v>
      </c>
      <c r="G168" s="665">
        <v>308</v>
      </c>
      <c r="H168" s="665">
        <v>1</v>
      </c>
      <c r="I168" s="665">
        <v>308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9283</v>
      </c>
      <c r="B169" s="662" t="s">
        <v>9284</v>
      </c>
      <c r="C169" s="662" t="s">
        <v>6926</v>
      </c>
      <c r="D169" s="662" t="s">
        <v>9487</v>
      </c>
      <c r="E169" s="662" t="s">
        <v>9488</v>
      </c>
      <c r="F169" s="665">
        <v>1</v>
      </c>
      <c r="G169" s="665">
        <v>528</v>
      </c>
      <c r="H169" s="665">
        <v>1</v>
      </c>
      <c r="I169" s="665">
        <v>528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9283</v>
      </c>
      <c r="B170" s="662" t="s">
        <v>9284</v>
      </c>
      <c r="C170" s="662" t="s">
        <v>6926</v>
      </c>
      <c r="D170" s="662" t="s">
        <v>9489</v>
      </c>
      <c r="E170" s="662" t="s">
        <v>9490</v>
      </c>
      <c r="F170" s="665"/>
      <c r="G170" s="665"/>
      <c r="H170" s="665"/>
      <c r="I170" s="665"/>
      <c r="J170" s="665">
        <v>1</v>
      </c>
      <c r="K170" s="665">
        <v>26</v>
      </c>
      <c r="L170" s="665"/>
      <c r="M170" s="665">
        <v>26</v>
      </c>
      <c r="N170" s="665"/>
      <c r="O170" s="665"/>
      <c r="P170" s="678"/>
      <c r="Q170" s="666"/>
    </row>
    <row r="171" spans="1:17" ht="14.4" customHeight="1" x14ac:dyDescent="0.3">
      <c r="A171" s="661" t="s">
        <v>9283</v>
      </c>
      <c r="B171" s="662" t="s">
        <v>9284</v>
      </c>
      <c r="C171" s="662" t="s">
        <v>6926</v>
      </c>
      <c r="D171" s="662" t="s">
        <v>3192</v>
      </c>
      <c r="E171" s="662" t="s">
        <v>9491</v>
      </c>
      <c r="F171" s="665">
        <v>8</v>
      </c>
      <c r="G171" s="665">
        <v>3528</v>
      </c>
      <c r="H171" s="665">
        <v>1</v>
      </c>
      <c r="I171" s="665">
        <v>441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9283</v>
      </c>
      <c r="B172" s="662" t="s">
        <v>9492</v>
      </c>
      <c r="C172" s="662" t="s">
        <v>6926</v>
      </c>
      <c r="D172" s="662" t="s">
        <v>9493</v>
      </c>
      <c r="E172" s="662" t="s">
        <v>9494</v>
      </c>
      <c r="F172" s="665"/>
      <c r="G172" s="665"/>
      <c r="H172" s="665"/>
      <c r="I172" s="665"/>
      <c r="J172" s="665">
        <v>2</v>
      </c>
      <c r="K172" s="665">
        <v>2074</v>
      </c>
      <c r="L172" s="665"/>
      <c r="M172" s="665">
        <v>1037</v>
      </c>
      <c r="N172" s="665">
        <v>1</v>
      </c>
      <c r="O172" s="665">
        <v>1037</v>
      </c>
      <c r="P172" s="678"/>
      <c r="Q172" s="666">
        <v>1037</v>
      </c>
    </row>
    <row r="173" spans="1:17" ht="14.4" customHeight="1" x14ac:dyDescent="0.3">
      <c r="A173" s="661" t="s">
        <v>9495</v>
      </c>
      <c r="B173" s="662" t="s">
        <v>9163</v>
      </c>
      <c r="C173" s="662" t="s">
        <v>6932</v>
      </c>
      <c r="D173" s="662" t="s">
        <v>9496</v>
      </c>
      <c r="E173" s="662" t="s">
        <v>9497</v>
      </c>
      <c r="F173" s="665">
        <v>1</v>
      </c>
      <c r="G173" s="665">
        <v>1000.59</v>
      </c>
      <c r="H173" s="665">
        <v>1</v>
      </c>
      <c r="I173" s="665">
        <v>1000.59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9495</v>
      </c>
      <c r="B174" s="662" t="s">
        <v>9163</v>
      </c>
      <c r="C174" s="662" t="s">
        <v>6932</v>
      </c>
      <c r="D174" s="662" t="s">
        <v>9498</v>
      </c>
      <c r="E174" s="662" t="s">
        <v>9499</v>
      </c>
      <c r="F174" s="665"/>
      <c r="G174" s="665"/>
      <c r="H174" s="665"/>
      <c r="I174" s="665"/>
      <c r="J174" s="665">
        <v>0.2</v>
      </c>
      <c r="K174" s="665">
        <v>1335.72</v>
      </c>
      <c r="L174" s="665"/>
      <c r="M174" s="665">
        <v>6678.5999999999995</v>
      </c>
      <c r="N174" s="665">
        <v>0.2</v>
      </c>
      <c r="O174" s="665">
        <v>1277.6500000000001</v>
      </c>
      <c r="P174" s="678"/>
      <c r="Q174" s="666">
        <v>6388.25</v>
      </c>
    </row>
    <row r="175" spans="1:17" ht="14.4" customHeight="1" x14ac:dyDescent="0.3">
      <c r="A175" s="661" t="s">
        <v>9495</v>
      </c>
      <c r="B175" s="662" t="s">
        <v>9163</v>
      </c>
      <c r="C175" s="662" t="s">
        <v>6932</v>
      </c>
      <c r="D175" s="662" t="s">
        <v>9500</v>
      </c>
      <c r="E175" s="662" t="s">
        <v>7344</v>
      </c>
      <c r="F175" s="665"/>
      <c r="G175" s="665"/>
      <c r="H175" s="665"/>
      <c r="I175" s="665"/>
      <c r="J175" s="665"/>
      <c r="K175" s="665"/>
      <c r="L175" s="665"/>
      <c r="M175" s="665"/>
      <c r="N175" s="665">
        <v>0.1</v>
      </c>
      <c r="O175" s="665">
        <v>494.39</v>
      </c>
      <c r="P175" s="678"/>
      <c r="Q175" s="666">
        <v>4943.8999999999996</v>
      </c>
    </row>
    <row r="176" spans="1:17" ht="14.4" customHeight="1" x14ac:dyDescent="0.3">
      <c r="A176" s="661" t="s">
        <v>9495</v>
      </c>
      <c r="B176" s="662" t="s">
        <v>9163</v>
      </c>
      <c r="C176" s="662" t="s">
        <v>6932</v>
      </c>
      <c r="D176" s="662" t="s">
        <v>9501</v>
      </c>
      <c r="E176" s="662" t="s">
        <v>9502</v>
      </c>
      <c r="F176" s="665">
        <v>16.8</v>
      </c>
      <c r="G176" s="665">
        <v>16544.259999999998</v>
      </c>
      <c r="H176" s="665">
        <v>1</v>
      </c>
      <c r="I176" s="665">
        <v>984.77738095238078</v>
      </c>
      <c r="J176" s="665">
        <v>21.05</v>
      </c>
      <c r="K176" s="665">
        <v>20819</v>
      </c>
      <c r="L176" s="665">
        <v>1.2583820612103533</v>
      </c>
      <c r="M176" s="665">
        <v>989.0261282660332</v>
      </c>
      <c r="N176" s="665">
        <v>42.699999999999989</v>
      </c>
      <c r="O176" s="665">
        <v>40622.009999999995</v>
      </c>
      <c r="P176" s="678">
        <v>2.4553536997121661</v>
      </c>
      <c r="Q176" s="666">
        <v>951.33512880562068</v>
      </c>
    </row>
    <row r="177" spans="1:17" ht="14.4" customHeight="1" x14ac:dyDescent="0.3">
      <c r="A177" s="661" t="s">
        <v>9495</v>
      </c>
      <c r="B177" s="662" t="s">
        <v>9163</v>
      </c>
      <c r="C177" s="662" t="s">
        <v>6932</v>
      </c>
      <c r="D177" s="662" t="s">
        <v>9503</v>
      </c>
      <c r="E177" s="662" t="s">
        <v>7344</v>
      </c>
      <c r="F177" s="665">
        <v>2.95</v>
      </c>
      <c r="G177" s="665">
        <v>32083.960000000006</v>
      </c>
      <c r="H177" s="665">
        <v>1</v>
      </c>
      <c r="I177" s="665">
        <v>10875.918644067799</v>
      </c>
      <c r="J177" s="665">
        <v>1.54</v>
      </c>
      <c r="K177" s="665">
        <v>15919.53</v>
      </c>
      <c r="L177" s="665">
        <v>0.49618345116999263</v>
      </c>
      <c r="M177" s="665">
        <v>10337.357142857143</v>
      </c>
      <c r="N177" s="665">
        <v>1.6900000000000002</v>
      </c>
      <c r="O177" s="665">
        <v>16710.53</v>
      </c>
      <c r="P177" s="678">
        <v>0.52083751506983533</v>
      </c>
      <c r="Q177" s="666">
        <v>9887.8875739644955</v>
      </c>
    </row>
    <row r="178" spans="1:17" ht="14.4" customHeight="1" x14ac:dyDescent="0.3">
      <c r="A178" s="661" t="s">
        <v>9495</v>
      </c>
      <c r="B178" s="662" t="s">
        <v>9163</v>
      </c>
      <c r="C178" s="662" t="s">
        <v>6932</v>
      </c>
      <c r="D178" s="662" t="s">
        <v>7343</v>
      </c>
      <c r="E178" s="662" t="s">
        <v>7344</v>
      </c>
      <c r="F178" s="665">
        <v>0.52</v>
      </c>
      <c r="G178" s="665">
        <v>3370.9300000000003</v>
      </c>
      <c r="H178" s="665">
        <v>1</v>
      </c>
      <c r="I178" s="665">
        <v>6482.5576923076924</v>
      </c>
      <c r="J178" s="665">
        <v>0.4</v>
      </c>
      <c r="K178" s="665">
        <v>2468.8200000000002</v>
      </c>
      <c r="L178" s="665">
        <v>0.73238542479375124</v>
      </c>
      <c r="M178" s="665">
        <v>6172.05</v>
      </c>
      <c r="N178" s="665"/>
      <c r="O178" s="665"/>
      <c r="P178" s="678"/>
      <c r="Q178" s="666"/>
    </row>
    <row r="179" spans="1:17" ht="14.4" customHeight="1" x14ac:dyDescent="0.3">
      <c r="A179" s="661" t="s">
        <v>9495</v>
      </c>
      <c r="B179" s="662" t="s">
        <v>9163</v>
      </c>
      <c r="C179" s="662" t="s">
        <v>6932</v>
      </c>
      <c r="D179" s="662" t="s">
        <v>9504</v>
      </c>
      <c r="E179" s="662" t="s">
        <v>9505</v>
      </c>
      <c r="F179" s="665"/>
      <c r="G179" s="665"/>
      <c r="H179" s="665"/>
      <c r="I179" s="665"/>
      <c r="J179" s="665">
        <v>1</v>
      </c>
      <c r="K179" s="665">
        <v>975.22</v>
      </c>
      <c r="L179" s="665"/>
      <c r="M179" s="665">
        <v>975.22</v>
      </c>
      <c r="N179" s="665"/>
      <c r="O179" s="665"/>
      <c r="P179" s="678"/>
      <c r="Q179" s="666"/>
    </row>
    <row r="180" spans="1:17" ht="14.4" customHeight="1" x14ac:dyDescent="0.3">
      <c r="A180" s="661" t="s">
        <v>9495</v>
      </c>
      <c r="B180" s="662" t="s">
        <v>9163</v>
      </c>
      <c r="C180" s="662" t="s">
        <v>6932</v>
      </c>
      <c r="D180" s="662" t="s">
        <v>9164</v>
      </c>
      <c r="E180" s="662" t="s">
        <v>9165</v>
      </c>
      <c r="F180" s="665">
        <v>0.2</v>
      </c>
      <c r="G180" s="665">
        <v>1082.6600000000001</v>
      </c>
      <c r="H180" s="665">
        <v>1</v>
      </c>
      <c r="I180" s="665">
        <v>5413.3</v>
      </c>
      <c r="J180" s="665">
        <v>0.08</v>
      </c>
      <c r="K180" s="665">
        <v>436.86</v>
      </c>
      <c r="L180" s="665">
        <v>0.40350617922524151</v>
      </c>
      <c r="M180" s="665">
        <v>5460.75</v>
      </c>
      <c r="N180" s="665"/>
      <c r="O180" s="665"/>
      <c r="P180" s="678"/>
      <c r="Q180" s="666"/>
    </row>
    <row r="181" spans="1:17" ht="14.4" customHeight="1" x14ac:dyDescent="0.3">
      <c r="A181" s="661" t="s">
        <v>9495</v>
      </c>
      <c r="B181" s="662" t="s">
        <v>9163</v>
      </c>
      <c r="C181" s="662" t="s">
        <v>6932</v>
      </c>
      <c r="D181" s="662" t="s">
        <v>9506</v>
      </c>
      <c r="E181" s="662" t="s">
        <v>9165</v>
      </c>
      <c r="F181" s="665">
        <v>10.690000000000001</v>
      </c>
      <c r="G181" s="665">
        <v>116332.52</v>
      </c>
      <c r="H181" s="665">
        <v>1</v>
      </c>
      <c r="I181" s="665">
        <v>10882.368568755846</v>
      </c>
      <c r="J181" s="665">
        <v>8.99</v>
      </c>
      <c r="K181" s="665">
        <v>98217.220000000016</v>
      </c>
      <c r="L181" s="665">
        <v>0.84428000012378324</v>
      </c>
      <c r="M181" s="665">
        <v>10925.163515016688</v>
      </c>
      <c r="N181" s="665">
        <v>1.56</v>
      </c>
      <c r="O181" s="665">
        <v>13812.24</v>
      </c>
      <c r="P181" s="678">
        <v>0.11873068682772452</v>
      </c>
      <c r="Q181" s="666">
        <v>8854</v>
      </c>
    </row>
    <row r="182" spans="1:17" ht="14.4" customHeight="1" x14ac:dyDescent="0.3">
      <c r="A182" s="661" t="s">
        <v>9495</v>
      </c>
      <c r="B182" s="662" t="s">
        <v>9163</v>
      </c>
      <c r="C182" s="662" t="s">
        <v>6932</v>
      </c>
      <c r="D182" s="662" t="s">
        <v>9507</v>
      </c>
      <c r="E182" s="662" t="s">
        <v>9508</v>
      </c>
      <c r="F182" s="665">
        <v>0.2</v>
      </c>
      <c r="G182" s="665">
        <v>389.52</v>
      </c>
      <c r="H182" s="665">
        <v>1</v>
      </c>
      <c r="I182" s="665">
        <v>1947.6</v>
      </c>
      <c r="J182" s="665">
        <v>0.2</v>
      </c>
      <c r="K182" s="665">
        <v>399.4</v>
      </c>
      <c r="L182" s="665">
        <v>1.0253645512425549</v>
      </c>
      <c r="M182" s="665">
        <v>1996.9999999999998</v>
      </c>
      <c r="N182" s="665"/>
      <c r="O182" s="665"/>
      <c r="P182" s="678"/>
      <c r="Q182" s="666"/>
    </row>
    <row r="183" spans="1:17" ht="14.4" customHeight="1" x14ac:dyDescent="0.3">
      <c r="A183" s="661" t="s">
        <v>9495</v>
      </c>
      <c r="B183" s="662" t="s">
        <v>9163</v>
      </c>
      <c r="C183" s="662" t="s">
        <v>6932</v>
      </c>
      <c r="D183" s="662" t="s">
        <v>9181</v>
      </c>
      <c r="E183" s="662" t="s">
        <v>9165</v>
      </c>
      <c r="F183" s="665"/>
      <c r="G183" s="665"/>
      <c r="H183" s="665"/>
      <c r="I183" s="665"/>
      <c r="J183" s="665">
        <v>20.900000000000002</v>
      </c>
      <c r="K183" s="665">
        <v>45651.94</v>
      </c>
      <c r="L183" s="665"/>
      <c r="M183" s="665">
        <v>2184.3033492822965</v>
      </c>
      <c r="N183" s="665">
        <v>39.349999999999987</v>
      </c>
      <c r="O183" s="665">
        <v>69680.98000000001</v>
      </c>
      <c r="P183" s="678"/>
      <c r="Q183" s="666">
        <v>1770.8000000000009</v>
      </c>
    </row>
    <row r="184" spans="1:17" ht="14.4" customHeight="1" x14ac:dyDescent="0.3">
      <c r="A184" s="661" t="s">
        <v>9495</v>
      </c>
      <c r="B184" s="662" t="s">
        <v>9163</v>
      </c>
      <c r="C184" s="662" t="s">
        <v>6932</v>
      </c>
      <c r="D184" s="662" t="s">
        <v>9509</v>
      </c>
      <c r="E184" s="662" t="s">
        <v>9510</v>
      </c>
      <c r="F184" s="665"/>
      <c r="G184" s="665"/>
      <c r="H184" s="665"/>
      <c r="I184" s="665"/>
      <c r="J184" s="665">
        <v>0.15</v>
      </c>
      <c r="K184" s="665">
        <v>56.9</v>
      </c>
      <c r="L184" s="665"/>
      <c r="M184" s="665">
        <v>379.33333333333331</v>
      </c>
      <c r="N184" s="665"/>
      <c r="O184" s="665"/>
      <c r="P184" s="678"/>
      <c r="Q184" s="666"/>
    </row>
    <row r="185" spans="1:17" ht="14.4" customHeight="1" x14ac:dyDescent="0.3">
      <c r="A185" s="661" t="s">
        <v>9495</v>
      </c>
      <c r="B185" s="662" t="s">
        <v>9163</v>
      </c>
      <c r="C185" s="662" t="s">
        <v>6932</v>
      </c>
      <c r="D185" s="662" t="s">
        <v>9511</v>
      </c>
      <c r="E185" s="662" t="s">
        <v>9512</v>
      </c>
      <c r="F185" s="665">
        <v>0.06</v>
      </c>
      <c r="G185" s="665">
        <v>56.68</v>
      </c>
      <c r="H185" s="665">
        <v>1</v>
      </c>
      <c r="I185" s="665">
        <v>944.66666666666674</v>
      </c>
      <c r="J185" s="665">
        <v>0.05</v>
      </c>
      <c r="K185" s="665">
        <v>47.24</v>
      </c>
      <c r="L185" s="665">
        <v>0.83345095271700775</v>
      </c>
      <c r="M185" s="665">
        <v>944.8</v>
      </c>
      <c r="N185" s="665"/>
      <c r="O185" s="665"/>
      <c r="P185" s="678"/>
      <c r="Q185" s="666"/>
    </row>
    <row r="186" spans="1:17" ht="14.4" customHeight="1" x14ac:dyDescent="0.3">
      <c r="A186" s="661" t="s">
        <v>9495</v>
      </c>
      <c r="B186" s="662" t="s">
        <v>9163</v>
      </c>
      <c r="C186" s="662" t="s">
        <v>6932</v>
      </c>
      <c r="D186" s="662" t="s">
        <v>9513</v>
      </c>
      <c r="E186" s="662" t="s">
        <v>9165</v>
      </c>
      <c r="F186" s="665"/>
      <c r="G186" s="665"/>
      <c r="H186" s="665"/>
      <c r="I186" s="665"/>
      <c r="J186" s="665">
        <v>0.1</v>
      </c>
      <c r="K186" s="665">
        <v>4368.6000000000004</v>
      </c>
      <c r="L186" s="665"/>
      <c r="M186" s="665">
        <v>43686</v>
      </c>
      <c r="N186" s="665">
        <v>0.93000000000000016</v>
      </c>
      <c r="O186" s="665">
        <v>32405.670000000002</v>
      </c>
      <c r="P186" s="678"/>
      <c r="Q186" s="666">
        <v>34844.806451612902</v>
      </c>
    </row>
    <row r="187" spans="1:17" ht="14.4" customHeight="1" x14ac:dyDescent="0.3">
      <c r="A187" s="661" t="s">
        <v>9495</v>
      </c>
      <c r="B187" s="662" t="s">
        <v>9163</v>
      </c>
      <c r="C187" s="662" t="s">
        <v>6967</v>
      </c>
      <c r="D187" s="662" t="s">
        <v>9514</v>
      </c>
      <c r="E187" s="662" t="s">
        <v>9515</v>
      </c>
      <c r="F187" s="665">
        <v>6</v>
      </c>
      <c r="G187" s="665">
        <v>5833.92</v>
      </c>
      <c r="H187" s="665">
        <v>1</v>
      </c>
      <c r="I187" s="665">
        <v>972.32</v>
      </c>
      <c r="J187" s="665">
        <v>7</v>
      </c>
      <c r="K187" s="665">
        <v>6806.24</v>
      </c>
      <c r="L187" s="665">
        <v>1.1666666666666665</v>
      </c>
      <c r="M187" s="665">
        <v>972.31999999999994</v>
      </c>
      <c r="N187" s="665">
        <v>6</v>
      </c>
      <c r="O187" s="665">
        <v>5833.92</v>
      </c>
      <c r="P187" s="678">
        <v>1</v>
      </c>
      <c r="Q187" s="666">
        <v>972.32</v>
      </c>
    </row>
    <row r="188" spans="1:17" ht="14.4" customHeight="1" x14ac:dyDescent="0.3">
      <c r="A188" s="661" t="s">
        <v>9495</v>
      </c>
      <c r="B188" s="662" t="s">
        <v>9163</v>
      </c>
      <c r="C188" s="662" t="s">
        <v>6967</v>
      </c>
      <c r="D188" s="662" t="s">
        <v>9516</v>
      </c>
      <c r="E188" s="662" t="s">
        <v>9515</v>
      </c>
      <c r="F188" s="665">
        <v>2</v>
      </c>
      <c r="G188" s="665">
        <v>3414.62</v>
      </c>
      <c r="H188" s="665">
        <v>1</v>
      </c>
      <c r="I188" s="665">
        <v>1707.31</v>
      </c>
      <c r="J188" s="665">
        <v>3</v>
      </c>
      <c r="K188" s="665">
        <v>5121.93</v>
      </c>
      <c r="L188" s="665">
        <v>1.5000000000000002</v>
      </c>
      <c r="M188" s="665">
        <v>1707.3100000000002</v>
      </c>
      <c r="N188" s="665"/>
      <c r="O188" s="665"/>
      <c r="P188" s="678"/>
      <c r="Q188" s="666"/>
    </row>
    <row r="189" spans="1:17" ht="14.4" customHeight="1" x14ac:dyDescent="0.3">
      <c r="A189" s="661" t="s">
        <v>9495</v>
      </c>
      <c r="B189" s="662" t="s">
        <v>9163</v>
      </c>
      <c r="C189" s="662" t="s">
        <v>6967</v>
      </c>
      <c r="D189" s="662" t="s">
        <v>9517</v>
      </c>
      <c r="E189" s="662" t="s">
        <v>9515</v>
      </c>
      <c r="F189" s="665"/>
      <c r="G189" s="665"/>
      <c r="H189" s="665"/>
      <c r="I189" s="665"/>
      <c r="J189" s="665">
        <v>1</v>
      </c>
      <c r="K189" s="665">
        <v>2066.3000000000002</v>
      </c>
      <c r="L189" s="665"/>
      <c r="M189" s="665">
        <v>2066.3000000000002</v>
      </c>
      <c r="N189" s="665"/>
      <c r="O189" s="665"/>
      <c r="P189" s="678"/>
      <c r="Q189" s="666"/>
    </row>
    <row r="190" spans="1:17" ht="14.4" customHeight="1" x14ac:dyDescent="0.3">
      <c r="A190" s="661" t="s">
        <v>9495</v>
      </c>
      <c r="B190" s="662" t="s">
        <v>9163</v>
      </c>
      <c r="C190" s="662" t="s">
        <v>6967</v>
      </c>
      <c r="D190" s="662" t="s">
        <v>9518</v>
      </c>
      <c r="E190" s="662" t="s">
        <v>9519</v>
      </c>
      <c r="F190" s="665">
        <v>1</v>
      </c>
      <c r="G190" s="665">
        <v>1932.09</v>
      </c>
      <c r="H190" s="665">
        <v>1</v>
      </c>
      <c r="I190" s="665">
        <v>1932.09</v>
      </c>
      <c r="J190" s="665">
        <v>2</v>
      </c>
      <c r="K190" s="665">
        <v>3864.18</v>
      </c>
      <c r="L190" s="665">
        <v>2</v>
      </c>
      <c r="M190" s="665">
        <v>1932.09</v>
      </c>
      <c r="N190" s="665"/>
      <c r="O190" s="665"/>
      <c r="P190" s="678"/>
      <c r="Q190" s="666"/>
    </row>
    <row r="191" spans="1:17" ht="14.4" customHeight="1" x14ac:dyDescent="0.3">
      <c r="A191" s="661" t="s">
        <v>9495</v>
      </c>
      <c r="B191" s="662" t="s">
        <v>9163</v>
      </c>
      <c r="C191" s="662" t="s">
        <v>6967</v>
      </c>
      <c r="D191" s="662" t="s">
        <v>9520</v>
      </c>
      <c r="E191" s="662" t="s">
        <v>9521</v>
      </c>
      <c r="F191" s="665">
        <v>3</v>
      </c>
      <c r="G191" s="665">
        <v>3083.2799999999997</v>
      </c>
      <c r="H191" s="665">
        <v>1</v>
      </c>
      <c r="I191" s="665">
        <v>1027.76</v>
      </c>
      <c r="J191" s="665"/>
      <c r="K191" s="665"/>
      <c r="L191" s="665"/>
      <c r="M191" s="665"/>
      <c r="N191" s="665">
        <v>4</v>
      </c>
      <c r="O191" s="665">
        <v>4111.04</v>
      </c>
      <c r="P191" s="678">
        <v>1.3333333333333335</v>
      </c>
      <c r="Q191" s="666">
        <v>1027.76</v>
      </c>
    </row>
    <row r="192" spans="1:17" ht="14.4" customHeight="1" x14ac:dyDescent="0.3">
      <c r="A192" s="661" t="s">
        <v>9495</v>
      </c>
      <c r="B192" s="662" t="s">
        <v>9163</v>
      </c>
      <c r="C192" s="662" t="s">
        <v>6967</v>
      </c>
      <c r="D192" s="662" t="s">
        <v>9522</v>
      </c>
      <c r="E192" s="662" t="s">
        <v>9523</v>
      </c>
      <c r="F192" s="665">
        <v>1</v>
      </c>
      <c r="G192" s="665">
        <v>166546.75</v>
      </c>
      <c r="H192" s="665">
        <v>1</v>
      </c>
      <c r="I192" s="665">
        <v>166546.75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9495</v>
      </c>
      <c r="B193" s="662" t="s">
        <v>9163</v>
      </c>
      <c r="C193" s="662" t="s">
        <v>6967</v>
      </c>
      <c r="D193" s="662" t="s">
        <v>9524</v>
      </c>
      <c r="E193" s="662" t="s">
        <v>9525</v>
      </c>
      <c r="F193" s="665">
        <v>2</v>
      </c>
      <c r="G193" s="665">
        <v>2005.6</v>
      </c>
      <c r="H193" s="665">
        <v>1</v>
      </c>
      <c r="I193" s="665">
        <v>1002.8</v>
      </c>
      <c r="J193" s="665">
        <v>4</v>
      </c>
      <c r="K193" s="665">
        <v>4011.2</v>
      </c>
      <c r="L193" s="665">
        <v>2</v>
      </c>
      <c r="M193" s="665">
        <v>1002.8</v>
      </c>
      <c r="N193" s="665">
        <v>3</v>
      </c>
      <c r="O193" s="665">
        <v>3008.4</v>
      </c>
      <c r="P193" s="678">
        <v>1.5000000000000002</v>
      </c>
      <c r="Q193" s="666">
        <v>1002.8000000000001</v>
      </c>
    </row>
    <row r="194" spans="1:17" ht="14.4" customHeight="1" x14ac:dyDescent="0.3">
      <c r="A194" s="661" t="s">
        <v>9495</v>
      </c>
      <c r="B194" s="662" t="s">
        <v>9163</v>
      </c>
      <c r="C194" s="662" t="s">
        <v>6967</v>
      </c>
      <c r="D194" s="662" t="s">
        <v>9526</v>
      </c>
      <c r="E194" s="662" t="s">
        <v>9527</v>
      </c>
      <c r="F194" s="665">
        <v>3</v>
      </c>
      <c r="G194" s="665">
        <v>15777.689999999999</v>
      </c>
      <c r="H194" s="665">
        <v>1</v>
      </c>
      <c r="I194" s="665">
        <v>5259.23</v>
      </c>
      <c r="J194" s="665">
        <v>5</v>
      </c>
      <c r="K194" s="665">
        <v>26296.149999999998</v>
      </c>
      <c r="L194" s="665">
        <v>1.6666666666666667</v>
      </c>
      <c r="M194" s="665">
        <v>5259.23</v>
      </c>
      <c r="N194" s="665">
        <v>2</v>
      </c>
      <c r="O194" s="665">
        <v>10518.46</v>
      </c>
      <c r="P194" s="678">
        <v>0.66666666666666663</v>
      </c>
      <c r="Q194" s="666">
        <v>5259.23</v>
      </c>
    </row>
    <row r="195" spans="1:17" ht="14.4" customHeight="1" x14ac:dyDescent="0.3">
      <c r="A195" s="661" t="s">
        <v>9495</v>
      </c>
      <c r="B195" s="662" t="s">
        <v>9163</v>
      </c>
      <c r="C195" s="662" t="s">
        <v>6967</v>
      </c>
      <c r="D195" s="662" t="s">
        <v>9528</v>
      </c>
      <c r="E195" s="662" t="s">
        <v>9529</v>
      </c>
      <c r="F195" s="665">
        <v>6</v>
      </c>
      <c r="G195" s="665">
        <v>8984.64</v>
      </c>
      <c r="H195" s="665">
        <v>1</v>
      </c>
      <c r="I195" s="665">
        <v>1497.4399999999998</v>
      </c>
      <c r="J195" s="665">
        <v>4</v>
      </c>
      <c r="K195" s="665">
        <v>5989.76</v>
      </c>
      <c r="L195" s="665">
        <v>0.66666666666666674</v>
      </c>
      <c r="M195" s="665">
        <v>1497.44</v>
      </c>
      <c r="N195" s="665">
        <v>5</v>
      </c>
      <c r="O195" s="665">
        <v>7487.2</v>
      </c>
      <c r="P195" s="678">
        <v>0.83333333333333337</v>
      </c>
      <c r="Q195" s="666">
        <v>1497.44</v>
      </c>
    </row>
    <row r="196" spans="1:17" ht="14.4" customHeight="1" x14ac:dyDescent="0.3">
      <c r="A196" s="661" t="s">
        <v>9495</v>
      </c>
      <c r="B196" s="662" t="s">
        <v>9163</v>
      </c>
      <c r="C196" s="662" t="s">
        <v>6967</v>
      </c>
      <c r="D196" s="662" t="s">
        <v>9530</v>
      </c>
      <c r="E196" s="662" t="s">
        <v>9531</v>
      </c>
      <c r="F196" s="665">
        <v>2</v>
      </c>
      <c r="G196" s="665">
        <v>1662.32</v>
      </c>
      <c r="H196" s="665">
        <v>1</v>
      </c>
      <c r="I196" s="665">
        <v>831.16</v>
      </c>
      <c r="J196" s="665">
        <v>1</v>
      </c>
      <c r="K196" s="665">
        <v>831.16</v>
      </c>
      <c r="L196" s="665">
        <v>0.5</v>
      </c>
      <c r="M196" s="665">
        <v>831.16</v>
      </c>
      <c r="N196" s="665"/>
      <c r="O196" s="665"/>
      <c r="P196" s="678"/>
      <c r="Q196" s="666"/>
    </row>
    <row r="197" spans="1:17" ht="14.4" customHeight="1" x14ac:dyDescent="0.3">
      <c r="A197" s="661" t="s">
        <v>9495</v>
      </c>
      <c r="B197" s="662" t="s">
        <v>9163</v>
      </c>
      <c r="C197" s="662" t="s">
        <v>6967</v>
      </c>
      <c r="D197" s="662" t="s">
        <v>9532</v>
      </c>
      <c r="E197" s="662" t="s">
        <v>9531</v>
      </c>
      <c r="F197" s="665">
        <v>5</v>
      </c>
      <c r="G197" s="665">
        <v>4440.2999999999993</v>
      </c>
      <c r="H197" s="665">
        <v>1</v>
      </c>
      <c r="I197" s="665">
        <v>888.05999999999983</v>
      </c>
      <c r="J197" s="665">
        <v>9</v>
      </c>
      <c r="K197" s="665">
        <v>7992.5399999999991</v>
      </c>
      <c r="L197" s="665">
        <v>1.8</v>
      </c>
      <c r="M197" s="665">
        <v>888.06</v>
      </c>
      <c r="N197" s="665">
        <v>3</v>
      </c>
      <c r="O197" s="665">
        <v>2664.18</v>
      </c>
      <c r="P197" s="678">
        <v>0.60000000000000009</v>
      </c>
      <c r="Q197" s="666">
        <v>888.06</v>
      </c>
    </row>
    <row r="198" spans="1:17" ht="14.4" customHeight="1" x14ac:dyDescent="0.3">
      <c r="A198" s="661" t="s">
        <v>9495</v>
      </c>
      <c r="B198" s="662" t="s">
        <v>9163</v>
      </c>
      <c r="C198" s="662" t="s">
        <v>6967</v>
      </c>
      <c r="D198" s="662" t="s">
        <v>9533</v>
      </c>
      <c r="E198" s="662" t="s">
        <v>9534</v>
      </c>
      <c r="F198" s="665">
        <v>2</v>
      </c>
      <c r="G198" s="665">
        <v>1776.12</v>
      </c>
      <c r="H198" s="665">
        <v>1</v>
      </c>
      <c r="I198" s="665">
        <v>888.06</v>
      </c>
      <c r="J198" s="665">
        <v>2</v>
      </c>
      <c r="K198" s="665">
        <v>1776.12</v>
      </c>
      <c r="L198" s="665">
        <v>1</v>
      </c>
      <c r="M198" s="665">
        <v>888.06</v>
      </c>
      <c r="N198" s="665">
        <v>1</v>
      </c>
      <c r="O198" s="665">
        <v>888.06</v>
      </c>
      <c r="P198" s="678">
        <v>0.5</v>
      </c>
      <c r="Q198" s="666">
        <v>888.06</v>
      </c>
    </row>
    <row r="199" spans="1:17" ht="14.4" customHeight="1" x14ac:dyDescent="0.3">
      <c r="A199" s="661" t="s">
        <v>9495</v>
      </c>
      <c r="B199" s="662" t="s">
        <v>9163</v>
      </c>
      <c r="C199" s="662" t="s">
        <v>6967</v>
      </c>
      <c r="D199" s="662" t="s">
        <v>9535</v>
      </c>
      <c r="E199" s="662" t="s">
        <v>9536</v>
      </c>
      <c r="F199" s="665">
        <v>4</v>
      </c>
      <c r="G199" s="665">
        <v>15595.2</v>
      </c>
      <c r="H199" s="665">
        <v>1</v>
      </c>
      <c r="I199" s="665">
        <v>3898.8</v>
      </c>
      <c r="J199" s="665">
        <v>7</v>
      </c>
      <c r="K199" s="665">
        <v>27291.599999999999</v>
      </c>
      <c r="L199" s="665">
        <v>1.7499999999999998</v>
      </c>
      <c r="M199" s="665">
        <v>3898.7999999999997</v>
      </c>
      <c r="N199" s="665">
        <v>3</v>
      </c>
      <c r="O199" s="665">
        <v>11696.400000000001</v>
      </c>
      <c r="P199" s="678">
        <v>0.75000000000000011</v>
      </c>
      <c r="Q199" s="666">
        <v>3898.8000000000006</v>
      </c>
    </row>
    <row r="200" spans="1:17" ht="14.4" customHeight="1" x14ac:dyDescent="0.3">
      <c r="A200" s="661" t="s">
        <v>9495</v>
      </c>
      <c r="B200" s="662" t="s">
        <v>9163</v>
      </c>
      <c r="C200" s="662" t="s">
        <v>6967</v>
      </c>
      <c r="D200" s="662" t="s">
        <v>9537</v>
      </c>
      <c r="E200" s="662" t="s">
        <v>9538</v>
      </c>
      <c r="F200" s="665">
        <v>1</v>
      </c>
      <c r="G200" s="665">
        <v>1472.88</v>
      </c>
      <c r="H200" s="665">
        <v>1</v>
      </c>
      <c r="I200" s="665">
        <v>1472.88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9495</v>
      </c>
      <c r="B201" s="662" t="s">
        <v>9163</v>
      </c>
      <c r="C201" s="662" t="s">
        <v>6967</v>
      </c>
      <c r="D201" s="662" t="s">
        <v>9539</v>
      </c>
      <c r="E201" s="662" t="s">
        <v>9540</v>
      </c>
      <c r="F201" s="665">
        <v>9</v>
      </c>
      <c r="G201" s="665">
        <v>32801.22</v>
      </c>
      <c r="H201" s="665">
        <v>1</v>
      </c>
      <c r="I201" s="665">
        <v>3644.58</v>
      </c>
      <c r="J201" s="665">
        <v>21</v>
      </c>
      <c r="K201" s="665">
        <v>76536.179999999993</v>
      </c>
      <c r="L201" s="665">
        <v>2.333333333333333</v>
      </c>
      <c r="M201" s="665">
        <v>3644.5799999999995</v>
      </c>
      <c r="N201" s="665">
        <v>27</v>
      </c>
      <c r="O201" s="665">
        <v>98403.659999999989</v>
      </c>
      <c r="P201" s="678">
        <v>2.9999999999999996</v>
      </c>
      <c r="Q201" s="666">
        <v>3644.5799999999995</v>
      </c>
    </row>
    <row r="202" spans="1:17" ht="14.4" customHeight="1" x14ac:dyDescent="0.3">
      <c r="A202" s="661" t="s">
        <v>9495</v>
      </c>
      <c r="B202" s="662" t="s">
        <v>9163</v>
      </c>
      <c r="C202" s="662" t="s">
        <v>6967</v>
      </c>
      <c r="D202" s="662" t="s">
        <v>9541</v>
      </c>
      <c r="E202" s="662" t="s">
        <v>9542</v>
      </c>
      <c r="F202" s="665">
        <v>4</v>
      </c>
      <c r="G202" s="665">
        <v>1436.4</v>
      </c>
      <c r="H202" s="665">
        <v>1</v>
      </c>
      <c r="I202" s="665">
        <v>359.1</v>
      </c>
      <c r="J202" s="665">
        <v>5</v>
      </c>
      <c r="K202" s="665">
        <v>1795.5</v>
      </c>
      <c r="L202" s="665">
        <v>1.25</v>
      </c>
      <c r="M202" s="665">
        <v>359.1</v>
      </c>
      <c r="N202" s="665">
        <v>1</v>
      </c>
      <c r="O202" s="665">
        <v>359.1</v>
      </c>
      <c r="P202" s="678">
        <v>0.25</v>
      </c>
      <c r="Q202" s="666">
        <v>359.1</v>
      </c>
    </row>
    <row r="203" spans="1:17" ht="14.4" customHeight="1" x14ac:dyDescent="0.3">
      <c r="A203" s="661" t="s">
        <v>9495</v>
      </c>
      <c r="B203" s="662" t="s">
        <v>9163</v>
      </c>
      <c r="C203" s="662" t="s">
        <v>6967</v>
      </c>
      <c r="D203" s="662" t="s">
        <v>9543</v>
      </c>
      <c r="E203" s="662" t="s">
        <v>9544</v>
      </c>
      <c r="F203" s="665"/>
      <c r="G203" s="665"/>
      <c r="H203" s="665"/>
      <c r="I203" s="665"/>
      <c r="J203" s="665">
        <v>1</v>
      </c>
      <c r="K203" s="665">
        <v>893.9</v>
      </c>
      <c r="L203" s="665"/>
      <c r="M203" s="665">
        <v>893.9</v>
      </c>
      <c r="N203" s="665"/>
      <c r="O203" s="665"/>
      <c r="P203" s="678"/>
      <c r="Q203" s="666"/>
    </row>
    <row r="204" spans="1:17" ht="14.4" customHeight="1" x14ac:dyDescent="0.3">
      <c r="A204" s="661" t="s">
        <v>9495</v>
      </c>
      <c r="B204" s="662" t="s">
        <v>9163</v>
      </c>
      <c r="C204" s="662" t="s">
        <v>6967</v>
      </c>
      <c r="D204" s="662" t="s">
        <v>9545</v>
      </c>
      <c r="E204" s="662" t="s">
        <v>9546</v>
      </c>
      <c r="F204" s="665">
        <v>5</v>
      </c>
      <c r="G204" s="665">
        <v>84158.45</v>
      </c>
      <c r="H204" s="665">
        <v>1</v>
      </c>
      <c r="I204" s="665">
        <v>16831.689999999999</v>
      </c>
      <c r="J204" s="665">
        <v>4</v>
      </c>
      <c r="K204" s="665">
        <v>67326.759999999995</v>
      </c>
      <c r="L204" s="665">
        <v>0.79999999999999993</v>
      </c>
      <c r="M204" s="665">
        <v>16831.689999999999</v>
      </c>
      <c r="N204" s="665">
        <v>3</v>
      </c>
      <c r="O204" s="665">
        <v>50495.069999999992</v>
      </c>
      <c r="P204" s="678">
        <v>0.6</v>
      </c>
      <c r="Q204" s="666">
        <v>16831.689999999999</v>
      </c>
    </row>
    <row r="205" spans="1:17" ht="14.4" customHeight="1" x14ac:dyDescent="0.3">
      <c r="A205" s="661" t="s">
        <v>9495</v>
      </c>
      <c r="B205" s="662" t="s">
        <v>9163</v>
      </c>
      <c r="C205" s="662" t="s">
        <v>6967</v>
      </c>
      <c r="D205" s="662" t="s">
        <v>9547</v>
      </c>
      <c r="E205" s="662" t="s">
        <v>9548</v>
      </c>
      <c r="F205" s="665">
        <v>4</v>
      </c>
      <c r="G205" s="665">
        <v>26348.52</v>
      </c>
      <c r="H205" s="665">
        <v>1</v>
      </c>
      <c r="I205" s="665">
        <v>6587.13</v>
      </c>
      <c r="J205" s="665">
        <v>6</v>
      </c>
      <c r="K205" s="665">
        <v>39522.78</v>
      </c>
      <c r="L205" s="665">
        <v>1.5</v>
      </c>
      <c r="M205" s="665">
        <v>6587.13</v>
      </c>
      <c r="N205" s="665">
        <v>3</v>
      </c>
      <c r="O205" s="665">
        <v>19761.39</v>
      </c>
      <c r="P205" s="678">
        <v>0.75</v>
      </c>
      <c r="Q205" s="666">
        <v>6587.13</v>
      </c>
    </row>
    <row r="206" spans="1:17" ht="14.4" customHeight="1" x14ac:dyDescent="0.3">
      <c r="A206" s="661" t="s">
        <v>9495</v>
      </c>
      <c r="B206" s="662" t="s">
        <v>9163</v>
      </c>
      <c r="C206" s="662" t="s">
        <v>6967</v>
      </c>
      <c r="D206" s="662" t="s">
        <v>9549</v>
      </c>
      <c r="E206" s="662" t="s">
        <v>9550</v>
      </c>
      <c r="F206" s="665"/>
      <c r="G206" s="665"/>
      <c r="H206" s="665"/>
      <c r="I206" s="665"/>
      <c r="J206" s="665">
        <v>2</v>
      </c>
      <c r="K206" s="665">
        <v>3683.24</v>
      </c>
      <c r="L206" s="665"/>
      <c r="M206" s="665">
        <v>1841.62</v>
      </c>
      <c r="N206" s="665"/>
      <c r="O206" s="665"/>
      <c r="P206" s="678"/>
      <c r="Q206" s="666"/>
    </row>
    <row r="207" spans="1:17" ht="14.4" customHeight="1" x14ac:dyDescent="0.3">
      <c r="A207" s="661" t="s">
        <v>9495</v>
      </c>
      <c r="B207" s="662" t="s">
        <v>9163</v>
      </c>
      <c r="C207" s="662" t="s">
        <v>6967</v>
      </c>
      <c r="D207" s="662" t="s">
        <v>9551</v>
      </c>
      <c r="E207" s="662" t="s">
        <v>9552</v>
      </c>
      <c r="F207" s="665"/>
      <c r="G207" s="665"/>
      <c r="H207" s="665"/>
      <c r="I207" s="665"/>
      <c r="J207" s="665">
        <v>1</v>
      </c>
      <c r="K207" s="665">
        <v>3106.5</v>
      </c>
      <c r="L207" s="665"/>
      <c r="M207" s="665">
        <v>3106.5</v>
      </c>
      <c r="N207" s="665"/>
      <c r="O207" s="665"/>
      <c r="P207" s="678"/>
      <c r="Q207" s="666"/>
    </row>
    <row r="208" spans="1:17" ht="14.4" customHeight="1" x14ac:dyDescent="0.3">
      <c r="A208" s="661" t="s">
        <v>9495</v>
      </c>
      <c r="B208" s="662" t="s">
        <v>9163</v>
      </c>
      <c r="C208" s="662" t="s">
        <v>6967</v>
      </c>
      <c r="D208" s="662" t="s">
        <v>9553</v>
      </c>
      <c r="E208" s="662" t="s">
        <v>9554</v>
      </c>
      <c r="F208" s="665"/>
      <c r="G208" s="665"/>
      <c r="H208" s="665"/>
      <c r="I208" s="665"/>
      <c r="J208" s="665">
        <v>1</v>
      </c>
      <c r="K208" s="665">
        <v>11608.31</v>
      </c>
      <c r="L208" s="665"/>
      <c r="M208" s="665">
        <v>11608.31</v>
      </c>
      <c r="N208" s="665"/>
      <c r="O208" s="665"/>
      <c r="P208" s="678"/>
      <c r="Q208" s="666"/>
    </row>
    <row r="209" spans="1:17" ht="14.4" customHeight="1" x14ac:dyDescent="0.3">
      <c r="A209" s="661" t="s">
        <v>9495</v>
      </c>
      <c r="B209" s="662" t="s">
        <v>9163</v>
      </c>
      <c r="C209" s="662" t="s">
        <v>6967</v>
      </c>
      <c r="D209" s="662" t="s">
        <v>9555</v>
      </c>
      <c r="E209" s="662" t="s">
        <v>9556</v>
      </c>
      <c r="F209" s="665"/>
      <c r="G209" s="665"/>
      <c r="H209" s="665"/>
      <c r="I209" s="665"/>
      <c r="J209" s="665">
        <v>2</v>
      </c>
      <c r="K209" s="665">
        <v>761.72</v>
      </c>
      <c r="L209" s="665"/>
      <c r="M209" s="665">
        <v>380.86</v>
      </c>
      <c r="N209" s="665">
        <v>1</v>
      </c>
      <c r="O209" s="665">
        <v>380.86</v>
      </c>
      <c r="P209" s="678"/>
      <c r="Q209" s="666">
        <v>380.86</v>
      </c>
    </row>
    <row r="210" spans="1:17" ht="14.4" customHeight="1" x14ac:dyDescent="0.3">
      <c r="A210" s="661" t="s">
        <v>9495</v>
      </c>
      <c r="B210" s="662" t="s">
        <v>9163</v>
      </c>
      <c r="C210" s="662" t="s">
        <v>6967</v>
      </c>
      <c r="D210" s="662" t="s">
        <v>9557</v>
      </c>
      <c r="E210" s="662" t="s">
        <v>9558</v>
      </c>
      <c r="F210" s="665"/>
      <c r="G210" s="665"/>
      <c r="H210" s="665"/>
      <c r="I210" s="665"/>
      <c r="J210" s="665">
        <v>1</v>
      </c>
      <c r="K210" s="665">
        <v>3178.63</v>
      </c>
      <c r="L210" s="665"/>
      <c r="M210" s="665">
        <v>3178.63</v>
      </c>
      <c r="N210" s="665"/>
      <c r="O210" s="665"/>
      <c r="P210" s="678"/>
      <c r="Q210" s="666"/>
    </row>
    <row r="211" spans="1:17" ht="14.4" customHeight="1" x14ac:dyDescent="0.3">
      <c r="A211" s="661" t="s">
        <v>9495</v>
      </c>
      <c r="B211" s="662" t="s">
        <v>9163</v>
      </c>
      <c r="C211" s="662" t="s">
        <v>6926</v>
      </c>
      <c r="D211" s="662" t="s">
        <v>9559</v>
      </c>
      <c r="E211" s="662" t="s">
        <v>9560</v>
      </c>
      <c r="F211" s="665">
        <v>21</v>
      </c>
      <c r="G211" s="665">
        <v>4305</v>
      </c>
      <c r="H211" s="665">
        <v>1</v>
      </c>
      <c r="I211" s="665">
        <v>205</v>
      </c>
      <c r="J211" s="665">
        <v>34</v>
      </c>
      <c r="K211" s="665">
        <v>6996</v>
      </c>
      <c r="L211" s="665">
        <v>1.6250871080139373</v>
      </c>
      <c r="M211" s="665">
        <v>205.76470588235293</v>
      </c>
      <c r="N211" s="665">
        <v>32</v>
      </c>
      <c r="O211" s="665">
        <v>6624</v>
      </c>
      <c r="P211" s="678">
        <v>1.5386759581881533</v>
      </c>
      <c r="Q211" s="666">
        <v>207</v>
      </c>
    </row>
    <row r="212" spans="1:17" ht="14.4" customHeight="1" x14ac:dyDescent="0.3">
      <c r="A212" s="661" t="s">
        <v>9495</v>
      </c>
      <c r="B212" s="662" t="s">
        <v>9163</v>
      </c>
      <c r="C212" s="662" t="s">
        <v>6926</v>
      </c>
      <c r="D212" s="662" t="s">
        <v>9561</v>
      </c>
      <c r="E212" s="662" t="s">
        <v>9562</v>
      </c>
      <c r="F212" s="665">
        <v>152</v>
      </c>
      <c r="G212" s="665">
        <v>22800</v>
      </c>
      <c r="H212" s="665">
        <v>1</v>
      </c>
      <c r="I212" s="665">
        <v>150</v>
      </c>
      <c r="J212" s="665">
        <v>162</v>
      </c>
      <c r="K212" s="665">
        <v>24422</v>
      </c>
      <c r="L212" s="665">
        <v>1.0711403508771931</v>
      </c>
      <c r="M212" s="665">
        <v>150.75308641975309</v>
      </c>
      <c r="N212" s="665">
        <v>121</v>
      </c>
      <c r="O212" s="665">
        <v>18271</v>
      </c>
      <c r="P212" s="678">
        <v>0.80135964912280699</v>
      </c>
      <c r="Q212" s="666">
        <v>151</v>
      </c>
    </row>
    <row r="213" spans="1:17" ht="14.4" customHeight="1" x14ac:dyDescent="0.3">
      <c r="A213" s="661" t="s">
        <v>9495</v>
      </c>
      <c r="B213" s="662" t="s">
        <v>9163</v>
      </c>
      <c r="C213" s="662" t="s">
        <v>6926</v>
      </c>
      <c r="D213" s="662" t="s">
        <v>9563</v>
      </c>
      <c r="E213" s="662" t="s">
        <v>9564</v>
      </c>
      <c r="F213" s="665">
        <v>80</v>
      </c>
      <c r="G213" s="665">
        <v>14560</v>
      </c>
      <c r="H213" s="665">
        <v>1</v>
      </c>
      <c r="I213" s="665">
        <v>182</v>
      </c>
      <c r="J213" s="665">
        <v>72</v>
      </c>
      <c r="K213" s="665">
        <v>13162</v>
      </c>
      <c r="L213" s="665">
        <v>0.90398351648351649</v>
      </c>
      <c r="M213" s="665">
        <v>182.80555555555554</v>
      </c>
      <c r="N213" s="665">
        <v>96</v>
      </c>
      <c r="O213" s="665">
        <v>17568</v>
      </c>
      <c r="P213" s="678">
        <v>1.2065934065934065</v>
      </c>
      <c r="Q213" s="666">
        <v>183</v>
      </c>
    </row>
    <row r="214" spans="1:17" ht="14.4" customHeight="1" x14ac:dyDescent="0.3">
      <c r="A214" s="661" t="s">
        <v>9495</v>
      </c>
      <c r="B214" s="662" t="s">
        <v>9163</v>
      </c>
      <c r="C214" s="662" t="s">
        <v>6926</v>
      </c>
      <c r="D214" s="662" t="s">
        <v>9565</v>
      </c>
      <c r="E214" s="662" t="s">
        <v>9566</v>
      </c>
      <c r="F214" s="665">
        <v>674</v>
      </c>
      <c r="G214" s="665">
        <v>83576</v>
      </c>
      <c r="H214" s="665">
        <v>1</v>
      </c>
      <c r="I214" s="665">
        <v>124</v>
      </c>
      <c r="J214" s="665">
        <v>724</v>
      </c>
      <c r="K214" s="665">
        <v>90370</v>
      </c>
      <c r="L214" s="665">
        <v>1.0812912797932421</v>
      </c>
      <c r="M214" s="665">
        <v>124.82044198895028</v>
      </c>
      <c r="N214" s="665">
        <v>835</v>
      </c>
      <c r="O214" s="665">
        <v>104375</v>
      </c>
      <c r="P214" s="678">
        <v>1.2488633100411601</v>
      </c>
      <c r="Q214" s="666">
        <v>125</v>
      </c>
    </row>
    <row r="215" spans="1:17" ht="14.4" customHeight="1" x14ac:dyDescent="0.3">
      <c r="A215" s="661" t="s">
        <v>9495</v>
      </c>
      <c r="B215" s="662" t="s">
        <v>9163</v>
      </c>
      <c r="C215" s="662" t="s">
        <v>6926</v>
      </c>
      <c r="D215" s="662" t="s">
        <v>9567</v>
      </c>
      <c r="E215" s="662" t="s">
        <v>9568</v>
      </c>
      <c r="F215" s="665">
        <v>2614</v>
      </c>
      <c r="G215" s="665">
        <v>567238</v>
      </c>
      <c r="H215" s="665">
        <v>1</v>
      </c>
      <c r="I215" s="665">
        <v>217</v>
      </c>
      <c r="J215" s="665">
        <v>2541</v>
      </c>
      <c r="K215" s="665">
        <v>548990</v>
      </c>
      <c r="L215" s="665">
        <v>0.96783008190565512</v>
      </c>
      <c r="M215" s="665">
        <v>216.05273514364424</v>
      </c>
      <c r="N215" s="665">
        <v>2215</v>
      </c>
      <c r="O215" s="665">
        <v>485085</v>
      </c>
      <c r="P215" s="678">
        <v>0.85517014022332782</v>
      </c>
      <c r="Q215" s="666">
        <v>219</v>
      </c>
    </row>
    <row r="216" spans="1:17" ht="14.4" customHeight="1" x14ac:dyDescent="0.3">
      <c r="A216" s="661" t="s">
        <v>9495</v>
      </c>
      <c r="B216" s="662" t="s">
        <v>9163</v>
      </c>
      <c r="C216" s="662" t="s">
        <v>6926</v>
      </c>
      <c r="D216" s="662" t="s">
        <v>9569</v>
      </c>
      <c r="E216" s="662" t="s">
        <v>9570</v>
      </c>
      <c r="F216" s="665">
        <v>99</v>
      </c>
      <c r="G216" s="665">
        <v>21483</v>
      </c>
      <c r="H216" s="665">
        <v>1</v>
      </c>
      <c r="I216" s="665">
        <v>217</v>
      </c>
      <c r="J216" s="665">
        <v>115</v>
      </c>
      <c r="K216" s="665">
        <v>25037</v>
      </c>
      <c r="L216" s="665">
        <v>1.1654331331750687</v>
      </c>
      <c r="M216" s="665">
        <v>217.71304347826086</v>
      </c>
      <c r="N216" s="665">
        <v>59</v>
      </c>
      <c r="O216" s="665">
        <v>12921</v>
      </c>
      <c r="P216" s="678">
        <v>0.60145231112973052</v>
      </c>
      <c r="Q216" s="666">
        <v>219</v>
      </c>
    </row>
    <row r="217" spans="1:17" ht="14.4" customHeight="1" x14ac:dyDescent="0.3">
      <c r="A217" s="661" t="s">
        <v>9495</v>
      </c>
      <c r="B217" s="662" t="s">
        <v>9163</v>
      </c>
      <c r="C217" s="662" t="s">
        <v>6926</v>
      </c>
      <c r="D217" s="662" t="s">
        <v>9571</v>
      </c>
      <c r="E217" s="662" t="s">
        <v>9572</v>
      </c>
      <c r="F217" s="665">
        <v>1</v>
      </c>
      <c r="G217" s="665">
        <v>344</v>
      </c>
      <c r="H217" s="665">
        <v>1</v>
      </c>
      <c r="I217" s="665">
        <v>344</v>
      </c>
      <c r="J217" s="665">
        <v>6</v>
      </c>
      <c r="K217" s="665">
        <v>2076</v>
      </c>
      <c r="L217" s="665">
        <v>6.0348837209302326</v>
      </c>
      <c r="M217" s="665">
        <v>346</v>
      </c>
      <c r="N217" s="665">
        <v>4</v>
      </c>
      <c r="O217" s="665">
        <v>1388</v>
      </c>
      <c r="P217" s="678">
        <v>4.0348837209302326</v>
      </c>
      <c r="Q217" s="666">
        <v>347</v>
      </c>
    </row>
    <row r="218" spans="1:17" ht="14.4" customHeight="1" x14ac:dyDescent="0.3">
      <c r="A218" s="661" t="s">
        <v>9495</v>
      </c>
      <c r="B218" s="662" t="s">
        <v>9163</v>
      </c>
      <c r="C218" s="662" t="s">
        <v>6926</v>
      </c>
      <c r="D218" s="662" t="s">
        <v>9573</v>
      </c>
      <c r="E218" s="662" t="s">
        <v>9574</v>
      </c>
      <c r="F218" s="665">
        <v>6</v>
      </c>
      <c r="G218" s="665">
        <v>1314</v>
      </c>
      <c r="H218" s="665">
        <v>1</v>
      </c>
      <c r="I218" s="665">
        <v>219</v>
      </c>
      <c r="J218" s="665">
        <v>9</v>
      </c>
      <c r="K218" s="665">
        <v>1977</v>
      </c>
      <c r="L218" s="665">
        <v>1.504566210045662</v>
      </c>
      <c r="M218" s="665">
        <v>219.66666666666666</v>
      </c>
      <c r="N218" s="665">
        <v>4</v>
      </c>
      <c r="O218" s="665">
        <v>884</v>
      </c>
      <c r="P218" s="678">
        <v>0.67275494672754943</v>
      </c>
      <c r="Q218" s="666">
        <v>221</v>
      </c>
    </row>
    <row r="219" spans="1:17" ht="14.4" customHeight="1" x14ac:dyDescent="0.3">
      <c r="A219" s="661" t="s">
        <v>9495</v>
      </c>
      <c r="B219" s="662" t="s">
        <v>9163</v>
      </c>
      <c r="C219" s="662" t="s">
        <v>6926</v>
      </c>
      <c r="D219" s="662" t="s">
        <v>9166</v>
      </c>
      <c r="E219" s="662" t="s">
        <v>9167</v>
      </c>
      <c r="F219" s="665">
        <v>1</v>
      </c>
      <c r="G219" s="665">
        <v>449</v>
      </c>
      <c r="H219" s="665">
        <v>1</v>
      </c>
      <c r="I219" s="665">
        <v>449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9495</v>
      </c>
      <c r="B220" s="662" t="s">
        <v>9163</v>
      </c>
      <c r="C220" s="662" t="s">
        <v>6926</v>
      </c>
      <c r="D220" s="662" t="s">
        <v>9575</v>
      </c>
      <c r="E220" s="662" t="s">
        <v>9576</v>
      </c>
      <c r="F220" s="665">
        <v>2</v>
      </c>
      <c r="G220" s="665">
        <v>652</v>
      </c>
      <c r="H220" s="665">
        <v>1</v>
      </c>
      <c r="I220" s="665">
        <v>326</v>
      </c>
      <c r="J220" s="665">
        <v>5</v>
      </c>
      <c r="K220" s="665">
        <v>1639</v>
      </c>
      <c r="L220" s="665">
        <v>2.5138036809815949</v>
      </c>
      <c r="M220" s="665">
        <v>327.8</v>
      </c>
      <c r="N220" s="665">
        <v>1</v>
      </c>
      <c r="O220" s="665">
        <v>330</v>
      </c>
      <c r="P220" s="678">
        <v>0.50613496932515334</v>
      </c>
      <c r="Q220" s="666">
        <v>330</v>
      </c>
    </row>
    <row r="221" spans="1:17" ht="14.4" customHeight="1" x14ac:dyDescent="0.3">
      <c r="A221" s="661" t="s">
        <v>9495</v>
      </c>
      <c r="B221" s="662" t="s">
        <v>9163</v>
      </c>
      <c r="C221" s="662" t="s">
        <v>6926</v>
      </c>
      <c r="D221" s="662" t="s">
        <v>9577</v>
      </c>
      <c r="E221" s="662" t="s">
        <v>9578</v>
      </c>
      <c r="F221" s="665">
        <v>10</v>
      </c>
      <c r="G221" s="665">
        <v>41270</v>
      </c>
      <c r="H221" s="665">
        <v>1</v>
      </c>
      <c r="I221" s="665">
        <v>4127</v>
      </c>
      <c r="J221" s="665">
        <v>9</v>
      </c>
      <c r="K221" s="665">
        <v>37183</v>
      </c>
      <c r="L221" s="665">
        <v>0.90096922704143445</v>
      </c>
      <c r="M221" s="665">
        <v>4131.4444444444443</v>
      </c>
      <c r="N221" s="665">
        <v>7</v>
      </c>
      <c r="O221" s="665">
        <v>28973</v>
      </c>
      <c r="P221" s="678">
        <v>0.70203537678701233</v>
      </c>
      <c r="Q221" s="666">
        <v>4139</v>
      </c>
    </row>
    <row r="222" spans="1:17" ht="14.4" customHeight="1" x14ac:dyDescent="0.3">
      <c r="A222" s="661" t="s">
        <v>9495</v>
      </c>
      <c r="B222" s="662" t="s">
        <v>9163</v>
      </c>
      <c r="C222" s="662" t="s">
        <v>6926</v>
      </c>
      <c r="D222" s="662" t="s">
        <v>9579</v>
      </c>
      <c r="E222" s="662" t="s">
        <v>9580</v>
      </c>
      <c r="F222" s="665">
        <v>1</v>
      </c>
      <c r="G222" s="665">
        <v>15049</v>
      </c>
      <c r="H222" s="665">
        <v>1</v>
      </c>
      <c r="I222" s="665">
        <v>15049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9495</v>
      </c>
      <c r="B223" s="662" t="s">
        <v>9163</v>
      </c>
      <c r="C223" s="662" t="s">
        <v>6926</v>
      </c>
      <c r="D223" s="662" t="s">
        <v>9581</v>
      </c>
      <c r="E223" s="662" t="s">
        <v>9582</v>
      </c>
      <c r="F223" s="665">
        <v>18</v>
      </c>
      <c r="G223" s="665">
        <v>68670</v>
      </c>
      <c r="H223" s="665">
        <v>1</v>
      </c>
      <c r="I223" s="665">
        <v>3815</v>
      </c>
      <c r="J223" s="665">
        <v>19</v>
      </c>
      <c r="K223" s="665">
        <v>72533</v>
      </c>
      <c r="L223" s="665">
        <v>1.0562545507499637</v>
      </c>
      <c r="M223" s="665">
        <v>3817.5263157894738</v>
      </c>
      <c r="N223" s="665">
        <v>13</v>
      </c>
      <c r="O223" s="665">
        <v>49712</v>
      </c>
      <c r="P223" s="678">
        <v>0.72392602300859177</v>
      </c>
      <c r="Q223" s="666">
        <v>3824</v>
      </c>
    </row>
    <row r="224" spans="1:17" ht="14.4" customHeight="1" x14ac:dyDescent="0.3">
      <c r="A224" s="661" t="s">
        <v>9495</v>
      </c>
      <c r="B224" s="662" t="s">
        <v>9163</v>
      </c>
      <c r="C224" s="662" t="s">
        <v>6926</v>
      </c>
      <c r="D224" s="662" t="s">
        <v>9583</v>
      </c>
      <c r="E224" s="662" t="s">
        <v>9584</v>
      </c>
      <c r="F224" s="665">
        <v>5</v>
      </c>
      <c r="G224" s="665">
        <v>25750</v>
      </c>
      <c r="H224" s="665">
        <v>1</v>
      </c>
      <c r="I224" s="665">
        <v>5150</v>
      </c>
      <c r="J224" s="665">
        <v>2</v>
      </c>
      <c r="K224" s="665">
        <v>10316</v>
      </c>
      <c r="L224" s="665">
        <v>0.40062135922330094</v>
      </c>
      <c r="M224" s="665">
        <v>5158</v>
      </c>
      <c r="N224" s="665"/>
      <c r="O224" s="665"/>
      <c r="P224" s="678"/>
      <c r="Q224" s="666"/>
    </row>
    <row r="225" spans="1:17" ht="14.4" customHeight="1" x14ac:dyDescent="0.3">
      <c r="A225" s="661" t="s">
        <v>9495</v>
      </c>
      <c r="B225" s="662" t="s">
        <v>9163</v>
      </c>
      <c r="C225" s="662" t="s">
        <v>6926</v>
      </c>
      <c r="D225" s="662" t="s">
        <v>9585</v>
      </c>
      <c r="E225" s="662" t="s">
        <v>9586</v>
      </c>
      <c r="F225" s="665">
        <v>33</v>
      </c>
      <c r="G225" s="665">
        <v>42141</v>
      </c>
      <c r="H225" s="665">
        <v>1</v>
      </c>
      <c r="I225" s="665">
        <v>1277</v>
      </c>
      <c r="J225" s="665">
        <v>29</v>
      </c>
      <c r="K225" s="665">
        <v>37090</v>
      </c>
      <c r="L225" s="665">
        <v>0.88014048076694906</v>
      </c>
      <c r="M225" s="665">
        <v>1278.9655172413793</v>
      </c>
      <c r="N225" s="665">
        <v>19</v>
      </c>
      <c r="O225" s="665">
        <v>24339</v>
      </c>
      <c r="P225" s="678">
        <v>0.57756104506300276</v>
      </c>
      <c r="Q225" s="666">
        <v>1281</v>
      </c>
    </row>
    <row r="226" spans="1:17" ht="14.4" customHeight="1" x14ac:dyDescent="0.3">
      <c r="A226" s="661" t="s">
        <v>9495</v>
      </c>
      <c r="B226" s="662" t="s">
        <v>9163</v>
      </c>
      <c r="C226" s="662" t="s">
        <v>6926</v>
      </c>
      <c r="D226" s="662" t="s">
        <v>9587</v>
      </c>
      <c r="E226" s="662" t="s">
        <v>9588</v>
      </c>
      <c r="F226" s="665">
        <v>26</v>
      </c>
      <c r="G226" s="665">
        <v>30264</v>
      </c>
      <c r="H226" s="665">
        <v>1</v>
      </c>
      <c r="I226" s="665">
        <v>1164</v>
      </c>
      <c r="J226" s="665">
        <v>8</v>
      </c>
      <c r="K226" s="665">
        <v>9326</v>
      </c>
      <c r="L226" s="665">
        <v>0.30815490351572827</v>
      </c>
      <c r="M226" s="665">
        <v>1165.75</v>
      </c>
      <c r="N226" s="665">
        <v>6</v>
      </c>
      <c r="O226" s="665">
        <v>7002</v>
      </c>
      <c r="P226" s="678">
        <v>0.23136399682791436</v>
      </c>
      <c r="Q226" s="666">
        <v>1167</v>
      </c>
    </row>
    <row r="227" spans="1:17" ht="14.4" customHeight="1" x14ac:dyDescent="0.3">
      <c r="A227" s="661" t="s">
        <v>9495</v>
      </c>
      <c r="B227" s="662" t="s">
        <v>9163</v>
      </c>
      <c r="C227" s="662" t="s">
        <v>6926</v>
      </c>
      <c r="D227" s="662" t="s">
        <v>9589</v>
      </c>
      <c r="E227" s="662" t="s">
        <v>9590</v>
      </c>
      <c r="F227" s="665">
        <v>33</v>
      </c>
      <c r="G227" s="665">
        <v>167244</v>
      </c>
      <c r="H227" s="665">
        <v>1</v>
      </c>
      <c r="I227" s="665">
        <v>5068</v>
      </c>
      <c r="J227" s="665">
        <v>49</v>
      </c>
      <c r="K227" s="665">
        <v>248560</v>
      </c>
      <c r="L227" s="665">
        <v>1.4862117624548563</v>
      </c>
      <c r="M227" s="665">
        <v>5072.6530612244896</v>
      </c>
      <c r="N227" s="665">
        <v>47</v>
      </c>
      <c r="O227" s="665">
        <v>238572</v>
      </c>
      <c r="P227" s="678">
        <v>1.4264906364353878</v>
      </c>
      <c r="Q227" s="666">
        <v>5076</v>
      </c>
    </row>
    <row r="228" spans="1:17" ht="14.4" customHeight="1" x14ac:dyDescent="0.3">
      <c r="A228" s="661" t="s">
        <v>9495</v>
      </c>
      <c r="B228" s="662" t="s">
        <v>9163</v>
      </c>
      <c r="C228" s="662" t="s">
        <v>6926</v>
      </c>
      <c r="D228" s="662" t="s">
        <v>9591</v>
      </c>
      <c r="E228" s="662" t="s">
        <v>9592</v>
      </c>
      <c r="F228" s="665"/>
      <c r="G228" s="665"/>
      <c r="H228" s="665"/>
      <c r="I228" s="665"/>
      <c r="J228" s="665">
        <v>1</v>
      </c>
      <c r="K228" s="665">
        <v>7681</v>
      </c>
      <c r="L228" s="665"/>
      <c r="M228" s="665">
        <v>7681</v>
      </c>
      <c r="N228" s="665"/>
      <c r="O228" s="665"/>
      <c r="P228" s="678"/>
      <c r="Q228" s="666"/>
    </row>
    <row r="229" spans="1:17" ht="14.4" customHeight="1" x14ac:dyDescent="0.3">
      <c r="A229" s="661" t="s">
        <v>9495</v>
      </c>
      <c r="B229" s="662" t="s">
        <v>9163</v>
      </c>
      <c r="C229" s="662" t="s">
        <v>6926</v>
      </c>
      <c r="D229" s="662" t="s">
        <v>9593</v>
      </c>
      <c r="E229" s="662" t="s">
        <v>9594</v>
      </c>
      <c r="F229" s="665">
        <v>1</v>
      </c>
      <c r="G229" s="665">
        <v>5508</v>
      </c>
      <c r="H229" s="665">
        <v>1</v>
      </c>
      <c r="I229" s="665">
        <v>5508</v>
      </c>
      <c r="J229" s="665">
        <v>2</v>
      </c>
      <c r="K229" s="665">
        <v>11022</v>
      </c>
      <c r="L229" s="665">
        <v>2.0010893246187362</v>
      </c>
      <c r="M229" s="665">
        <v>5511</v>
      </c>
      <c r="N229" s="665"/>
      <c r="O229" s="665"/>
      <c r="P229" s="678"/>
      <c r="Q229" s="666"/>
    </row>
    <row r="230" spans="1:17" ht="14.4" customHeight="1" x14ac:dyDescent="0.3">
      <c r="A230" s="661" t="s">
        <v>9495</v>
      </c>
      <c r="B230" s="662" t="s">
        <v>9163</v>
      </c>
      <c r="C230" s="662" t="s">
        <v>6926</v>
      </c>
      <c r="D230" s="662" t="s">
        <v>9595</v>
      </c>
      <c r="E230" s="662" t="s">
        <v>9596</v>
      </c>
      <c r="F230" s="665"/>
      <c r="G230" s="665"/>
      <c r="H230" s="665"/>
      <c r="I230" s="665"/>
      <c r="J230" s="665">
        <v>3</v>
      </c>
      <c r="K230" s="665">
        <v>2233</v>
      </c>
      <c r="L230" s="665"/>
      <c r="M230" s="665">
        <v>744.33333333333337</v>
      </c>
      <c r="N230" s="665"/>
      <c r="O230" s="665"/>
      <c r="P230" s="678"/>
      <c r="Q230" s="666"/>
    </row>
    <row r="231" spans="1:17" ht="14.4" customHeight="1" x14ac:dyDescent="0.3">
      <c r="A231" s="661" t="s">
        <v>9495</v>
      </c>
      <c r="B231" s="662" t="s">
        <v>9163</v>
      </c>
      <c r="C231" s="662" t="s">
        <v>6926</v>
      </c>
      <c r="D231" s="662" t="s">
        <v>9597</v>
      </c>
      <c r="E231" s="662" t="s">
        <v>9598</v>
      </c>
      <c r="F231" s="665">
        <v>852</v>
      </c>
      <c r="G231" s="665">
        <v>147396</v>
      </c>
      <c r="H231" s="665">
        <v>1</v>
      </c>
      <c r="I231" s="665">
        <v>173</v>
      </c>
      <c r="J231" s="665">
        <v>932</v>
      </c>
      <c r="K231" s="665">
        <v>161624</v>
      </c>
      <c r="L231" s="665">
        <v>1.0965290781296644</v>
      </c>
      <c r="M231" s="665">
        <v>173.41630901287553</v>
      </c>
      <c r="N231" s="665">
        <v>942</v>
      </c>
      <c r="O231" s="665">
        <v>164850</v>
      </c>
      <c r="P231" s="678">
        <v>1.1184156964910852</v>
      </c>
      <c r="Q231" s="666">
        <v>175</v>
      </c>
    </row>
    <row r="232" spans="1:17" ht="14.4" customHeight="1" x14ac:dyDescent="0.3">
      <c r="A232" s="661" t="s">
        <v>9495</v>
      </c>
      <c r="B232" s="662" t="s">
        <v>9163</v>
      </c>
      <c r="C232" s="662" t="s">
        <v>6926</v>
      </c>
      <c r="D232" s="662" t="s">
        <v>9599</v>
      </c>
      <c r="E232" s="662" t="s">
        <v>9600</v>
      </c>
      <c r="F232" s="665">
        <v>397</v>
      </c>
      <c r="G232" s="665">
        <v>792412</v>
      </c>
      <c r="H232" s="665">
        <v>1</v>
      </c>
      <c r="I232" s="665">
        <v>1996</v>
      </c>
      <c r="J232" s="665">
        <v>502</v>
      </c>
      <c r="K232" s="665">
        <v>999125</v>
      </c>
      <c r="L232" s="665">
        <v>1.2608655598350353</v>
      </c>
      <c r="M232" s="665">
        <v>1990.288844621514</v>
      </c>
      <c r="N232" s="665">
        <v>438</v>
      </c>
      <c r="O232" s="665">
        <v>876438</v>
      </c>
      <c r="P232" s="678">
        <v>1.1060382730195908</v>
      </c>
      <c r="Q232" s="666">
        <v>2001</v>
      </c>
    </row>
    <row r="233" spans="1:17" ht="14.4" customHeight="1" x14ac:dyDescent="0.3">
      <c r="A233" s="661" t="s">
        <v>9495</v>
      </c>
      <c r="B233" s="662" t="s">
        <v>9163</v>
      </c>
      <c r="C233" s="662" t="s">
        <v>6926</v>
      </c>
      <c r="D233" s="662" t="s">
        <v>9601</v>
      </c>
      <c r="E233" s="662" t="s">
        <v>9602</v>
      </c>
      <c r="F233" s="665">
        <v>2</v>
      </c>
      <c r="G233" s="665">
        <v>5384</v>
      </c>
      <c r="H233" s="665">
        <v>1</v>
      </c>
      <c r="I233" s="665">
        <v>2692</v>
      </c>
      <c r="J233" s="665">
        <v>2</v>
      </c>
      <c r="K233" s="665">
        <v>5387</v>
      </c>
      <c r="L233" s="665">
        <v>1.00055720653789</v>
      </c>
      <c r="M233" s="665">
        <v>2693.5</v>
      </c>
      <c r="N233" s="665">
        <v>1</v>
      </c>
      <c r="O233" s="665">
        <v>2696</v>
      </c>
      <c r="P233" s="678">
        <v>0.50074294205052006</v>
      </c>
      <c r="Q233" s="666">
        <v>2696</v>
      </c>
    </row>
    <row r="234" spans="1:17" ht="14.4" customHeight="1" x14ac:dyDescent="0.3">
      <c r="A234" s="661" t="s">
        <v>9495</v>
      </c>
      <c r="B234" s="662" t="s">
        <v>9163</v>
      </c>
      <c r="C234" s="662" t="s">
        <v>6926</v>
      </c>
      <c r="D234" s="662" t="s">
        <v>9603</v>
      </c>
      <c r="E234" s="662" t="s">
        <v>9604</v>
      </c>
      <c r="F234" s="665">
        <v>2</v>
      </c>
      <c r="G234" s="665">
        <v>10360</v>
      </c>
      <c r="H234" s="665">
        <v>1</v>
      </c>
      <c r="I234" s="665">
        <v>5180</v>
      </c>
      <c r="J234" s="665">
        <v>1</v>
      </c>
      <c r="K234" s="665">
        <v>5186</v>
      </c>
      <c r="L234" s="665">
        <v>0.50057915057915059</v>
      </c>
      <c r="M234" s="665">
        <v>5186</v>
      </c>
      <c r="N234" s="665">
        <v>1</v>
      </c>
      <c r="O234" s="665">
        <v>5188</v>
      </c>
      <c r="P234" s="678">
        <v>0.50077220077220075</v>
      </c>
      <c r="Q234" s="666">
        <v>5188</v>
      </c>
    </row>
    <row r="235" spans="1:17" ht="14.4" customHeight="1" x14ac:dyDescent="0.3">
      <c r="A235" s="661" t="s">
        <v>9495</v>
      </c>
      <c r="B235" s="662" t="s">
        <v>9163</v>
      </c>
      <c r="C235" s="662" t="s">
        <v>6926</v>
      </c>
      <c r="D235" s="662" t="s">
        <v>9605</v>
      </c>
      <c r="E235" s="662" t="s">
        <v>9606</v>
      </c>
      <c r="F235" s="665">
        <v>350</v>
      </c>
      <c r="G235" s="665">
        <v>52500</v>
      </c>
      <c r="H235" s="665">
        <v>1</v>
      </c>
      <c r="I235" s="665">
        <v>150</v>
      </c>
      <c r="J235" s="665">
        <v>377</v>
      </c>
      <c r="K235" s="665">
        <v>55934</v>
      </c>
      <c r="L235" s="665">
        <v>1.0654095238095238</v>
      </c>
      <c r="M235" s="665">
        <v>148.36604774535809</v>
      </c>
      <c r="N235" s="665">
        <v>361</v>
      </c>
      <c r="O235" s="665">
        <v>54511</v>
      </c>
      <c r="P235" s="678">
        <v>1.0383047619047618</v>
      </c>
      <c r="Q235" s="666">
        <v>151</v>
      </c>
    </row>
    <row r="236" spans="1:17" ht="14.4" customHeight="1" x14ac:dyDescent="0.3">
      <c r="A236" s="661" t="s">
        <v>9495</v>
      </c>
      <c r="B236" s="662" t="s">
        <v>9163</v>
      </c>
      <c r="C236" s="662" t="s">
        <v>6926</v>
      </c>
      <c r="D236" s="662" t="s">
        <v>9607</v>
      </c>
      <c r="E236" s="662" t="s">
        <v>9608</v>
      </c>
      <c r="F236" s="665">
        <v>340</v>
      </c>
      <c r="G236" s="665">
        <v>65620</v>
      </c>
      <c r="H236" s="665">
        <v>1</v>
      </c>
      <c r="I236" s="665">
        <v>193</v>
      </c>
      <c r="J236" s="665">
        <v>384</v>
      </c>
      <c r="K236" s="665">
        <v>74403</v>
      </c>
      <c r="L236" s="665">
        <v>1.1338463882962511</v>
      </c>
      <c r="M236" s="665">
        <v>193.7578125</v>
      </c>
      <c r="N236" s="665">
        <v>394</v>
      </c>
      <c r="O236" s="665">
        <v>76830</v>
      </c>
      <c r="P236" s="678">
        <v>1.1708320633953062</v>
      </c>
      <c r="Q236" s="666">
        <v>195</v>
      </c>
    </row>
    <row r="237" spans="1:17" ht="14.4" customHeight="1" x14ac:dyDescent="0.3">
      <c r="A237" s="661" t="s">
        <v>9495</v>
      </c>
      <c r="B237" s="662" t="s">
        <v>9163</v>
      </c>
      <c r="C237" s="662" t="s">
        <v>6926</v>
      </c>
      <c r="D237" s="662" t="s">
        <v>9609</v>
      </c>
      <c r="E237" s="662" t="s">
        <v>9610</v>
      </c>
      <c r="F237" s="665">
        <v>3675</v>
      </c>
      <c r="G237" s="665">
        <v>727650</v>
      </c>
      <c r="H237" s="665">
        <v>1</v>
      </c>
      <c r="I237" s="665">
        <v>198</v>
      </c>
      <c r="J237" s="665">
        <v>4327</v>
      </c>
      <c r="K237" s="665">
        <v>857308</v>
      </c>
      <c r="L237" s="665">
        <v>1.1781873153301725</v>
      </c>
      <c r="M237" s="665">
        <v>198.12988213542872</v>
      </c>
      <c r="N237" s="665">
        <v>4163</v>
      </c>
      <c r="O237" s="665">
        <v>832600</v>
      </c>
      <c r="P237" s="678">
        <v>1.1442314299457157</v>
      </c>
      <c r="Q237" s="666">
        <v>200</v>
      </c>
    </row>
    <row r="238" spans="1:17" ht="14.4" customHeight="1" x14ac:dyDescent="0.3">
      <c r="A238" s="661" t="s">
        <v>9495</v>
      </c>
      <c r="B238" s="662" t="s">
        <v>9163</v>
      </c>
      <c r="C238" s="662" t="s">
        <v>6926</v>
      </c>
      <c r="D238" s="662" t="s">
        <v>9611</v>
      </c>
      <c r="E238" s="662" t="s">
        <v>9612</v>
      </c>
      <c r="F238" s="665">
        <v>1</v>
      </c>
      <c r="G238" s="665">
        <v>415</v>
      </c>
      <c r="H238" s="665">
        <v>1</v>
      </c>
      <c r="I238" s="665">
        <v>415</v>
      </c>
      <c r="J238" s="665">
        <v>1</v>
      </c>
      <c r="K238" s="665">
        <v>415</v>
      </c>
      <c r="L238" s="665">
        <v>1</v>
      </c>
      <c r="M238" s="665">
        <v>415</v>
      </c>
      <c r="N238" s="665"/>
      <c r="O238" s="665"/>
      <c r="P238" s="678"/>
      <c r="Q238" s="666"/>
    </row>
    <row r="239" spans="1:17" ht="14.4" customHeight="1" x14ac:dyDescent="0.3">
      <c r="A239" s="661" t="s">
        <v>9495</v>
      </c>
      <c r="B239" s="662" t="s">
        <v>9163</v>
      </c>
      <c r="C239" s="662" t="s">
        <v>6926</v>
      </c>
      <c r="D239" s="662" t="s">
        <v>9613</v>
      </c>
      <c r="E239" s="662" t="s">
        <v>9614</v>
      </c>
      <c r="F239" s="665">
        <v>113</v>
      </c>
      <c r="G239" s="665">
        <v>17854</v>
      </c>
      <c r="H239" s="665">
        <v>1</v>
      </c>
      <c r="I239" s="665">
        <v>158</v>
      </c>
      <c r="J239" s="665">
        <v>110</v>
      </c>
      <c r="K239" s="665">
        <v>17469</v>
      </c>
      <c r="L239" s="665">
        <v>0.97843620477203985</v>
      </c>
      <c r="M239" s="665">
        <v>158.80909090909091</v>
      </c>
      <c r="N239" s="665">
        <v>86</v>
      </c>
      <c r="O239" s="665">
        <v>13674</v>
      </c>
      <c r="P239" s="678">
        <v>0.76587879466786157</v>
      </c>
      <c r="Q239" s="666">
        <v>159</v>
      </c>
    </row>
    <row r="240" spans="1:17" ht="14.4" customHeight="1" x14ac:dyDescent="0.3">
      <c r="A240" s="661" t="s">
        <v>9495</v>
      </c>
      <c r="B240" s="662" t="s">
        <v>9163</v>
      </c>
      <c r="C240" s="662" t="s">
        <v>6926</v>
      </c>
      <c r="D240" s="662" t="s">
        <v>9615</v>
      </c>
      <c r="E240" s="662" t="s">
        <v>9616</v>
      </c>
      <c r="F240" s="665"/>
      <c r="G240" s="665"/>
      <c r="H240" s="665"/>
      <c r="I240" s="665"/>
      <c r="J240" s="665">
        <v>2</v>
      </c>
      <c r="K240" s="665">
        <v>854</v>
      </c>
      <c r="L240" s="665"/>
      <c r="M240" s="665">
        <v>427</v>
      </c>
      <c r="N240" s="665"/>
      <c r="O240" s="665"/>
      <c r="P240" s="678"/>
      <c r="Q240" s="666"/>
    </row>
    <row r="241" spans="1:17" ht="14.4" customHeight="1" x14ac:dyDescent="0.3">
      <c r="A241" s="661" t="s">
        <v>9495</v>
      </c>
      <c r="B241" s="662" t="s">
        <v>9163</v>
      </c>
      <c r="C241" s="662" t="s">
        <v>6926</v>
      </c>
      <c r="D241" s="662" t="s">
        <v>9617</v>
      </c>
      <c r="E241" s="662" t="s">
        <v>9618</v>
      </c>
      <c r="F241" s="665">
        <v>310</v>
      </c>
      <c r="G241" s="665">
        <v>656580</v>
      </c>
      <c r="H241" s="665">
        <v>1</v>
      </c>
      <c r="I241" s="665">
        <v>2118</v>
      </c>
      <c r="J241" s="665">
        <v>355</v>
      </c>
      <c r="K241" s="665">
        <v>744237</v>
      </c>
      <c r="L241" s="665">
        <v>1.133505437265832</v>
      </c>
      <c r="M241" s="665">
        <v>2096.442253521127</v>
      </c>
      <c r="N241" s="665">
        <v>411</v>
      </c>
      <c r="O241" s="665">
        <v>872553</v>
      </c>
      <c r="P241" s="678">
        <v>1.328936306314539</v>
      </c>
      <c r="Q241" s="666">
        <v>2123</v>
      </c>
    </row>
    <row r="242" spans="1:17" ht="14.4" customHeight="1" x14ac:dyDescent="0.3">
      <c r="A242" s="661" t="s">
        <v>9495</v>
      </c>
      <c r="B242" s="662" t="s">
        <v>9163</v>
      </c>
      <c r="C242" s="662" t="s">
        <v>6926</v>
      </c>
      <c r="D242" s="662" t="s">
        <v>9619</v>
      </c>
      <c r="E242" s="662" t="s">
        <v>9582</v>
      </c>
      <c r="F242" s="665">
        <v>29</v>
      </c>
      <c r="G242" s="665">
        <v>54056</v>
      </c>
      <c r="H242" s="665">
        <v>1</v>
      </c>
      <c r="I242" s="665">
        <v>1864</v>
      </c>
      <c r="J242" s="665">
        <v>28</v>
      </c>
      <c r="K242" s="665">
        <v>52234</v>
      </c>
      <c r="L242" s="665">
        <v>0.96629421340831734</v>
      </c>
      <c r="M242" s="665">
        <v>1865.5</v>
      </c>
      <c r="N242" s="665">
        <v>30</v>
      </c>
      <c r="O242" s="665">
        <v>56070</v>
      </c>
      <c r="P242" s="678">
        <v>1.0372576587242859</v>
      </c>
      <c r="Q242" s="666">
        <v>1869</v>
      </c>
    </row>
    <row r="243" spans="1:17" ht="14.4" customHeight="1" x14ac:dyDescent="0.3">
      <c r="A243" s="661" t="s">
        <v>9495</v>
      </c>
      <c r="B243" s="662" t="s">
        <v>9163</v>
      </c>
      <c r="C243" s="662" t="s">
        <v>6926</v>
      </c>
      <c r="D243" s="662" t="s">
        <v>9620</v>
      </c>
      <c r="E243" s="662" t="s">
        <v>9621</v>
      </c>
      <c r="F243" s="665">
        <v>10</v>
      </c>
      <c r="G243" s="665">
        <v>1580</v>
      </c>
      <c r="H243" s="665">
        <v>1</v>
      </c>
      <c r="I243" s="665">
        <v>158</v>
      </c>
      <c r="J243" s="665">
        <v>7</v>
      </c>
      <c r="K243" s="665">
        <v>1113</v>
      </c>
      <c r="L243" s="665">
        <v>0.70443037974683542</v>
      </c>
      <c r="M243" s="665">
        <v>159</v>
      </c>
      <c r="N243" s="665">
        <v>3</v>
      </c>
      <c r="O243" s="665">
        <v>477</v>
      </c>
      <c r="P243" s="678">
        <v>0.30189873417721519</v>
      </c>
      <c r="Q243" s="666">
        <v>159</v>
      </c>
    </row>
    <row r="244" spans="1:17" ht="14.4" customHeight="1" x14ac:dyDescent="0.3">
      <c r="A244" s="661" t="s">
        <v>9495</v>
      </c>
      <c r="B244" s="662" t="s">
        <v>9163</v>
      </c>
      <c r="C244" s="662" t="s">
        <v>6926</v>
      </c>
      <c r="D244" s="662" t="s">
        <v>9622</v>
      </c>
      <c r="E244" s="662" t="s">
        <v>9623</v>
      </c>
      <c r="F244" s="665"/>
      <c r="G244" s="665"/>
      <c r="H244" s="665"/>
      <c r="I244" s="665"/>
      <c r="J244" s="665">
        <v>1</v>
      </c>
      <c r="K244" s="665">
        <v>9711</v>
      </c>
      <c r="L244" s="665"/>
      <c r="M244" s="665">
        <v>9711</v>
      </c>
      <c r="N244" s="665"/>
      <c r="O244" s="665"/>
      <c r="P244" s="678"/>
      <c r="Q244" s="666"/>
    </row>
    <row r="245" spans="1:17" ht="14.4" customHeight="1" x14ac:dyDescent="0.3">
      <c r="A245" s="661" t="s">
        <v>9495</v>
      </c>
      <c r="B245" s="662" t="s">
        <v>9163</v>
      </c>
      <c r="C245" s="662" t="s">
        <v>6926</v>
      </c>
      <c r="D245" s="662" t="s">
        <v>9624</v>
      </c>
      <c r="E245" s="662" t="s">
        <v>9625</v>
      </c>
      <c r="F245" s="665">
        <v>17</v>
      </c>
      <c r="G245" s="665">
        <v>142528</v>
      </c>
      <c r="H245" s="665">
        <v>1</v>
      </c>
      <c r="I245" s="665">
        <v>8384</v>
      </c>
      <c r="J245" s="665">
        <v>15</v>
      </c>
      <c r="K245" s="665">
        <v>125837</v>
      </c>
      <c r="L245" s="665">
        <v>0.88289318590031429</v>
      </c>
      <c r="M245" s="665">
        <v>8389.1333333333332</v>
      </c>
      <c r="N245" s="665">
        <v>15</v>
      </c>
      <c r="O245" s="665">
        <v>125985</v>
      </c>
      <c r="P245" s="678">
        <v>0.88393157835653346</v>
      </c>
      <c r="Q245" s="666">
        <v>8399</v>
      </c>
    </row>
    <row r="246" spans="1:17" ht="14.4" customHeight="1" x14ac:dyDescent="0.3">
      <c r="A246" s="661" t="s">
        <v>9495</v>
      </c>
      <c r="B246" s="662" t="s">
        <v>9163</v>
      </c>
      <c r="C246" s="662" t="s">
        <v>6926</v>
      </c>
      <c r="D246" s="662" t="s">
        <v>9626</v>
      </c>
      <c r="E246" s="662" t="s">
        <v>9627</v>
      </c>
      <c r="F246" s="665"/>
      <c r="G246" s="665"/>
      <c r="H246" s="665"/>
      <c r="I246" s="665"/>
      <c r="J246" s="665">
        <v>2</v>
      </c>
      <c r="K246" s="665">
        <v>3986</v>
      </c>
      <c r="L246" s="665"/>
      <c r="M246" s="665">
        <v>1993</v>
      </c>
      <c r="N246" s="665"/>
      <c r="O246" s="665"/>
      <c r="P246" s="678"/>
      <c r="Q246" s="666"/>
    </row>
    <row r="247" spans="1:17" ht="14.4" customHeight="1" x14ac:dyDescent="0.3">
      <c r="A247" s="661" t="s">
        <v>9495</v>
      </c>
      <c r="B247" s="662" t="s">
        <v>9163</v>
      </c>
      <c r="C247" s="662" t="s">
        <v>6926</v>
      </c>
      <c r="D247" s="662" t="s">
        <v>9628</v>
      </c>
      <c r="E247" s="662" t="s">
        <v>9629</v>
      </c>
      <c r="F247" s="665"/>
      <c r="G247" s="665"/>
      <c r="H247" s="665"/>
      <c r="I247" s="665"/>
      <c r="J247" s="665">
        <v>4</v>
      </c>
      <c r="K247" s="665">
        <v>1110</v>
      </c>
      <c r="L247" s="665"/>
      <c r="M247" s="665">
        <v>277.5</v>
      </c>
      <c r="N247" s="665">
        <v>20</v>
      </c>
      <c r="O247" s="665">
        <v>5580</v>
      </c>
      <c r="P247" s="678"/>
      <c r="Q247" s="666">
        <v>279</v>
      </c>
    </row>
    <row r="248" spans="1:17" ht="14.4" customHeight="1" x14ac:dyDescent="0.3">
      <c r="A248" s="661" t="s">
        <v>9630</v>
      </c>
      <c r="B248" s="662" t="s">
        <v>9631</v>
      </c>
      <c r="C248" s="662" t="s">
        <v>6926</v>
      </c>
      <c r="D248" s="662" t="s">
        <v>9632</v>
      </c>
      <c r="E248" s="662" t="s">
        <v>9633</v>
      </c>
      <c r="F248" s="665">
        <v>792</v>
      </c>
      <c r="G248" s="665">
        <v>160776</v>
      </c>
      <c r="H248" s="665">
        <v>1</v>
      </c>
      <c r="I248" s="665">
        <v>203</v>
      </c>
      <c r="J248" s="665">
        <v>910</v>
      </c>
      <c r="K248" s="665">
        <v>186116</v>
      </c>
      <c r="L248" s="665">
        <v>1.1576105886450714</v>
      </c>
      <c r="M248" s="665">
        <v>204.52307692307693</v>
      </c>
      <c r="N248" s="665">
        <v>849</v>
      </c>
      <c r="O248" s="665">
        <v>174894</v>
      </c>
      <c r="P248" s="678">
        <v>1.0878116136736826</v>
      </c>
      <c r="Q248" s="666">
        <v>206</v>
      </c>
    </row>
    <row r="249" spans="1:17" ht="14.4" customHeight="1" x14ac:dyDescent="0.3">
      <c r="A249" s="661" t="s">
        <v>9630</v>
      </c>
      <c r="B249" s="662" t="s">
        <v>9631</v>
      </c>
      <c r="C249" s="662" t="s">
        <v>6926</v>
      </c>
      <c r="D249" s="662" t="s">
        <v>9634</v>
      </c>
      <c r="E249" s="662" t="s">
        <v>9633</v>
      </c>
      <c r="F249" s="665"/>
      <c r="G249" s="665"/>
      <c r="H249" s="665"/>
      <c r="I249" s="665"/>
      <c r="J249" s="665"/>
      <c r="K249" s="665"/>
      <c r="L249" s="665"/>
      <c r="M249" s="665"/>
      <c r="N249" s="665">
        <v>4</v>
      </c>
      <c r="O249" s="665">
        <v>340</v>
      </c>
      <c r="P249" s="678"/>
      <c r="Q249" s="666">
        <v>85</v>
      </c>
    </row>
    <row r="250" spans="1:17" ht="14.4" customHeight="1" x14ac:dyDescent="0.3">
      <c r="A250" s="661" t="s">
        <v>9630</v>
      </c>
      <c r="B250" s="662" t="s">
        <v>9631</v>
      </c>
      <c r="C250" s="662" t="s">
        <v>6926</v>
      </c>
      <c r="D250" s="662" t="s">
        <v>9635</v>
      </c>
      <c r="E250" s="662" t="s">
        <v>9636</v>
      </c>
      <c r="F250" s="665">
        <v>328</v>
      </c>
      <c r="G250" s="665">
        <v>95776</v>
      </c>
      <c r="H250" s="665">
        <v>1</v>
      </c>
      <c r="I250" s="665">
        <v>292</v>
      </c>
      <c r="J250" s="665">
        <v>392</v>
      </c>
      <c r="K250" s="665">
        <v>115090</v>
      </c>
      <c r="L250" s="665">
        <v>1.2016580354159705</v>
      </c>
      <c r="M250" s="665">
        <v>293.59693877551018</v>
      </c>
      <c r="N250" s="665">
        <v>388</v>
      </c>
      <c r="O250" s="665">
        <v>114460</v>
      </c>
      <c r="P250" s="678">
        <v>1.1950801871032408</v>
      </c>
      <c r="Q250" s="666">
        <v>295</v>
      </c>
    </row>
    <row r="251" spans="1:17" ht="14.4" customHeight="1" x14ac:dyDescent="0.3">
      <c r="A251" s="661" t="s">
        <v>9630</v>
      </c>
      <c r="B251" s="662" t="s">
        <v>9631</v>
      </c>
      <c r="C251" s="662" t="s">
        <v>6926</v>
      </c>
      <c r="D251" s="662" t="s">
        <v>9637</v>
      </c>
      <c r="E251" s="662" t="s">
        <v>9638</v>
      </c>
      <c r="F251" s="665">
        <v>3</v>
      </c>
      <c r="G251" s="665">
        <v>279</v>
      </c>
      <c r="H251" s="665">
        <v>1</v>
      </c>
      <c r="I251" s="665">
        <v>93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9630</v>
      </c>
      <c r="B252" s="662" t="s">
        <v>9631</v>
      </c>
      <c r="C252" s="662" t="s">
        <v>6926</v>
      </c>
      <c r="D252" s="662" t="s">
        <v>9639</v>
      </c>
      <c r="E252" s="662" t="s">
        <v>9640</v>
      </c>
      <c r="F252" s="665">
        <v>1</v>
      </c>
      <c r="G252" s="665">
        <v>220</v>
      </c>
      <c r="H252" s="665">
        <v>1</v>
      </c>
      <c r="I252" s="665">
        <v>220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9630</v>
      </c>
      <c r="B253" s="662" t="s">
        <v>9631</v>
      </c>
      <c r="C253" s="662" t="s">
        <v>6926</v>
      </c>
      <c r="D253" s="662" t="s">
        <v>9641</v>
      </c>
      <c r="E253" s="662" t="s">
        <v>9642</v>
      </c>
      <c r="F253" s="665">
        <v>62</v>
      </c>
      <c r="G253" s="665">
        <v>8308</v>
      </c>
      <c r="H253" s="665">
        <v>1</v>
      </c>
      <c r="I253" s="665">
        <v>134</v>
      </c>
      <c r="J253" s="665">
        <v>57</v>
      </c>
      <c r="K253" s="665">
        <v>7678</v>
      </c>
      <c r="L253" s="665">
        <v>0.924169475204622</v>
      </c>
      <c r="M253" s="665">
        <v>134.7017543859649</v>
      </c>
      <c r="N253" s="665">
        <v>51</v>
      </c>
      <c r="O253" s="665">
        <v>6885</v>
      </c>
      <c r="P253" s="678">
        <v>0.82871930669234473</v>
      </c>
      <c r="Q253" s="666">
        <v>135</v>
      </c>
    </row>
    <row r="254" spans="1:17" ht="14.4" customHeight="1" x14ac:dyDescent="0.3">
      <c r="A254" s="661" t="s">
        <v>9630</v>
      </c>
      <c r="B254" s="662" t="s">
        <v>9631</v>
      </c>
      <c r="C254" s="662" t="s">
        <v>6926</v>
      </c>
      <c r="D254" s="662" t="s">
        <v>9643</v>
      </c>
      <c r="E254" s="662" t="s">
        <v>9642</v>
      </c>
      <c r="F254" s="665"/>
      <c r="G254" s="665"/>
      <c r="H254" s="665"/>
      <c r="I254" s="665"/>
      <c r="J254" s="665"/>
      <c r="K254" s="665"/>
      <c r="L254" s="665"/>
      <c r="M254" s="665"/>
      <c r="N254" s="665">
        <v>3</v>
      </c>
      <c r="O254" s="665">
        <v>534</v>
      </c>
      <c r="P254" s="678"/>
      <c r="Q254" s="666">
        <v>178</v>
      </c>
    </row>
    <row r="255" spans="1:17" ht="14.4" customHeight="1" x14ac:dyDescent="0.3">
      <c r="A255" s="661" t="s">
        <v>9630</v>
      </c>
      <c r="B255" s="662" t="s">
        <v>9631</v>
      </c>
      <c r="C255" s="662" t="s">
        <v>6926</v>
      </c>
      <c r="D255" s="662" t="s">
        <v>9644</v>
      </c>
      <c r="E255" s="662" t="s">
        <v>9645</v>
      </c>
      <c r="F255" s="665">
        <v>1</v>
      </c>
      <c r="G255" s="665">
        <v>612</v>
      </c>
      <c r="H255" s="665">
        <v>1</v>
      </c>
      <c r="I255" s="665">
        <v>612</v>
      </c>
      <c r="J255" s="665">
        <v>2</v>
      </c>
      <c r="K255" s="665">
        <v>1236</v>
      </c>
      <c r="L255" s="665">
        <v>2.0196078431372548</v>
      </c>
      <c r="M255" s="665">
        <v>618</v>
      </c>
      <c r="N255" s="665">
        <v>1</v>
      </c>
      <c r="O255" s="665">
        <v>620</v>
      </c>
      <c r="P255" s="678">
        <v>1.0130718954248366</v>
      </c>
      <c r="Q255" s="666">
        <v>620</v>
      </c>
    </row>
    <row r="256" spans="1:17" ht="14.4" customHeight="1" x14ac:dyDescent="0.3">
      <c r="A256" s="661" t="s">
        <v>9630</v>
      </c>
      <c r="B256" s="662" t="s">
        <v>9631</v>
      </c>
      <c r="C256" s="662" t="s">
        <v>6926</v>
      </c>
      <c r="D256" s="662" t="s">
        <v>9646</v>
      </c>
      <c r="E256" s="662" t="s">
        <v>9647</v>
      </c>
      <c r="F256" s="665">
        <v>14</v>
      </c>
      <c r="G256" s="665">
        <v>2226</v>
      </c>
      <c r="H256" s="665">
        <v>1</v>
      </c>
      <c r="I256" s="665">
        <v>159</v>
      </c>
      <c r="J256" s="665">
        <v>21</v>
      </c>
      <c r="K256" s="665">
        <v>3355</v>
      </c>
      <c r="L256" s="665">
        <v>1.5071877807726863</v>
      </c>
      <c r="M256" s="665">
        <v>159.76190476190476</v>
      </c>
      <c r="N256" s="665">
        <v>15</v>
      </c>
      <c r="O256" s="665">
        <v>2415</v>
      </c>
      <c r="P256" s="678">
        <v>1.0849056603773586</v>
      </c>
      <c r="Q256" s="666">
        <v>161</v>
      </c>
    </row>
    <row r="257" spans="1:17" ht="14.4" customHeight="1" x14ac:dyDescent="0.3">
      <c r="A257" s="661" t="s">
        <v>9630</v>
      </c>
      <c r="B257" s="662" t="s">
        <v>9631</v>
      </c>
      <c r="C257" s="662" t="s">
        <v>6926</v>
      </c>
      <c r="D257" s="662" t="s">
        <v>9648</v>
      </c>
      <c r="E257" s="662" t="s">
        <v>9649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383</v>
      </c>
      <c r="P257" s="678"/>
      <c r="Q257" s="666">
        <v>383</v>
      </c>
    </row>
    <row r="258" spans="1:17" ht="14.4" customHeight="1" x14ac:dyDescent="0.3">
      <c r="A258" s="661" t="s">
        <v>9630</v>
      </c>
      <c r="B258" s="662" t="s">
        <v>9631</v>
      </c>
      <c r="C258" s="662" t="s">
        <v>6926</v>
      </c>
      <c r="D258" s="662" t="s">
        <v>9650</v>
      </c>
      <c r="E258" s="662" t="s">
        <v>9651</v>
      </c>
      <c r="F258" s="665">
        <v>233</v>
      </c>
      <c r="G258" s="665">
        <v>61046</v>
      </c>
      <c r="H258" s="665">
        <v>1</v>
      </c>
      <c r="I258" s="665">
        <v>262</v>
      </c>
      <c r="J258" s="665">
        <v>266</v>
      </c>
      <c r="K258" s="665">
        <v>70322</v>
      </c>
      <c r="L258" s="665">
        <v>1.1519509877797072</v>
      </c>
      <c r="M258" s="665">
        <v>264.36842105263156</v>
      </c>
      <c r="N258" s="665">
        <v>227</v>
      </c>
      <c r="O258" s="665">
        <v>60382</v>
      </c>
      <c r="P258" s="678">
        <v>0.98912295645906367</v>
      </c>
      <c r="Q258" s="666">
        <v>266</v>
      </c>
    </row>
    <row r="259" spans="1:17" ht="14.4" customHeight="1" x14ac:dyDescent="0.3">
      <c r="A259" s="661" t="s">
        <v>9630</v>
      </c>
      <c r="B259" s="662" t="s">
        <v>9631</v>
      </c>
      <c r="C259" s="662" t="s">
        <v>6926</v>
      </c>
      <c r="D259" s="662" t="s">
        <v>9652</v>
      </c>
      <c r="E259" s="662" t="s">
        <v>9653</v>
      </c>
      <c r="F259" s="665">
        <v>259</v>
      </c>
      <c r="G259" s="665">
        <v>36519</v>
      </c>
      <c r="H259" s="665">
        <v>1</v>
      </c>
      <c r="I259" s="665">
        <v>141</v>
      </c>
      <c r="J259" s="665">
        <v>299</v>
      </c>
      <c r="K259" s="665">
        <v>42159</v>
      </c>
      <c r="L259" s="665">
        <v>1.1544401544401544</v>
      </c>
      <c r="M259" s="665">
        <v>141</v>
      </c>
      <c r="N259" s="665">
        <v>309</v>
      </c>
      <c r="O259" s="665">
        <v>43569</v>
      </c>
      <c r="P259" s="678">
        <v>1.1930501930501931</v>
      </c>
      <c r="Q259" s="666">
        <v>141</v>
      </c>
    </row>
    <row r="260" spans="1:17" ht="14.4" customHeight="1" x14ac:dyDescent="0.3">
      <c r="A260" s="661" t="s">
        <v>9630</v>
      </c>
      <c r="B260" s="662" t="s">
        <v>9631</v>
      </c>
      <c r="C260" s="662" t="s">
        <v>6926</v>
      </c>
      <c r="D260" s="662" t="s">
        <v>9654</v>
      </c>
      <c r="E260" s="662" t="s">
        <v>9653</v>
      </c>
      <c r="F260" s="665">
        <v>62</v>
      </c>
      <c r="G260" s="665">
        <v>4836</v>
      </c>
      <c r="H260" s="665">
        <v>1</v>
      </c>
      <c r="I260" s="665">
        <v>78</v>
      </c>
      <c r="J260" s="665">
        <v>57</v>
      </c>
      <c r="K260" s="665">
        <v>4446</v>
      </c>
      <c r="L260" s="665">
        <v>0.91935483870967738</v>
      </c>
      <c r="M260" s="665">
        <v>78</v>
      </c>
      <c r="N260" s="665">
        <v>51</v>
      </c>
      <c r="O260" s="665">
        <v>3978</v>
      </c>
      <c r="P260" s="678">
        <v>0.82258064516129037</v>
      </c>
      <c r="Q260" s="666">
        <v>78</v>
      </c>
    </row>
    <row r="261" spans="1:17" ht="14.4" customHeight="1" x14ac:dyDescent="0.3">
      <c r="A261" s="661" t="s">
        <v>9630</v>
      </c>
      <c r="B261" s="662" t="s">
        <v>9631</v>
      </c>
      <c r="C261" s="662" t="s">
        <v>6926</v>
      </c>
      <c r="D261" s="662" t="s">
        <v>9655</v>
      </c>
      <c r="E261" s="662" t="s">
        <v>9656</v>
      </c>
      <c r="F261" s="665">
        <v>259</v>
      </c>
      <c r="G261" s="665">
        <v>78477</v>
      </c>
      <c r="H261" s="665">
        <v>1</v>
      </c>
      <c r="I261" s="665">
        <v>303</v>
      </c>
      <c r="J261" s="665">
        <v>299</v>
      </c>
      <c r="K261" s="665">
        <v>91296</v>
      </c>
      <c r="L261" s="665">
        <v>1.1633472227531634</v>
      </c>
      <c r="M261" s="665">
        <v>305.33779264214047</v>
      </c>
      <c r="N261" s="665">
        <v>309</v>
      </c>
      <c r="O261" s="665">
        <v>94863</v>
      </c>
      <c r="P261" s="678">
        <v>1.2088000305822089</v>
      </c>
      <c r="Q261" s="666">
        <v>307</v>
      </c>
    </row>
    <row r="262" spans="1:17" ht="14.4" customHeight="1" x14ac:dyDescent="0.3">
      <c r="A262" s="661" t="s">
        <v>9630</v>
      </c>
      <c r="B262" s="662" t="s">
        <v>9631</v>
      </c>
      <c r="C262" s="662" t="s">
        <v>6926</v>
      </c>
      <c r="D262" s="662" t="s">
        <v>9657</v>
      </c>
      <c r="E262" s="662" t="s">
        <v>9658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487</v>
      </c>
      <c r="P262" s="678"/>
      <c r="Q262" s="666">
        <v>487</v>
      </c>
    </row>
    <row r="263" spans="1:17" ht="14.4" customHeight="1" x14ac:dyDescent="0.3">
      <c r="A263" s="661" t="s">
        <v>9630</v>
      </c>
      <c r="B263" s="662" t="s">
        <v>9631</v>
      </c>
      <c r="C263" s="662" t="s">
        <v>6926</v>
      </c>
      <c r="D263" s="662" t="s">
        <v>9659</v>
      </c>
      <c r="E263" s="662" t="s">
        <v>9660</v>
      </c>
      <c r="F263" s="665">
        <v>38</v>
      </c>
      <c r="G263" s="665">
        <v>6080</v>
      </c>
      <c r="H263" s="665">
        <v>1</v>
      </c>
      <c r="I263" s="665">
        <v>160</v>
      </c>
      <c r="J263" s="665">
        <v>41</v>
      </c>
      <c r="K263" s="665">
        <v>6592</v>
      </c>
      <c r="L263" s="665">
        <v>1.0842105263157895</v>
      </c>
      <c r="M263" s="665">
        <v>160.78048780487805</v>
      </c>
      <c r="N263" s="665">
        <v>32</v>
      </c>
      <c r="O263" s="665">
        <v>5152</v>
      </c>
      <c r="P263" s="678">
        <v>0.84736842105263155</v>
      </c>
      <c r="Q263" s="666">
        <v>161</v>
      </c>
    </row>
    <row r="264" spans="1:17" ht="14.4" customHeight="1" x14ac:dyDescent="0.3">
      <c r="A264" s="661" t="s">
        <v>9630</v>
      </c>
      <c r="B264" s="662" t="s">
        <v>9631</v>
      </c>
      <c r="C264" s="662" t="s">
        <v>6926</v>
      </c>
      <c r="D264" s="662" t="s">
        <v>9661</v>
      </c>
      <c r="E264" s="662" t="s">
        <v>9633</v>
      </c>
      <c r="F264" s="665">
        <v>161</v>
      </c>
      <c r="G264" s="665">
        <v>11270</v>
      </c>
      <c r="H264" s="665">
        <v>1</v>
      </c>
      <c r="I264" s="665">
        <v>70</v>
      </c>
      <c r="J264" s="665">
        <v>140</v>
      </c>
      <c r="K264" s="665">
        <v>9908</v>
      </c>
      <c r="L264" s="665">
        <v>0.87914818101153502</v>
      </c>
      <c r="M264" s="665">
        <v>70.771428571428572</v>
      </c>
      <c r="N264" s="665">
        <v>177</v>
      </c>
      <c r="O264" s="665">
        <v>12567</v>
      </c>
      <c r="P264" s="678">
        <v>1.1150842945874002</v>
      </c>
      <c r="Q264" s="666">
        <v>71</v>
      </c>
    </row>
    <row r="265" spans="1:17" ht="14.4" customHeight="1" x14ac:dyDescent="0.3">
      <c r="A265" s="661" t="s">
        <v>9630</v>
      </c>
      <c r="B265" s="662" t="s">
        <v>9631</v>
      </c>
      <c r="C265" s="662" t="s">
        <v>6926</v>
      </c>
      <c r="D265" s="662" t="s">
        <v>9662</v>
      </c>
      <c r="E265" s="662" t="s">
        <v>9663</v>
      </c>
      <c r="F265" s="665">
        <v>1</v>
      </c>
      <c r="G265" s="665">
        <v>216</v>
      </c>
      <c r="H265" s="665">
        <v>1</v>
      </c>
      <c r="I265" s="665">
        <v>216</v>
      </c>
      <c r="J265" s="665"/>
      <c r="K265" s="665"/>
      <c r="L265" s="665"/>
      <c r="M265" s="665"/>
      <c r="N265" s="665">
        <v>4</v>
      </c>
      <c r="O265" s="665">
        <v>880</v>
      </c>
      <c r="P265" s="678">
        <v>4.0740740740740744</v>
      </c>
      <c r="Q265" s="666">
        <v>220</v>
      </c>
    </row>
    <row r="266" spans="1:17" ht="14.4" customHeight="1" x14ac:dyDescent="0.3">
      <c r="A266" s="661" t="s">
        <v>9630</v>
      </c>
      <c r="B266" s="662" t="s">
        <v>9631</v>
      </c>
      <c r="C266" s="662" t="s">
        <v>6926</v>
      </c>
      <c r="D266" s="662" t="s">
        <v>9664</v>
      </c>
      <c r="E266" s="662" t="s">
        <v>9665</v>
      </c>
      <c r="F266" s="665">
        <v>7</v>
      </c>
      <c r="G266" s="665">
        <v>8323</v>
      </c>
      <c r="H266" s="665">
        <v>1</v>
      </c>
      <c r="I266" s="665">
        <v>1189</v>
      </c>
      <c r="J266" s="665">
        <v>14</v>
      </c>
      <c r="K266" s="665">
        <v>16694</v>
      </c>
      <c r="L266" s="665">
        <v>2.0057671512675719</v>
      </c>
      <c r="M266" s="665">
        <v>1192.4285714285713</v>
      </c>
      <c r="N266" s="665">
        <v>10</v>
      </c>
      <c r="O266" s="665">
        <v>11950</v>
      </c>
      <c r="P266" s="678">
        <v>1.4357803676558933</v>
      </c>
      <c r="Q266" s="666">
        <v>1195</v>
      </c>
    </row>
    <row r="267" spans="1:17" ht="14.4" customHeight="1" x14ac:dyDescent="0.3">
      <c r="A267" s="661" t="s">
        <v>9630</v>
      </c>
      <c r="B267" s="662" t="s">
        <v>9631</v>
      </c>
      <c r="C267" s="662" t="s">
        <v>6926</v>
      </c>
      <c r="D267" s="662" t="s">
        <v>9666</v>
      </c>
      <c r="E267" s="662" t="s">
        <v>9667</v>
      </c>
      <c r="F267" s="665">
        <v>9</v>
      </c>
      <c r="G267" s="665">
        <v>972</v>
      </c>
      <c r="H267" s="665">
        <v>1</v>
      </c>
      <c r="I267" s="665">
        <v>108</v>
      </c>
      <c r="J267" s="665">
        <v>12</v>
      </c>
      <c r="K267" s="665">
        <v>1307</v>
      </c>
      <c r="L267" s="665">
        <v>1.3446502057613168</v>
      </c>
      <c r="M267" s="665">
        <v>108.91666666666667</v>
      </c>
      <c r="N267" s="665">
        <v>13</v>
      </c>
      <c r="O267" s="665">
        <v>1430</v>
      </c>
      <c r="P267" s="678">
        <v>1.4711934156378601</v>
      </c>
      <c r="Q267" s="666">
        <v>110</v>
      </c>
    </row>
    <row r="268" spans="1:17" ht="14.4" customHeight="1" x14ac:dyDescent="0.3">
      <c r="A268" s="661" t="s">
        <v>9630</v>
      </c>
      <c r="B268" s="662" t="s">
        <v>9631</v>
      </c>
      <c r="C268" s="662" t="s">
        <v>6926</v>
      </c>
      <c r="D268" s="662" t="s">
        <v>9668</v>
      </c>
      <c r="E268" s="662" t="s">
        <v>9669</v>
      </c>
      <c r="F268" s="665">
        <v>1</v>
      </c>
      <c r="G268" s="665">
        <v>319</v>
      </c>
      <c r="H268" s="665">
        <v>1</v>
      </c>
      <c r="I268" s="665">
        <v>319</v>
      </c>
      <c r="J268" s="665"/>
      <c r="K268" s="665"/>
      <c r="L268" s="665"/>
      <c r="M268" s="665"/>
      <c r="N268" s="665">
        <v>1</v>
      </c>
      <c r="O268" s="665">
        <v>323</v>
      </c>
      <c r="P268" s="678">
        <v>1.0125391849529781</v>
      </c>
      <c r="Q268" s="666">
        <v>323</v>
      </c>
    </row>
    <row r="269" spans="1:17" ht="14.4" customHeight="1" x14ac:dyDescent="0.3">
      <c r="A269" s="661" t="s">
        <v>9670</v>
      </c>
      <c r="B269" s="662" t="s">
        <v>9671</v>
      </c>
      <c r="C269" s="662" t="s">
        <v>6926</v>
      </c>
      <c r="D269" s="662" t="s">
        <v>9672</v>
      </c>
      <c r="E269" s="662" t="s">
        <v>9673</v>
      </c>
      <c r="F269" s="665">
        <v>32</v>
      </c>
      <c r="G269" s="665">
        <v>1696</v>
      </c>
      <c r="H269" s="665">
        <v>1</v>
      </c>
      <c r="I269" s="665">
        <v>53</v>
      </c>
      <c r="J269" s="665">
        <v>44</v>
      </c>
      <c r="K269" s="665">
        <v>2142</v>
      </c>
      <c r="L269" s="665">
        <v>1.2629716981132075</v>
      </c>
      <c r="M269" s="665">
        <v>48.68181818181818</v>
      </c>
      <c r="N269" s="665">
        <v>34</v>
      </c>
      <c r="O269" s="665">
        <v>1836</v>
      </c>
      <c r="P269" s="678">
        <v>1.0825471698113207</v>
      </c>
      <c r="Q269" s="666">
        <v>54</v>
      </c>
    </row>
    <row r="270" spans="1:17" ht="14.4" customHeight="1" x14ac:dyDescent="0.3">
      <c r="A270" s="661" t="s">
        <v>9670</v>
      </c>
      <c r="B270" s="662" t="s">
        <v>9671</v>
      </c>
      <c r="C270" s="662" t="s">
        <v>6926</v>
      </c>
      <c r="D270" s="662" t="s">
        <v>9674</v>
      </c>
      <c r="E270" s="662" t="s">
        <v>9675</v>
      </c>
      <c r="F270" s="665">
        <v>16</v>
      </c>
      <c r="G270" s="665">
        <v>1936</v>
      </c>
      <c r="H270" s="665">
        <v>1</v>
      </c>
      <c r="I270" s="665">
        <v>121</v>
      </c>
      <c r="J270" s="665">
        <v>12</v>
      </c>
      <c r="K270" s="665">
        <v>1456</v>
      </c>
      <c r="L270" s="665">
        <v>0.75206611570247939</v>
      </c>
      <c r="M270" s="665">
        <v>121.33333333333333</v>
      </c>
      <c r="N270" s="665">
        <v>10</v>
      </c>
      <c r="O270" s="665">
        <v>1230</v>
      </c>
      <c r="P270" s="678">
        <v>0.63533057851239672</v>
      </c>
      <c r="Q270" s="666">
        <v>123</v>
      </c>
    </row>
    <row r="271" spans="1:17" ht="14.4" customHeight="1" x14ac:dyDescent="0.3">
      <c r="A271" s="661" t="s">
        <v>9670</v>
      </c>
      <c r="B271" s="662" t="s">
        <v>9671</v>
      </c>
      <c r="C271" s="662" t="s">
        <v>6926</v>
      </c>
      <c r="D271" s="662" t="s">
        <v>9676</v>
      </c>
      <c r="E271" s="662" t="s">
        <v>9677</v>
      </c>
      <c r="F271" s="665">
        <v>5</v>
      </c>
      <c r="G271" s="665">
        <v>870</v>
      </c>
      <c r="H271" s="665">
        <v>1</v>
      </c>
      <c r="I271" s="665">
        <v>174</v>
      </c>
      <c r="J271" s="665">
        <v>3</v>
      </c>
      <c r="K271" s="665">
        <v>526</v>
      </c>
      <c r="L271" s="665">
        <v>0.60459770114942524</v>
      </c>
      <c r="M271" s="665">
        <v>175.33333333333334</v>
      </c>
      <c r="N271" s="665">
        <v>3</v>
      </c>
      <c r="O271" s="665">
        <v>531</v>
      </c>
      <c r="P271" s="678">
        <v>0.6103448275862069</v>
      </c>
      <c r="Q271" s="666">
        <v>177</v>
      </c>
    </row>
    <row r="272" spans="1:17" ht="14.4" customHeight="1" x14ac:dyDescent="0.3">
      <c r="A272" s="661" t="s">
        <v>9670</v>
      </c>
      <c r="B272" s="662" t="s">
        <v>9671</v>
      </c>
      <c r="C272" s="662" t="s">
        <v>6926</v>
      </c>
      <c r="D272" s="662" t="s">
        <v>9678</v>
      </c>
      <c r="E272" s="662" t="s">
        <v>9679</v>
      </c>
      <c r="F272" s="665">
        <v>12</v>
      </c>
      <c r="G272" s="665">
        <v>2016</v>
      </c>
      <c r="H272" s="665">
        <v>1</v>
      </c>
      <c r="I272" s="665">
        <v>168</v>
      </c>
      <c r="J272" s="665">
        <v>6</v>
      </c>
      <c r="K272" s="665">
        <v>1020</v>
      </c>
      <c r="L272" s="665">
        <v>0.50595238095238093</v>
      </c>
      <c r="M272" s="665">
        <v>170</v>
      </c>
      <c r="N272" s="665">
        <v>4</v>
      </c>
      <c r="O272" s="665">
        <v>688</v>
      </c>
      <c r="P272" s="678">
        <v>0.34126984126984128</v>
      </c>
      <c r="Q272" s="666">
        <v>172</v>
      </c>
    </row>
    <row r="273" spans="1:17" ht="14.4" customHeight="1" x14ac:dyDescent="0.3">
      <c r="A273" s="661" t="s">
        <v>9670</v>
      </c>
      <c r="B273" s="662" t="s">
        <v>9671</v>
      </c>
      <c r="C273" s="662" t="s">
        <v>6926</v>
      </c>
      <c r="D273" s="662" t="s">
        <v>9680</v>
      </c>
      <c r="E273" s="662" t="s">
        <v>9681</v>
      </c>
      <c r="F273" s="665">
        <v>3</v>
      </c>
      <c r="G273" s="665">
        <v>948</v>
      </c>
      <c r="H273" s="665">
        <v>1</v>
      </c>
      <c r="I273" s="665">
        <v>316</v>
      </c>
      <c r="J273" s="665">
        <v>1</v>
      </c>
      <c r="K273" s="665">
        <v>320</v>
      </c>
      <c r="L273" s="665">
        <v>0.33755274261603374</v>
      </c>
      <c r="M273" s="665">
        <v>320</v>
      </c>
      <c r="N273" s="665">
        <v>2</v>
      </c>
      <c r="O273" s="665">
        <v>644</v>
      </c>
      <c r="P273" s="678">
        <v>0.67932489451476796</v>
      </c>
      <c r="Q273" s="666">
        <v>322</v>
      </c>
    </row>
    <row r="274" spans="1:17" ht="14.4" customHeight="1" x14ac:dyDescent="0.3">
      <c r="A274" s="661" t="s">
        <v>9670</v>
      </c>
      <c r="B274" s="662" t="s">
        <v>9671</v>
      </c>
      <c r="C274" s="662" t="s">
        <v>6926</v>
      </c>
      <c r="D274" s="662" t="s">
        <v>9682</v>
      </c>
      <c r="E274" s="662" t="s">
        <v>9683</v>
      </c>
      <c r="F274" s="665">
        <v>1</v>
      </c>
      <c r="G274" s="665">
        <v>435</v>
      </c>
      <c r="H274" s="665">
        <v>1</v>
      </c>
      <c r="I274" s="665">
        <v>435</v>
      </c>
      <c r="J274" s="665"/>
      <c r="K274" s="665"/>
      <c r="L274" s="665"/>
      <c r="M274" s="665"/>
      <c r="N274" s="665">
        <v>1</v>
      </c>
      <c r="O274" s="665">
        <v>439</v>
      </c>
      <c r="P274" s="678">
        <v>1.0091954022988505</v>
      </c>
      <c r="Q274" s="666">
        <v>439</v>
      </c>
    </row>
    <row r="275" spans="1:17" ht="14.4" customHeight="1" x14ac:dyDescent="0.3">
      <c r="A275" s="661" t="s">
        <v>9670</v>
      </c>
      <c r="B275" s="662" t="s">
        <v>9671</v>
      </c>
      <c r="C275" s="662" t="s">
        <v>6926</v>
      </c>
      <c r="D275" s="662" t="s">
        <v>9684</v>
      </c>
      <c r="E275" s="662" t="s">
        <v>9685</v>
      </c>
      <c r="F275" s="665">
        <v>20</v>
      </c>
      <c r="G275" s="665">
        <v>6760</v>
      </c>
      <c r="H275" s="665">
        <v>1</v>
      </c>
      <c r="I275" s="665">
        <v>338</v>
      </c>
      <c r="J275" s="665">
        <v>24</v>
      </c>
      <c r="K275" s="665">
        <v>8160</v>
      </c>
      <c r="L275" s="665">
        <v>1.2071005917159763</v>
      </c>
      <c r="M275" s="665">
        <v>340</v>
      </c>
      <c r="N275" s="665">
        <v>11</v>
      </c>
      <c r="O275" s="665">
        <v>3751</v>
      </c>
      <c r="P275" s="678">
        <v>0.55488165680473378</v>
      </c>
      <c r="Q275" s="666">
        <v>341</v>
      </c>
    </row>
    <row r="276" spans="1:17" ht="14.4" customHeight="1" x14ac:dyDescent="0.3">
      <c r="A276" s="661" t="s">
        <v>9670</v>
      </c>
      <c r="B276" s="662" t="s">
        <v>9671</v>
      </c>
      <c r="C276" s="662" t="s">
        <v>6926</v>
      </c>
      <c r="D276" s="662" t="s">
        <v>9686</v>
      </c>
      <c r="E276" s="662" t="s">
        <v>9687</v>
      </c>
      <c r="F276" s="665">
        <v>1</v>
      </c>
      <c r="G276" s="665">
        <v>108</v>
      </c>
      <c r="H276" s="665">
        <v>1</v>
      </c>
      <c r="I276" s="665">
        <v>108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9670</v>
      </c>
      <c r="B277" s="662" t="s">
        <v>9671</v>
      </c>
      <c r="C277" s="662" t="s">
        <v>6926</v>
      </c>
      <c r="D277" s="662" t="s">
        <v>9688</v>
      </c>
      <c r="E277" s="662" t="s">
        <v>9689</v>
      </c>
      <c r="F277" s="665">
        <v>1</v>
      </c>
      <c r="G277" s="665">
        <v>365</v>
      </c>
      <c r="H277" s="665">
        <v>1</v>
      </c>
      <c r="I277" s="665">
        <v>365</v>
      </c>
      <c r="J277" s="665">
        <v>3</v>
      </c>
      <c r="K277" s="665">
        <v>1111</v>
      </c>
      <c r="L277" s="665">
        <v>3.043835616438356</v>
      </c>
      <c r="M277" s="665">
        <v>370.33333333333331</v>
      </c>
      <c r="N277" s="665">
        <v>1</v>
      </c>
      <c r="O277" s="665">
        <v>376</v>
      </c>
      <c r="P277" s="678">
        <v>1.0301369863013699</v>
      </c>
      <c r="Q277" s="666">
        <v>376</v>
      </c>
    </row>
    <row r="278" spans="1:17" ht="14.4" customHeight="1" x14ac:dyDescent="0.3">
      <c r="A278" s="661" t="s">
        <v>9670</v>
      </c>
      <c r="B278" s="662" t="s">
        <v>9671</v>
      </c>
      <c r="C278" s="662" t="s">
        <v>6926</v>
      </c>
      <c r="D278" s="662" t="s">
        <v>9690</v>
      </c>
      <c r="E278" s="662" t="s">
        <v>9691</v>
      </c>
      <c r="F278" s="665">
        <v>1</v>
      </c>
      <c r="G278" s="665">
        <v>37</v>
      </c>
      <c r="H278" s="665">
        <v>1</v>
      </c>
      <c r="I278" s="665">
        <v>37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9670</v>
      </c>
      <c r="B279" s="662" t="s">
        <v>9671</v>
      </c>
      <c r="C279" s="662" t="s">
        <v>6926</v>
      </c>
      <c r="D279" s="662" t="s">
        <v>9692</v>
      </c>
      <c r="E279" s="662" t="s">
        <v>9693</v>
      </c>
      <c r="F279" s="665">
        <v>1</v>
      </c>
      <c r="G279" s="665">
        <v>664</v>
      </c>
      <c r="H279" s="665">
        <v>1</v>
      </c>
      <c r="I279" s="665">
        <v>664</v>
      </c>
      <c r="J279" s="665">
        <v>3</v>
      </c>
      <c r="K279" s="665">
        <v>2008</v>
      </c>
      <c r="L279" s="665">
        <v>3.0240963855421685</v>
      </c>
      <c r="M279" s="665">
        <v>669.33333333333337</v>
      </c>
      <c r="N279" s="665">
        <v>1</v>
      </c>
      <c r="O279" s="665">
        <v>676</v>
      </c>
      <c r="P279" s="678">
        <v>1.0180722891566265</v>
      </c>
      <c r="Q279" s="666">
        <v>676</v>
      </c>
    </row>
    <row r="280" spans="1:17" ht="14.4" customHeight="1" x14ac:dyDescent="0.3">
      <c r="A280" s="661" t="s">
        <v>9670</v>
      </c>
      <c r="B280" s="662" t="s">
        <v>9671</v>
      </c>
      <c r="C280" s="662" t="s">
        <v>6926</v>
      </c>
      <c r="D280" s="662" t="s">
        <v>9694</v>
      </c>
      <c r="E280" s="662" t="s">
        <v>9695</v>
      </c>
      <c r="F280" s="665">
        <v>1</v>
      </c>
      <c r="G280" s="665">
        <v>136</v>
      </c>
      <c r="H280" s="665">
        <v>1</v>
      </c>
      <c r="I280" s="665">
        <v>136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9670</v>
      </c>
      <c r="B281" s="662" t="s">
        <v>9671</v>
      </c>
      <c r="C281" s="662" t="s">
        <v>6926</v>
      </c>
      <c r="D281" s="662" t="s">
        <v>9696</v>
      </c>
      <c r="E281" s="662" t="s">
        <v>9697</v>
      </c>
      <c r="F281" s="665">
        <v>26</v>
      </c>
      <c r="G281" s="665">
        <v>7306</v>
      </c>
      <c r="H281" s="665">
        <v>1</v>
      </c>
      <c r="I281" s="665">
        <v>281</v>
      </c>
      <c r="J281" s="665">
        <v>26</v>
      </c>
      <c r="K281" s="665">
        <v>7348</v>
      </c>
      <c r="L281" s="665">
        <v>1.0057486996988776</v>
      </c>
      <c r="M281" s="665">
        <v>282.61538461538464</v>
      </c>
      <c r="N281" s="665">
        <v>23</v>
      </c>
      <c r="O281" s="665">
        <v>6555</v>
      </c>
      <c r="P281" s="678">
        <v>0.89720777443197375</v>
      </c>
      <c r="Q281" s="666">
        <v>285</v>
      </c>
    </row>
    <row r="282" spans="1:17" ht="14.4" customHeight="1" x14ac:dyDescent="0.3">
      <c r="A282" s="661" t="s">
        <v>9670</v>
      </c>
      <c r="B282" s="662" t="s">
        <v>9671</v>
      </c>
      <c r="C282" s="662" t="s">
        <v>6926</v>
      </c>
      <c r="D282" s="662" t="s">
        <v>9698</v>
      </c>
      <c r="E282" s="662" t="s">
        <v>9699</v>
      </c>
      <c r="F282" s="665">
        <v>4</v>
      </c>
      <c r="G282" s="665">
        <v>1824</v>
      </c>
      <c r="H282" s="665">
        <v>1</v>
      </c>
      <c r="I282" s="665">
        <v>456</v>
      </c>
      <c r="J282" s="665">
        <v>3</v>
      </c>
      <c r="K282" s="665">
        <v>1380</v>
      </c>
      <c r="L282" s="665">
        <v>0.75657894736842102</v>
      </c>
      <c r="M282" s="665">
        <v>460</v>
      </c>
      <c r="N282" s="665">
        <v>2</v>
      </c>
      <c r="O282" s="665">
        <v>924</v>
      </c>
      <c r="P282" s="678">
        <v>0.50657894736842102</v>
      </c>
      <c r="Q282" s="666">
        <v>462</v>
      </c>
    </row>
    <row r="283" spans="1:17" ht="14.4" customHeight="1" x14ac:dyDescent="0.3">
      <c r="A283" s="661" t="s">
        <v>9670</v>
      </c>
      <c r="B283" s="662" t="s">
        <v>9671</v>
      </c>
      <c r="C283" s="662" t="s">
        <v>6926</v>
      </c>
      <c r="D283" s="662" t="s">
        <v>9700</v>
      </c>
      <c r="E283" s="662" t="s">
        <v>9701</v>
      </c>
      <c r="F283" s="665">
        <v>30</v>
      </c>
      <c r="G283" s="665">
        <v>10440</v>
      </c>
      <c r="H283" s="665">
        <v>1</v>
      </c>
      <c r="I283" s="665">
        <v>348</v>
      </c>
      <c r="J283" s="665">
        <v>37</v>
      </c>
      <c r="K283" s="665">
        <v>12294</v>
      </c>
      <c r="L283" s="665">
        <v>1.1775862068965517</v>
      </c>
      <c r="M283" s="665">
        <v>332.27027027027026</v>
      </c>
      <c r="N283" s="665">
        <v>26</v>
      </c>
      <c r="O283" s="665">
        <v>9256</v>
      </c>
      <c r="P283" s="678">
        <v>0.88659003831417627</v>
      </c>
      <c r="Q283" s="666">
        <v>356</v>
      </c>
    </row>
    <row r="284" spans="1:17" ht="14.4" customHeight="1" x14ac:dyDescent="0.3">
      <c r="A284" s="661" t="s">
        <v>9670</v>
      </c>
      <c r="B284" s="662" t="s">
        <v>9671</v>
      </c>
      <c r="C284" s="662" t="s">
        <v>6926</v>
      </c>
      <c r="D284" s="662" t="s">
        <v>9702</v>
      </c>
      <c r="E284" s="662" t="s">
        <v>9703</v>
      </c>
      <c r="F284" s="665"/>
      <c r="G284" s="665"/>
      <c r="H284" s="665"/>
      <c r="I284" s="665"/>
      <c r="J284" s="665">
        <v>7</v>
      </c>
      <c r="K284" s="665">
        <v>577</v>
      </c>
      <c r="L284" s="665"/>
      <c r="M284" s="665">
        <v>82.428571428571431</v>
      </c>
      <c r="N284" s="665">
        <v>1</v>
      </c>
      <c r="O284" s="665">
        <v>117</v>
      </c>
      <c r="P284" s="678"/>
      <c r="Q284" s="666">
        <v>117</v>
      </c>
    </row>
    <row r="285" spans="1:17" ht="14.4" customHeight="1" x14ac:dyDescent="0.3">
      <c r="A285" s="661" t="s">
        <v>9670</v>
      </c>
      <c r="B285" s="662" t="s">
        <v>9671</v>
      </c>
      <c r="C285" s="662" t="s">
        <v>6926</v>
      </c>
      <c r="D285" s="662" t="s">
        <v>9171</v>
      </c>
      <c r="E285" s="662" t="s">
        <v>9172</v>
      </c>
      <c r="F285" s="665">
        <v>1</v>
      </c>
      <c r="G285" s="665">
        <v>457</v>
      </c>
      <c r="H285" s="665">
        <v>1</v>
      </c>
      <c r="I285" s="665">
        <v>457</v>
      </c>
      <c r="J285" s="665">
        <v>1</v>
      </c>
      <c r="K285" s="665">
        <v>461</v>
      </c>
      <c r="L285" s="665">
        <v>1.0087527352297594</v>
      </c>
      <c r="M285" s="665">
        <v>461</v>
      </c>
      <c r="N285" s="665"/>
      <c r="O285" s="665"/>
      <c r="P285" s="678"/>
      <c r="Q285" s="666"/>
    </row>
    <row r="286" spans="1:17" ht="14.4" customHeight="1" x14ac:dyDescent="0.3">
      <c r="A286" s="661" t="s">
        <v>9670</v>
      </c>
      <c r="B286" s="662" t="s">
        <v>9671</v>
      </c>
      <c r="C286" s="662" t="s">
        <v>6926</v>
      </c>
      <c r="D286" s="662" t="s">
        <v>9704</v>
      </c>
      <c r="E286" s="662" t="s">
        <v>9705</v>
      </c>
      <c r="F286" s="665">
        <v>2</v>
      </c>
      <c r="G286" s="665">
        <v>858</v>
      </c>
      <c r="H286" s="665">
        <v>1</v>
      </c>
      <c r="I286" s="665">
        <v>429</v>
      </c>
      <c r="J286" s="665">
        <v>2</v>
      </c>
      <c r="K286" s="665">
        <v>868</v>
      </c>
      <c r="L286" s="665">
        <v>1.0116550116550116</v>
      </c>
      <c r="M286" s="665">
        <v>434</v>
      </c>
      <c r="N286" s="665">
        <v>2</v>
      </c>
      <c r="O286" s="665">
        <v>874</v>
      </c>
      <c r="P286" s="678">
        <v>1.0186480186480187</v>
      </c>
      <c r="Q286" s="666">
        <v>437</v>
      </c>
    </row>
    <row r="287" spans="1:17" ht="14.4" customHeight="1" x14ac:dyDescent="0.3">
      <c r="A287" s="661" t="s">
        <v>9670</v>
      </c>
      <c r="B287" s="662" t="s">
        <v>9671</v>
      </c>
      <c r="C287" s="662" t="s">
        <v>6926</v>
      </c>
      <c r="D287" s="662" t="s">
        <v>9706</v>
      </c>
      <c r="E287" s="662" t="s">
        <v>9707</v>
      </c>
      <c r="F287" s="665">
        <v>12</v>
      </c>
      <c r="G287" s="665">
        <v>636</v>
      </c>
      <c r="H287" s="665">
        <v>1</v>
      </c>
      <c r="I287" s="665">
        <v>53</v>
      </c>
      <c r="J287" s="665">
        <v>20</v>
      </c>
      <c r="K287" s="665">
        <v>1072</v>
      </c>
      <c r="L287" s="665">
        <v>1.6855345911949686</v>
      </c>
      <c r="M287" s="665">
        <v>53.6</v>
      </c>
      <c r="N287" s="665">
        <v>6</v>
      </c>
      <c r="O287" s="665">
        <v>324</v>
      </c>
      <c r="P287" s="678">
        <v>0.50943396226415094</v>
      </c>
      <c r="Q287" s="666">
        <v>54</v>
      </c>
    </row>
    <row r="288" spans="1:17" ht="14.4" customHeight="1" x14ac:dyDescent="0.3">
      <c r="A288" s="661" t="s">
        <v>9670</v>
      </c>
      <c r="B288" s="662" t="s">
        <v>9671</v>
      </c>
      <c r="C288" s="662" t="s">
        <v>6926</v>
      </c>
      <c r="D288" s="662" t="s">
        <v>9708</v>
      </c>
      <c r="E288" s="662" t="s">
        <v>9709</v>
      </c>
      <c r="F288" s="665">
        <v>50</v>
      </c>
      <c r="G288" s="665">
        <v>8250</v>
      </c>
      <c r="H288" s="665">
        <v>1</v>
      </c>
      <c r="I288" s="665">
        <v>165</v>
      </c>
      <c r="J288" s="665">
        <v>39</v>
      </c>
      <c r="K288" s="665">
        <v>6486</v>
      </c>
      <c r="L288" s="665">
        <v>0.7861818181818182</v>
      </c>
      <c r="M288" s="665">
        <v>166.30769230769232</v>
      </c>
      <c r="N288" s="665">
        <v>27</v>
      </c>
      <c r="O288" s="665">
        <v>4563</v>
      </c>
      <c r="P288" s="678">
        <v>0.55309090909090908</v>
      </c>
      <c r="Q288" s="666">
        <v>169</v>
      </c>
    </row>
    <row r="289" spans="1:17" ht="14.4" customHeight="1" x14ac:dyDescent="0.3">
      <c r="A289" s="661" t="s">
        <v>9670</v>
      </c>
      <c r="B289" s="662" t="s">
        <v>9671</v>
      </c>
      <c r="C289" s="662" t="s">
        <v>6926</v>
      </c>
      <c r="D289" s="662" t="s">
        <v>9173</v>
      </c>
      <c r="E289" s="662" t="s">
        <v>9174</v>
      </c>
      <c r="F289" s="665">
        <v>2</v>
      </c>
      <c r="G289" s="665">
        <v>158</v>
      </c>
      <c r="H289" s="665">
        <v>1</v>
      </c>
      <c r="I289" s="665">
        <v>79</v>
      </c>
      <c r="J289" s="665">
        <v>6</v>
      </c>
      <c r="K289" s="665">
        <v>478</v>
      </c>
      <c r="L289" s="665">
        <v>3.0253164556962027</v>
      </c>
      <c r="M289" s="665">
        <v>79.666666666666671</v>
      </c>
      <c r="N289" s="665">
        <v>2</v>
      </c>
      <c r="O289" s="665">
        <v>162</v>
      </c>
      <c r="P289" s="678">
        <v>1.0253164556962024</v>
      </c>
      <c r="Q289" s="666">
        <v>81</v>
      </c>
    </row>
    <row r="290" spans="1:17" ht="14.4" customHeight="1" x14ac:dyDescent="0.3">
      <c r="A290" s="661" t="s">
        <v>9670</v>
      </c>
      <c r="B290" s="662" t="s">
        <v>9671</v>
      </c>
      <c r="C290" s="662" t="s">
        <v>6926</v>
      </c>
      <c r="D290" s="662" t="s">
        <v>9710</v>
      </c>
      <c r="E290" s="662" t="s">
        <v>9711</v>
      </c>
      <c r="F290" s="665">
        <v>9</v>
      </c>
      <c r="G290" s="665">
        <v>1440</v>
      </c>
      <c r="H290" s="665">
        <v>1</v>
      </c>
      <c r="I290" s="665">
        <v>160</v>
      </c>
      <c r="J290" s="665">
        <v>10</v>
      </c>
      <c r="K290" s="665">
        <v>1616</v>
      </c>
      <c r="L290" s="665">
        <v>1.1222222222222222</v>
      </c>
      <c r="M290" s="665">
        <v>161.6</v>
      </c>
      <c r="N290" s="665">
        <v>7</v>
      </c>
      <c r="O290" s="665">
        <v>1141</v>
      </c>
      <c r="P290" s="678">
        <v>0.79236111111111107</v>
      </c>
      <c r="Q290" s="666">
        <v>163</v>
      </c>
    </row>
    <row r="291" spans="1:17" ht="14.4" customHeight="1" x14ac:dyDescent="0.3">
      <c r="A291" s="661" t="s">
        <v>9670</v>
      </c>
      <c r="B291" s="662" t="s">
        <v>9671</v>
      </c>
      <c r="C291" s="662" t="s">
        <v>6926</v>
      </c>
      <c r="D291" s="662" t="s">
        <v>9712</v>
      </c>
      <c r="E291" s="662" t="s">
        <v>9713</v>
      </c>
      <c r="F291" s="665"/>
      <c r="G291" s="665"/>
      <c r="H291" s="665"/>
      <c r="I291" s="665"/>
      <c r="J291" s="665">
        <v>2</v>
      </c>
      <c r="K291" s="665">
        <v>489</v>
      </c>
      <c r="L291" s="665"/>
      <c r="M291" s="665">
        <v>244.5</v>
      </c>
      <c r="N291" s="665">
        <v>1</v>
      </c>
      <c r="O291" s="665">
        <v>247</v>
      </c>
      <c r="P291" s="678"/>
      <c r="Q291" s="666">
        <v>247</v>
      </c>
    </row>
    <row r="292" spans="1:17" ht="14.4" customHeight="1" x14ac:dyDescent="0.3">
      <c r="A292" s="661" t="s">
        <v>9670</v>
      </c>
      <c r="B292" s="662" t="s">
        <v>9671</v>
      </c>
      <c r="C292" s="662" t="s">
        <v>6926</v>
      </c>
      <c r="D292" s="662" t="s">
        <v>9714</v>
      </c>
      <c r="E292" s="662" t="s">
        <v>9715</v>
      </c>
      <c r="F292" s="665"/>
      <c r="G292" s="665"/>
      <c r="H292" s="665"/>
      <c r="I292" s="665"/>
      <c r="J292" s="665">
        <v>1</v>
      </c>
      <c r="K292" s="665">
        <v>2006</v>
      </c>
      <c r="L292" s="665"/>
      <c r="M292" s="665">
        <v>2006</v>
      </c>
      <c r="N292" s="665">
        <v>1</v>
      </c>
      <c r="O292" s="665">
        <v>2012</v>
      </c>
      <c r="P292" s="678"/>
      <c r="Q292" s="666">
        <v>2012</v>
      </c>
    </row>
    <row r="293" spans="1:17" ht="14.4" customHeight="1" x14ac:dyDescent="0.3">
      <c r="A293" s="661" t="s">
        <v>9670</v>
      </c>
      <c r="B293" s="662" t="s">
        <v>9671</v>
      </c>
      <c r="C293" s="662" t="s">
        <v>6926</v>
      </c>
      <c r="D293" s="662" t="s">
        <v>9716</v>
      </c>
      <c r="E293" s="662" t="s">
        <v>9717</v>
      </c>
      <c r="F293" s="665">
        <v>3</v>
      </c>
      <c r="G293" s="665">
        <v>669</v>
      </c>
      <c r="H293" s="665">
        <v>1</v>
      </c>
      <c r="I293" s="665">
        <v>223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9670</v>
      </c>
      <c r="B294" s="662" t="s">
        <v>9492</v>
      </c>
      <c r="C294" s="662" t="s">
        <v>6926</v>
      </c>
      <c r="D294" s="662" t="s">
        <v>9493</v>
      </c>
      <c r="E294" s="662" t="s">
        <v>9494</v>
      </c>
      <c r="F294" s="665">
        <v>2</v>
      </c>
      <c r="G294" s="665">
        <v>2070</v>
      </c>
      <c r="H294" s="665">
        <v>1</v>
      </c>
      <c r="I294" s="665">
        <v>1035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9670</v>
      </c>
      <c r="B295" s="662" t="s">
        <v>9492</v>
      </c>
      <c r="C295" s="662" t="s">
        <v>6926</v>
      </c>
      <c r="D295" s="662" t="s">
        <v>9718</v>
      </c>
      <c r="E295" s="662" t="s">
        <v>9719</v>
      </c>
      <c r="F295" s="665">
        <v>1</v>
      </c>
      <c r="G295" s="665">
        <v>217</v>
      </c>
      <c r="H295" s="665">
        <v>1</v>
      </c>
      <c r="I295" s="665">
        <v>217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9720</v>
      </c>
      <c r="B296" s="662" t="s">
        <v>2950</v>
      </c>
      <c r="C296" s="662" t="s">
        <v>6926</v>
      </c>
      <c r="D296" s="662" t="s">
        <v>9721</v>
      </c>
      <c r="E296" s="662" t="s">
        <v>9722</v>
      </c>
      <c r="F296" s="665">
        <v>1142</v>
      </c>
      <c r="G296" s="665">
        <v>181578</v>
      </c>
      <c r="H296" s="665">
        <v>1</v>
      </c>
      <c r="I296" s="665">
        <v>159</v>
      </c>
      <c r="J296" s="665">
        <v>1135</v>
      </c>
      <c r="K296" s="665">
        <v>181305</v>
      </c>
      <c r="L296" s="665">
        <v>0.99849651389485505</v>
      </c>
      <c r="M296" s="665">
        <v>159.74008810572687</v>
      </c>
      <c r="N296" s="665">
        <v>1122</v>
      </c>
      <c r="O296" s="665">
        <v>180642</v>
      </c>
      <c r="P296" s="678">
        <v>0.9948451904966461</v>
      </c>
      <c r="Q296" s="666">
        <v>161</v>
      </c>
    </row>
    <row r="297" spans="1:17" ht="14.4" customHeight="1" x14ac:dyDescent="0.3">
      <c r="A297" s="661" t="s">
        <v>9720</v>
      </c>
      <c r="B297" s="662" t="s">
        <v>2950</v>
      </c>
      <c r="C297" s="662" t="s">
        <v>6926</v>
      </c>
      <c r="D297" s="662" t="s">
        <v>9723</v>
      </c>
      <c r="E297" s="662" t="s">
        <v>9724</v>
      </c>
      <c r="F297" s="665">
        <v>8</v>
      </c>
      <c r="G297" s="665">
        <v>9320</v>
      </c>
      <c r="H297" s="665">
        <v>1</v>
      </c>
      <c r="I297" s="665">
        <v>1165</v>
      </c>
      <c r="J297" s="665"/>
      <c r="K297" s="665"/>
      <c r="L297" s="665"/>
      <c r="M297" s="665"/>
      <c r="N297" s="665">
        <v>1</v>
      </c>
      <c r="O297" s="665">
        <v>1169</v>
      </c>
      <c r="P297" s="678">
        <v>0.12542918454935623</v>
      </c>
      <c r="Q297" s="666">
        <v>1169</v>
      </c>
    </row>
    <row r="298" spans="1:17" ht="14.4" customHeight="1" x14ac:dyDescent="0.3">
      <c r="A298" s="661" t="s">
        <v>9720</v>
      </c>
      <c r="B298" s="662" t="s">
        <v>2950</v>
      </c>
      <c r="C298" s="662" t="s">
        <v>6926</v>
      </c>
      <c r="D298" s="662" t="s">
        <v>9725</v>
      </c>
      <c r="E298" s="662" t="s">
        <v>9726</v>
      </c>
      <c r="F298" s="665">
        <v>88</v>
      </c>
      <c r="G298" s="665">
        <v>3432</v>
      </c>
      <c r="H298" s="665">
        <v>1</v>
      </c>
      <c r="I298" s="665">
        <v>39</v>
      </c>
      <c r="J298" s="665">
        <v>94</v>
      </c>
      <c r="K298" s="665">
        <v>3726</v>
      </c>
      <c r="L298" s="665">
        <v>1.0856643356643356</v>
      </c>
      <c r="M298" s="665">
        <v>39.638297872340424</v>
      </c>
      <c r="N298" s="665">
        <v>90</v>
      </c>
      <c r="O298" s="665">
        <v>3600</v>
      </c>
      <c r="P298" s="678">
        <v>1.048951048951049</v>
      </c>
      <c r="Q298" s="666">
        <v>40</v>
      </c>
    </row>
    <row r="299" spans="1:17" ht="14.4" customHeight="1" x14ac:dyDescent="0.3">
      <c r="A299" s="661" t="s">
        <v>9720</v>
      </c>
      <c r="B299" s="662" t="s">
        <v>2950</v>
      </c>
      <c r="C299" s="662" t="s">
        <v>6926</v>
      </c>
      <c r="D299" s="662" t="s">
        <v>9648</v>
      </c>
      <c r="E299" s="662" t="s">
        <v>9649</v>
      </c>
      <c r="F299" s="665">
        <v>11</v>
      </c>
      <c r="G299" s="665">
        <v>4202</v>
      </c>
      <c r="H299" s="665">
        <v>1</v>
      </c>
      <c r="I299" s="665">
        <v>382</v>
      </c>
      <c r="J299" s="665">
        <v>12</v>
      </c>
      <c r="K299" s="665">
        <v>4593</v>
      </c>
      <c r="L299" s="665">
        <v>1.0930509281294623</v>
      </c>
      <c r="M299" s="665">
        <v>382.75</v>
      </c>
      <c r="N299" s="665">
        <v>9</v>
      </c>
      <c r="O299" s="665">
        <v>3447</v>
      </c>
      <c r="P299" s="678">
        <v>0.82032365540218943</v>
      </c>
      <c r="Q299" s="666">
        <v>383</v>
      </c>
    </row>
    <row r="300" spans="1:17" ht="14.4" customHeight="1" x14ac:dyDescent="0.3">
      <c r="A300" s="661" t="s">
        <v>9720</v>
      </c>
      <c r="B300" s="662" t="s">
        <v>2950</v>
      </c>
      <c r="C300" s="662" t="s">
        <v>6926</v>
      </c>
      <c r="D300" s="662" t="s">
        <v>9727</v>
      </c>
      <c r="E300" s="662" t="s">
        <v>9728</v>
      </c>
      <c r="F300" s="665">
        <v>9</v>
      </c>
      <c r="G300" s="665">
        <v>333</v>
      </c>
      <c r="H300" s="665">
        <v>1</v>
      </c>
      <c r="I300" s="665">
        <v>37</v>
      </c>
      <c r="J300" s="665">
        <v>11</v>
      </c>
      <c r="K300" s="665">
        <v>407</v>
      </c>
      <c r="L300" s="665">
        <v>1.2222222222222223</v>
      </c>
      <c r="M300" s="665">
        <v>37</v>
      </c>
      <c r="N300" s="665"/>
      <c r="O300" s="665"/>
      <c r="P300" s="678"/>
      <c r="Q300" s="666"/>
    </row>
    <row r="301" spans="1:17" ht="14.4" customHeight="1" x14ac:dyDescent="0.3">
      <c r="A301" s="661" t="s">
        <v>9720</v>
      </c>
      <c r="B301" s="662" t="s">
        <v>2950</v>
      </c>
      <c r="C301" s="662" t="s">
        <v>6926</v>
      </c>
      <c r="D301" s="662" t="s">
        <v>9729</v>
      </c>
      <c r="E301" s="662" t="s">
        <v>9730</v>
      </c>
      <c r="F301" s="665">
        <v>3</v>
      </c>
      <c r="G301" s="665">
        <v>1332</v>
      </c>
      <c r="H301" s="665">
        <v>1</v>
      </c>
      <c r="I301" s="665">
        <v>444</v>
      </c>
      <c r="J301" s="665">
        <v>3</v>
      </c>
      <c r="K301" s="665">
        <v>1335</v>
      </c>
      <c r="L301" s="665">
        <v>1.0022522522522523</v>
      </c>
      <c r="M301" s="665">
        <v>445</v>
      </c>
      <c r="N301" s="665">
        <v>3</v>
      </c>
      <c r="O301" s="665">
        <v>1335</v>
      </c>
      <c r="P301" s="678">
        <v>1.0022522522522523</v>
      </c>
      <c r="Q301" s="666">
        <v>445</v>
      </c>
    </row>
    <row r="302" spans="1:17" ht="14.4" customHeight="1" x14ac:dyDescent="0.3">
      <c r="A302" s="661" t="s">
        <v>9720</v>
      </c>
      <c r="B302" s="662" t="s">
        <v>2950</v>
      </c>
      <c r="C302" s="662" t="s">
        <v>6926</v>
      </c>
      <c r="D302" s="662" t="s">
        <v>9731</v>
      </c>
      <c r="E302" s="662" t="s">
        <v>9732</v>
      </c>
      <c r="F302" s="665">
        <v>1</v>
      </c>
      <c r="G302" s="665">
        <v>41</v>
      </c>
      <c r="H302" s="665">
        <v>1</v>
      </c>
      <c r="I302" s="665">
        <v>41</v>
      </c>
      <c r="J302" s="665">
        <v>1</v>
      </c>
      <c r="K302" s="665">
        <v>41</v>
      </c>
      <c r="L302" s="665">
        <v>1</v>
      </c>
      <c r="M302" s="665">
        <v>41</v>
      </c>
      <c r="N302" s="665">
        <v>1</v>
      </c>
      <c r="O302" s="665">
        <v>41</v>
      </c>
      <c r="P302" s="678">
        <v>1</v>
      </c>
      <c r="Q302" s="666">
        <v>41</v>
      </c>
    </row>
    <row r="303" spans="1:17" ht="14.4" customHeight="1" x14ac:dyDescent="0.3">
      <c r="A303" s="661" t="s">
        <v>9720</v>
      </c>
      <c r="B303" s="662" t="s">
        <v>2950</v>
      </c>
      <c r="C303" s="662" t="s">
        <v>6926</v>
      </c>
      <c r="D303" s="662" t="s">
        <v>9733</v>
      </c>
      <c r="E303" s="662" t="s">
        <v>9734</v>
      </c>
      <c r="F303" s="665">
        <v>3</v>
      </c>
      <c r="G303" s="665">
        <v>1470</v>
      </c>
      <c r="H303" s="665">
        <v>1</v>
      </c>
      <c r="I303" s="665">
        <v>490</v>
      </c>
      <c r="J303" s="665">
        <v>8</v>
      </c>
      <c r="K303" s="665">
        <v>3926</v>
      </c>
      <c r="L303" s="665">
        <v>2.6707482993197278</v>
      </c>
      <c r="M303" s="665">
        <v>490.75</v>
      </c>
      <c r="N303" s="665">
        <v>10</v>
      </c>
      <c r="O303" s="665">
        <v>4910</v>
      </c>
      <c r="P303" s="678">
        <v>3.3401360544217686</v>
      </c>
      <c r="Q303" s="666">
        <v>491</v>
      </c>
    </row>
    <row r="304" spans="1:17" ht="14.4" customHeight="1" x14ac:dyDescent="0.3">
      <c r="A304" s="661" t="s">
        <v>9720</v>
      </c>
      <c r="B304" s="662" t="s">
        <v>2950</v>
      </c>
      <c r="C304" s="662" t="s">
        <v>6926</v>
      </c>
      <c r="D304" s="662" t="s">
        <v>9735</v>
      </c>
      <c r="E304" s="662" t="s">
        <v>9736</v>
      </c>
      <c r="F304" s="665">
        <v>23</v>
      </c>
      <c r="G304" s="665">
        <v>713</v>
      </c>
      <c r="H304" s="665">
        <v>1</v>
      </c>
      <c r="I304" s="665">
        <v>31</v>
      </c>
      <c r="J304" s="665">
        <v>28</v>
      </c>
      <c r="K304" s="665">
        <v>868</v>
      </c>
      <c r="L304" s="665">
        <v>1.2173913043478262</v>
      </c>
      <c r="M304" s="665">
        <v>31</v>
      </c>
      <c r="N304" s="665">
        <v>30</v>
      </c>
      <c r="O304" s="665">
        <v>930</v>
      </c>
      <c r="P304" s="678">
        <v>1.3043478260869565</v>
      </c>
      <c r="Q304" s="666">
        <v>31</v>
      </c>
    </row>
    <row r="305" spans="1:17" ht="14.4" customHeight="1" x14ac:dyDescent="0.3">
      <c r="A305" s="661" t="s">
        <v>9720</v>
      </c>
      <c r="B305" s="662" t="s">
        <v>2950</v>
      </c>
      <c r="C305" s="662" t="s">
        <v>6926</v>
      </c>
      <c r="D305" s="662" t="s">
        <v>9737</v>
      </c>
      <c r="E305" s="662" t="s">
        <v>9738</v>
      </c>
      <c r="F305" s="665">
        <v>4</v>
      </c>
      <c r="G305" s="665">
        <v>820</v>
      </c>
      <c r="H305" s="665">
        <v>1</v>
      </c>
      <c r="I305" s="665">
        <v>205</v>
      </c>
      <c r="J305" s="665">
        <v>1</v>
      </c>
      <c r="K305" s="665">
        <v>206</v>
      </c>
      <c r="L305" s="665">
        <v>0.25121951219512195</v>
      </c>
      <c r="M305" s="665">
        <v>206</v>
      </c>
      <c r="N305" s="665">
        <v>4</v>
      </c>
      <c r="O305" s="665">
        <v>828</v>
      </c>
      <c r="P305" s="678">
        <v>1.0097560975609756</v>
      </c>
      <c r="Q305" s="666">
        <v>207</v>
      </c>
    </row>
    <row r="306" spans="1:17" ht="14.4" customHeight="1" x14ac:dyDescent="0.3">
      <c r="A306" s="661" t="s">
        <v>9720</v>
      </c>
      <c r="B306" s="662" t="s">
        <v>2950</v>
      </c>
      <c r="C306" s="662" t="s">
        <v>6926</v>
      </c>
      <c r="D306" s="662" t="s">
        <v>9739</v>
      </c>
      <c r="E306" s="662" t="s">
        <v>9740</v>
      </c>
      <c r="F306" s="665">
        <v>4</v>
      </c>
      <c r="G306" s="665">
        <v>1508</v>
      </c>
      <c r="H306" s="665">
        <v>1</v>
      </c>
      <c r="I306" s="665">
        <v>377</v>
      </c>
      <c r="J306" s="665">
        <v>1</v>
      </c>
      <c r="K306" s="665">
        <v>379</v>
      </c>
      <c r="L306" s="665">
        <v>0.25132625994694963</v>
      </c>
      <c r="M306" s="665">
        <v>379</v>
      </c>
      <c r="N306" s="665">
        <v>4</v>
      </c>
      <c r="O306" s="665">
        <v>1520</v>
      </c>
      <c r="P306" s="678">
        <v>1.0079575596816976</v>
      </c>
      <c r="Q306" s="666">
        <v>380</v>
      </c>
    </row>
    <row r="307" spans="1:17" ht="14.4" customHeight="1" x14ac:dyDescent="0.3">
      <c r="A307" s="661" t="s">
        <v>9720</v>
      </c>
      <c r="B307" s="662" t="s">
        <v>2950</v>
      </c>
      <c r="C307" s="662" t="s">
        <v>6926</v>
      </c>
      <c r="D307" s="662" t="s">
        <v>9741</v>
      </c>
      <c r="E307" s="662" t="s">
        <v>9742</v>
      </c>
      <c r="F307" s="665">
        <v>401</v>
      </c>
      <c r="G307" s="665">
        <v>45313</v>
      </c>
      <c r="H307" s="665">
        <v>1</v>
      </c>
      <c r="I307" s="665">
        <v>113</v>
      </c>
      <c r="J307" s="665">
        <v>372</v>
      </c>
      <c r="K307" s="665">
        <v>42552</v>
      </c>
      <c r="L307" s="665">
        <v>0.93906825855714693</v>
      </c>
      <c r="M307" s="665">
        <v>114.38709677419355</v>
      </c>
      <c r="N307" s="665">
        <v>552</v>
      </c>
      <c r="O307" s="665">
        <v>64032</v>
      </c>
      <c r="P307" s="678">
        <v>1.4131044071237835</v>
      </c>
      <c r="Q307" s="666">
        <v>116</v>
      </c>
    </row>
    <row r="308" spans="1:17" ht="14.4" customHeight="1" x14ac:dyDescent="0.3">
      <c r="A308" s="661" t="s">
        <v>9720</v>
      </c>
      <c r="B308" s="662" t="s">
        <v>2950</v>
      </c>
      <c r="C308" s="662" t="s">
        <v>6926</v>
      </c>
      <c r="D308" s="662" t="s">
        <v>9743</v>
      </c>
      <c r="E308" s="662" t="s">
        <v>9744</v>
      </c>
      <c r="F308" s="665">
        <v>94</v>
      </c>
      <c r="G308" s="665">
        <v>7896</v>
      </c>
      <c r="H308" s="665">
        <v>1</v>
      </c>
      <c r="I308" s="665">
        <v>84</v>
      </c>
      <c r="J308" s="665">
        <v>135</v>
      </c>
      <c r="K308" s="665">
        <v>11418</v>
      </c>
      <c r="L308" s="665">
        <v>1.4460486322188451</v>
      </c>
      <c r="M308" s="665">
        <v>84.577777777777783</v>
      </c>
      <c r="N308" s="665">
        <v>137</v>
      </c>
      <c r="O308" s="665">
        <v>11645</v>
      </c>
      <c r="P308" s="678">
        <v>1.4747973657548126</v>
      </c>
      <c r="Q308" s="666">
        <v>85</v>
      </c>
    </row>
    <row r="309" spans="1:17" ht="14.4" customHeight="1" x14ac:dyDescent="0.3">
      <c r="A309" s="661" t="s">
        <v>9720</v>
      </c>
      <c r="B309" s="662" t="s">
        <v>2950</v>
      </c>
      <c r="C309" s="662" t="s">
        <v>6926</v>
      </c>
      <c r="D309" s="662" t="s">
        <v>9745</v>
      </c>
      <c r="E309" s="662" t="s">
        <v>9746</v>
      </c>
      <c r="F309" s="665"/>
      <c r="G309" s="665"/>
      <c r="H309" s="665"/>
      <c r="I309" s="665"/>
      <c r="J309" s="665"/>
      <c r="K309" s="665"/>
      <c r="L309" s="665"/>
      <c r="M309" s="665"/>
      <c r="N309" s="665">
        <v>2</v>
      </c>
      <c r="O309" s="665">
        <v>196</v>
      </c>
      <c r="P309" s="678"/>
      <c r="Q309" s="666">
        <v>98</v>
      </c>
    </row>
    <row r="310" spans="1:17" ht="14.4" customHeight="1" x14ac:dyDescent="0.3">
      <c r="A310" s="661" t="s">
        <v>9720</v>
      </c>
      <c r="B310" s="662" t="s">
        <v>2950</v>
      </c>
      <c r="C310" s="662" t="s">
        <v>6926</v>
      </c>
      <c r="D310" s="662" t="s">
        <v>9747</v>
      </c>
      <c r="E310" s="662" t="s">
        <v>9748</v>
      </c>
      <c r="F310" s="665">
        <v>22</v>
      </c>
      <c r="G310" s="665">
        <v>462</v>
      </c>
      <c r="H310" s="665">
        <v>1</v>
      </c>
      <c r="I310" s="665">
        <v>21</v>
      </c>
      <c r="J310" s="665">
        <v>64</v>
      </c>
      <c r="K310" s="665">
        <v>1344</v>
      </c>
      <c r="L310" s="665">
        <v>2.9090909090909092</v>
      </c>
      <c r="M310" s="665">
        <v>21</v>
      </c>
      <c r="N310" s="665">
        <v>41</v>
      </c>
      <c r="O310" s="665">
        <v>861</v>
      </c>
      <c r="P310" s="678">
        <v>1.8636363636363635</v>
      </c>
      <c r="Q310" s="666">
        <v>21</v>
      </c>
    </row>
    <row r="311" spans="1:17" ht="14.4" customHeight="1" x14ac:dyDescent="0.3">
      <c r="A311" s="661" t="s">
        <v>9720</v>
      </c>
      <c r="B311" s="662" t="s">
        <v>2950</v>
      </c>
      <c r="C311" s="662" t="s">
        <v>6926</v>
      </c>
      <c r="D311" s="662" t="s">
        <v>9657</v>
      </c>
      <c r="E311" s="662" t="s">
        <v>9658</v>
      </c>
      <c r="F311" s="665">
        <v>13</v>
      </c>
      <c r="G311" s="665">
        <v>6318</v>
      </c>
      <c r="H311" s="665">
        <v>1</v>
      </c>
      <c r="I311" s="665">
        <v>486</v>
      </c>
      <c r="J311" s="665">
        <v>7</v>
      </c>
      <c r="K311" s="665">
        <v>3404</v>
      </c>
      <c r="L311" s="665">
        <v>0.53877809433364987</v>
      </c>
      <c r="M311" s="665">
        <v>486.28571428571428</v>
      </c>
      <c r="N311" s="665">
        <v>23</v>
      </c>
      <c r="O311" s="665">
        <v>11201</v>
      </c>
      <c r="P311" s="678">
        <v>1.7728711617600506</v>
      </c>
      <c r="Q311" s="666">
        <v>487</v>
      </c>
    </row>
    <row r="312" spans="1:17" ht="14.4" customHeight="1" x14ac:dyDescent="0.3">
      <c r="A312" s="661" t="s">
        <v>9720</v>
      </c>
      <c r="B312" s="662" t="s">
        <v>2950</v>
      </c>
      <c r="C312" s="662" t="s">
        <v>6926</v>
      </c>
      <c r="D312" s="662" t="s">
        <v>9749</v>
      </c>
      <c r="E312" s="662" t="s">
        <v>9750</v>
      </c>
      <c r="F312" s="665">
        <v>76</v>
      </c>
      <c r="G312" s="665">
        <v>3040</v>
      </c>
      <c r="H312" s="665">
        <v>1</v>
      </c>
      <c r="I312" s="665">
        <v>40</v>
      </c>
      <c r="J312" s="665">
        <v>76</v>
      </c>
      <c r="K312" s="665">
        <v>3093</v>
      </c>
      <c r="L312" s="665">
        <v>1.0174342105263159</v>
      </c>
      <c r="M312" s="665">
        <v>40.69736842105263</v>
      </c>
      <c r="N312" s="665">
        <v>63</v>
      </c>
      <c r="O312" s="665">
        <v>2583</v>
      </c>
      <c r="P312" s="678">
        <v>0.84967105263157894</v>
      </c>
      <c r="Q312" s="666">
        <v>41</v>
      </c>
    </row>
    <row r="313" spans="1:17" ht="14.4" customHeight="1" x14ac:dyDescent="0.3">
      <c r="A313" s="661" t="s">
        <v>9720</v>
      </c>
      <c r="B313" s="662" t="s">
        <v>2950</v>
      </c>
      <c r="C313" s="662" t="s">
        <v>6926</v>
      </c>
      <c r="D313" s="662" t="s">
        <v>9751</v>
      </c>
      <c r="E313" s="662" t="s">
        <v>9752</v>
      </c>
      <c r="F313" s="665">
        <v>1</v>
      </c>
      <c r="G313" s="665">
        <v>2029</v>
      </c>
      <c r="H313" s="665">
        <v>1</v>
      </c>
      <c r="I313" s="665">
        <v>2029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9720</v>
      </c>
      <c r="B314" s="662" t="s">
        <v>2950</v>
      </c>
      <c r="C314" s="662" t="s">
        <v>6926</v>
      </c>
      <c r="D314" s="662" t="s">
        <v>9753</v>
      </c>
      <c r="E314" s="662" t="s">
        <v>9754</v>
      </c>
      <c r="F314" s="665">
        <v>2</v>
      </c>
      <c r="G314" s="665">
        <v>1208</v>
      </c>
      <c r="H314" s="665">
        <v>1</v>
      </c>
      <c r="I314" s="665">
        <v>604</v>
      </c>
      <c r="J314" s="665">
        <v>7</v>
      </c>
      <c r="K314" s="665">
        <v>4246</v>
      </c>
      <c r="L314" s="665">
        <v>3.5149006622516556</v>
      </c>
      <c r="M314" s="665">
        <v>606.57142857142856</v>
      </c>
      <c r="N314" s="665">
        <v>6</v>
      </c>
      <c r="O314" s="665">
        <v>3648</v>
      </c>
      <c r="P314" s="678">
        <v>3.0198675496688741</v>
      </c>
      <c r="Q314" s="666">
        <v>608</v>
      </c>
    </row>
    <row r="315" spans="1:17" ht="14.4" customHeight="1" x14ac:dyDescent="0.3">
      <c r="A315" s="661" t="s">
        <v>9720</v>
      </c>
      <c r="B315" s="662" t="s">
        <v>2950</v>
      </c>
      <c r="C315" s="662" t="s">
        <v>6926</v>
      </c>
      <c r="D315" s="662" t="s">
        <v>9755</v>
      </c>
      <c r="E315" s="662" t="s">
        <v>9756</v>
      </c>
      <c r="F315" s="665">
        <v>1</v>
      </c>
      <c r="G315" s="665">
        <v>961</v>
      </c>
      <c r="H315" s="665">
        <v>1</v>
      </c>
      <c r="I315" s="665">
        <v>961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9757</v>
      </c>
      <c r="B316" s="662" t="s">
        <v>9492</v>
      </c>
      <c r="C316" s="662" t="s">
        <v>6926</v>
      </c>
      <c r="D316" s="662" t="s">
        <v>9758</v>
      </c>
      <c r="E316" s="662" t="s">
        <v>9759</v>
      </c>
      <c r="F316" s="665">
        <v>1</v>
      </c>
      <c r="G316" s="665">
        <v>650</v>
      </c>
      <c r="H316" s="665">
        <v>1</v>
      </c>
      <c r="I316" s="665">
        <v>650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9757</v>
      </c>
      <c r="B317" s="662" t="s">
        <v>9492</v>
      </c>
      <c r="C317" s="662" t="s">
        <v>6926</v>
      </c>
      <c r="D317" s="662" t="s">
        <v>9760</v>
      </c>
      <c r="E317" s="662" t="s">
        <v>9761</v>
      </c>
      <c r="F317" s="665">
        <v>2</v>
      </c>
      <c r="G317" s="665">
        <v>1652</v>
      </c>
      <c r="H317" s="665">
        <v>1</v>
      </c>
      <c r="I317" s="665">
        <v>826</v>
      </c>
      <c r="J317" s="665"/>
      <c r="K317" s="665"/>
      <c r="L317" s="665"/>
      <c r="M317" s="665"/>
      <c r="N317" s="665">
        <v>2</v>
      </c>
      <c r="O317" s="665">
        <v>1662</v>
      </c>
      <c r="P317" s="678">
        <v>1.0060532687651331</v>
      </c>
      <c r="Q317" s="666">
        <v>831</v>
      </c>
    </row>
    <row r="318" spans="1:17" ht="14.4" customHeight="1" x14ac:dyDescent="0.3">
      <c r="A318" s="661" t="s">
        <v>9757</v>
      </c>
      <c r="B318" s="662" t="s">
        <v>9492</v>
      </c>
      <c r="C318" s="662" t="s">
        <v>6926</v>
      </c>
      <c r="D318" s="662" t="s">
        <v>9333</v>
      </c>
      <c r="E318" s="662" t="s">
        <v>9334</v>
      </c>
      <c r="F318" s="665"/>
      <c r="G318" s="665"/>
      <c r="H318" s="665"/>
      <c r="I318" s="665"/>
      <c r="J318" s="665"/>
      <c r="K318" s="665"/>
      <c r="L318" s="665"/>
      <c r="M318" s="665"/>
      <c r="N318" s="665">
        <v>2</v>
      </c>
      <c r="O318" s="665">
        <v>334</v>
      </c>
      <c r="P318" s="678"/>
      <c r="Q318" s="666">
        <v>167</v>
      </c>
    </row>
    <row r="319" spans="1:17" ht="14.4" customHeight="1" x14ac:dyDescent="0.3">
      <c r="A319" s="661" t="s">
        <v>9757</v>
      </c>
      <c r="B319" s="662" t="s">
        <v>9492</v>
      </c>
      <c r="C319" s="662" t="s">
        <v>6926</v>
      </c>
      <c r="D319" s="662" t="s">
        <v>9762</v>
      </c>
      <c r="E319" s="662" t="s">
        <v>9763</v>
      </c>
      <c r="F319" s="665">
        <v>1</v>
      </c>
      <c r="G319" s="665">
        <v>349</v>
      </c>
      <c r="H319" s="665">
        <v>1</v>
      </c>
      <c r="I319" s="665">
        <v>349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9757</v>
      </c>
      <c r="B320" s="662" t="s">
        <v>9492</v>
      </c>
      <c r="C320" s="662" t="s">
        <v>6926</v>
      </c>
      <c r="D320" s="662" t="s">
        <v>9493</v>
      </c>
      <c r="E320" s="662" t="s">
        <v>9494</v>
      </c>
      <c r="F320" s="665"/>
      <c r="G320" s="665"/>
      <c r="H320" s="665"/>
      <c r="I320" s="665"/>
      <c r="J320" s="665"/>
      <c r="K320" s="665"/>
      <c r="L320" s="665"/>
      <c r="M320" s="665"/>
      <c r="N320" s="665">
        <v>2</v>
      </c>
      <c r="O320" s="665">
        <v>2074</v>
      </c>
      <c r="P320" s="678"/>
      <c r="Q320" s="666">
        <v>1037</v>
      </c>
    </row>
    <row r="321" spans="1:17" ht="14.4" customHeight="1" x14ac:dyDescent="0.3">
      <c r="A321" s="661" t="s">
        <v>9757</v>
      </c>
      <c r="B321" s="662" t="s">
        <v>9492</v>
      </c>
      <c r="C321" s="662" t="s">
        <v>6926</v>
      </c>
      <c r="D321" s="662" t="s">
        <v>9764</v>
      </c>
      <c r="E321" s="662" t="s">
        <v>9765</v>
      </c>
      <c r="F321" s="665">
        <v>1</v>
      </c>
      <c r="G321" s="665">
        <v>344</v>
      </c>
      <c r="H321" s="665">
        <v>1</v>
      </c>
      <c r="I321" s="665">
        <v>344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9757</v>
      </c>
      <c r="B322" s="662" t="s">
        <v>9492</v>
      </c>
      <c r="C322" s="662" t="s">
        <v>6926</v>
      </c>
      <c r="D322" s="662" t="s">
        <v>9718</v>
      </c>
      <c r="E322" s="662" t="s">
        <v>9719</v>
      </c>
      <c r="F322" s="665">
        <v>1</v>
      </c>
      <c r="G322" s="665">
        <v>217</v>
      </c>
      <c r="H322" s="665">
        <v>1</v>
      </c>
      <c r="I322" s="665">
        <v>217</v>
      </c>
      <c r="J322" s="665"/>
      <c r="K322" s="665"/>
      <c r="L322" s="665"/>
      <c r="M322" s="665"/>
      <c r="N322" s="665">
        <v>1</v>
      </c>
      <c r="O322" s="665">
        <v>219</v>
      </c>
      <c r="P322" s="678">
        <v>1.0092165898617511</v>
      </c>
      <c r="Q322" s="666">
        <v>219</v>
      </c>
    </row>
    <row r="323" spans="1:17" ht="14.4" customHeight="1" x14ac:dyDescent="0.3">
      <c r="A323" s="661" t="s">
        <v>9757</v>
      </c>
      <c r="B323" s="662" t="s">
        <v>9492</v>
      </c>
      <c r="C323" s="662" t="s">
        <v>6926</v>
      </c>
      <c r="D323" s="662" t="s">
        <v>9766</v>
      </c>
      <c r="E323" s="662" t="s">
        <v>9767</v>
      </c>
      <c r="F323" s="665">
        <v>2</v>
      </c>
      <c r="G323" s="665">
        <v>220</v>
      </c>
      <c r="H323" s="665">
        <v>1</v>
      </c>
      <c r="I323" s="665">
        <v>110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9757</v>
      </c>
      <c r="B324" s="662" t="s">
        <v>9492</v>
      </c>
      <c r="C324" s="662" t="s">
        <v>6926</v>
      </c>
      <c r="D324" s="662" t="s">
        <v>9768</v>
      </c>
      <c r="E324" s="662" t="s">
        <v>9769</v>
      </c>
      <c r="F324" s="665">
        <v>1</v>
      </c>
      <c r="G324" s="665">
        <v>310</v>
      </c>
      <c r="H324" s="665">
        <v>1</v>
      </c>
      <c r="I324" s="665">
        <v>310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9757</v>
      </c>
      <c r="B325" s="662" t="s">
        <v>9492</v>
      </c>
      <c r="C325" s="662" t="s">
        <v>6926</v>
      </c>
      <c r="D325" s="662" t="s">
        <v>9238</v>
      </c>
      <c r="E325" s="662" t="s">
        <v>9239</v>
      </c>
      <c r="F325" s="665"/>
      <c r="G325" s="665"/>
      <c r="H325" s="665"/>
      <c r="I325" s="665"/>
      <c r="J325" s="665"/>
      <c r="K325" s="665"/>
      <c r="L325" s="665"/>
      <c r="M325" s="665"/>
      <c r="N325" s="665">
        <v>3</v>
      </c>
      <c r="O325" s="665">
        <v>1047</v>
      </c>
      <c r="P325" s="678"/>
      <c r="Q325" s="666">
        <v>349</v>
      </c>
    </row>
    <row r="326" spans="1:17" ht="14.4" customHeight="1" x14ac:dyDescent="0.3">
      <c r="A326" s="661" t="s">
        <v>9757</v>
      </c>
      <c r="B326" s="662" t="s">
        <v>9492</v>
      </c>
      <c r="C326" s="662" t="s">
        <v>6926</v>
      </c>
      <c r="D326" s="662" t="s">
        <v>9419</v>
      </c>
      <c r="E326" s="662" t="s">
        <v>9420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170</v>
      </c>
      <c r="P326" s="678"/>
      <c r="Q326" s="666">
        <v>170</v>
      </c>
    </row>
    <row r="327" spans="1:17" ht="14.4" customHeight="1" x14ac:dyDescent="0.3">
      <c r="A327" s="661" t="s">
        <v>9757</v>
      </c>
      <c r="B327" s="662" t="s">
        <v>9492</v>
      </c>
      <c r="C327" s="662" t="s">
        <v>6926</v>
      </c>
      <c r="D327" s="662" t="s">
        <v>9770</v>
      </c>
      <c r="E327" s="662" t="s">
        <v>9771</v>
      </c>
      <c r="F327" s="665"/>
      <c r="G327" s="665"/>
      <c r="H327" s="665"/>
      <c r="I327" s="665"/>
      <c r="J327" s="665"/>
      <c r="K327" s="665"/>
      <c r="L327" s="665"/>
      <c r="M327" s="665"/>
      <c r="N327" s="665">
        <v>2</v>
      </c>
      <c r="O327" s="665">
        <v>696</v>
      </c>
      <c r="P327" s="678"/>
      <c r="Q327" s="666">
        <v>348</v>
      </c>
    </row>
    <row r="328" spans="1:17" ht="14.4" customHeight="1" thickBot="1" x14ac:dyDescent="0.35">
      <c r="A328" s="667" t="s">
        <v>9757</v>
      </c>
      <c r="B328" s="668" t="s">
        <v>9492</v>
      </c>
      <c r="C328" s="668" t="s">
        <v>6926</v>
      </c>
      <c r="D328" s="668" t="s">
        <v>9441</v>
      </c>
      <c r="E328" s="668" t="s">
        <v>9442</v>
      </c>
      <c r="F328" s="671"/>
      <c r="G328" s="671"/>
      <c r="H328" s="671"/>
      <c r="I328" s="671"/>
      <c r="J328" s="671"/>
      <c r="K328" s="671"/>
      <c r="L328" s="671"/>
      <c r="M328" s="671"/>
      <c r="N328" s="671">
        <v>1</v>
      </c>
      <c r="O328" s="671">
        <v>173</v>
      </c>
      <c r="P328" s="679"/>
      <c r="Q328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7157</v>
      </c>
      <c r="D3" s="197">
        <f>SUBTOTAL(9,D6:D1048576)</f>
        <v>7383</v>
      </c>
      <c r="E3" s="197">
        <f>SUBTOTAL(9,E6:E1048576)</f>
        <v>6767</v>
      </c>
      <c r="F3" s="198">
        <f>IF(OR(E3=0,C3=0),"",E3/C3)</f>
        <v>0.94550789436914906</v>
      </c>
      <c r="G3" s="451">
        <f>SUBTOTAL(9,G6:G1048576)</f>
        <v>17736.153300000005</v>
      </c>
      <c r="H3" s="452">
        <f>SUBTOTAL(9,H6:H1048576)</f>
        <v>17683.984599999992</v>
      </c>
      <c r="I3" s="452">
        <f>SUBTOTAL(9,I6:I1048576)</f>
        <v>17095.437800000003</v>
      </c>
      <c r="J3" s="198">
        <f>IF(OR(I3=0,G3=0),"",I3/G3)</f>
        <v>0.96387517128643663</v>
      </c>
      <c r="K3" s="451">
        <f>SUBTOTAL(9,K6:K1048576)</f>
        <v>2849.62</v>
      </c>
      <c r="L3" s="452">
        <f>SUBTOTAL(9,L6:L1048576)</f>
        <v>2844.7</v>
      </c>
      <c r="M3" s="452">
        <f>SUBTOTAL(9,M6:M1048576)</f>
        <v>2768.14</v>
      </c>
      <c r="N3" s="199">
        <f>IF(OR(M3=0,E3=0),"",M3/E3)</f>
        <v>0.40906457809960101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8343</v>
      </c>
      <c r="B6" s="909" t="s">
        <v>9773</v>
      </c>
      <c r="C6" s="914">
        <v>5776</v>
      </c>
      <c r="D6" s="915">
        <v>5985</v>
      </c>
      <c r="E6" s="915">
        <v>5467</v>
      </c>
      <c r="F6" s="920">
        <v>0.94650277008310246</v>
      </c>
      <c r="G6" s="914">
        <v>5709.7223999999997</v>
      </c>
      <c r="H6" s="915">
        <v>5813.6049000000003</v>
      </c>
      <c r="I6" s="915">
        <v>5390.6841000000004</v>
      </c>
      <c r="J6" s="920">
        <v>0.94412367578500855</v>
      </c>
      <c r="K6" s="914">
        <v>693.12</v>
      </c>
      <c r="L6" s="915">
        <v>718.2</v>
      </c>
      <c r="M6" s="915">
        <v>653.64</v>
      </c>
      <c r="N6" s="925">
        <v>119.56100237790379</v>
      </c>
    </row>
    <row r="7" spans="1:14" ht="14.4" customHeight="1" x14ac:dyDescent="0.3">
      <c r="A7" s="907" t="s">
        <v>8666</v>
      </c>
      <c r="B7" s="910" t="s">
        <v>9774</v>
      </c>
      <c r="C7" s="916">
        <v>809</v>
      </c>
      <c r="D7" s="917">
        <v>751</v>
      </c>
      <c r="E7" s="917">
        <v>824</v>
      </c>
      <c r="F7" s="921">
        <v>1.0185414091470952</v>
      </c>
      <c r="G7" s="916">
        <v>8662.0761000000039</v>
      </c>
      <c r="H7" s="917">
        <v>8043.5616999999966</v>
      </c>
      <c r="I7" s="917">
        <v>8857.3165000000008</v>
      </c>
      <c r="J7" s="921">
        <v>1.0225396772951461</v>
      </c>
      <c r="K7" s="916">
        <v>1618</v>
      </c>
      <c r="L7" s="917">
        <v>1502</v>
      </c>
      <c r="M7" s="917">
        <v>1648</v>
      </c>
      <c r="N7" s="926">
        <v>2000</v>
      </c>
    </row>
    <row r="8" spans="1:14" ht="14.4" customHeight="1" x14ac:dyDescent="0.3">
      <c r="A8" s="907" t="s">
        <v>8670</v>
      </c>
      <c r="B8" s="910" t="s">
        <v>9774</v>
      </c>
      <c r="C8" s="916">
        <v>505</v>
      </c>
      <c r="D8" s="917">
        <v>602</v>
      </c>
      <c r="E8" s="917">
        <v>457</v>
      </c>
      <c r="F8" s="921">
        <v>0.90495049504950498</v>
      </c>
      <c r="G8" s="916">
        <v>3034.1610000000001</v>
      </c>
      <c r="H8" s="917">
        <v>3605.0399999999981</v>
      </c>
      <c r="I8" s="917">
        <v>2750.5119999999997</v>
      </c>
      <c r="J8" s="921">
        <v>0.90651484875061006</v>
      </c>
      <c r="K8" s="916">
        <v>505</v>
      </c>
      <c r="L8" s="917">
        <v>602</v>
      </c>
      <c r="M8" s="917">
        <v>457</v>
      </c>
      <c r="N8" s="926">
        <v>1000</v>
      </c>
    </row>
    <row r="9" spans="1:14" ht="14.4" customHeight="1" thickBot="1" x14ac:dyDescent="0.35">
      <c r="A9" s="908" t="s">
        <v>8668</v>
      </c>
      <c r="B9" s="911" t="s">
        <v>9774</v>
      </c>
      <c r="C9" s="918">
        <v>67</v>
      </c>
      <c r="D9" s="919">
        <v>45</v>
      </c>
      <c r="E9" s="919">
        <v>19</v>
      </c>
      <c r="F9" s="922">
        <v>0.28358208955223879</v>
      </c>
      <c r="G9" s="918">
        <v>330.19380000000001</v>
      </c>
      <c r="H9" s="919">
        <v>221.77800000000002</v>
      </c>
      <c r="I9" s="919">
        <v>96.925200000000004</v>
      </c>
      <c r="J9" s="922">
        <v>0.29354033903725629</v>
      </c>
      <c r="K9" s="918">
        <v>33.5</v>
      </c>
      <c r="L9" s="919">
        <v>22.5</v>
      </c>
      <c r="M9" s="919">
        <v>9.5</v>
      </c>
      <c r="N9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2015-12-26T17:10:33Z</dcterms:modified>
</cp:coreProperties>
</file>